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0.13.145\IID common Folder\Annual Report 2023-24\Handbook 2023-24\Draft Handbook\"/>
    </mc:Choice>
  </mc:AlternateContent>
  <bookViews>
    <workbookView xWindow="0" yWindow="0" windowWidth="19200" windowHeight="6350" tabRatio="722" firstSheet="2" activeTab="11"/>
  </bookViews>
  <sheets>
    <sheet name="Index" sheetId="37" r:id="rId1"/>
    <sheet name="79" sheetId="33" r:id="rId2"/>
    <sheet name="80" sheetId="13" r:id="rId3"/>
    <sheet name="81" sheetId="14" r:id="rId4"/>
    <sheet name="82" sheetId="15" r:id="rId5"/>
    <sheet name="83" sheetId="16" r:id="rId6"/>
    <sheet name="84" sheetId="17" r:id="rId7"/>
    <sheet name="85" sheetId="18" r:id="rId8"/>
    <sheet name="86" sheetId="19" r:id="rId9"/>
    <sheet name="87" sheetId="20" r:id="rId10"/>
    <sheet name="88" sheetId="36" r:id="rId11"/>
    <sheet name="89" sheetId="34" r:id="rId12"/>
  </sheets>
  <externalReferences>
    <externalReference r:id="rId13"/>
    <externalReference r:id="rId14"/>
    <externalReference r:id="rId15"/>
    <externalReference r:id="rId16"/>
  </externalReferences>
  <definedNames>
    <definedName name="_____________xlnm.Print_Area_6" localSheetId="4">#REF!</definedName>
    <definedName name="_____________xlnm.Print_Area_6" localSheetId="6">#REF!</definedName>
    <definedName name="_____________xlnm.Print_Area_6">#REF!</definedName>
    <definedName name="____________xlnm.Print_Area_3" localSheetId="4">#REF!</definedName>
    <definedName name="____________xlnm.Print_Area_3" localSheetId="6">#REF!</definedName>
    <definedName name="____________xlnm.Print_Area_3">#REF!</definedName>
    <definedName name="____________xlnm.Print_Area_6" localSheetId="4">#REF!</definedName>
    <definedName name="____________xlnm.Print_Area_6" localSheetId="6">#REF!</definedName>
    <definedName name="____________xlnm.Print_Area_6">#REF!</definedName>
    <definedName name="____________xlnm.Print_Area_7" localSheetId="6">#REF!</definedName>
    <definedName name="____________xlnm.Print_Area_7">#REF!</definedName>
    <definedName name="___________xlnm.Print_Area_3" localSheetId="6">#REF!</definedName>
    <definedName name="___________xlnm.Print_Area_3">#REF!</definedName>
    <definedName name="___________xlnm.Print_Area_6" localSheetId="6">#REF!</definedName>
    <definedName name="___________xlnm.Print_Area_6">#REF!</definedName>
    <definedName name="___________xlnm.Print_Area_7" localSheetId="6">#REF!</definedName>
    <definedName name="___________xlnm.Print_Area_7">#REF!</definedName>
    <definedName name="__________xlnm.Print_Area_3" localSheetId="6">#REF!</definedName>
    <definedName name="__________xlnm.Print_Area_3">#REF!</definedName>
    <definedName name="__________xlnm.Print_Area_6" localSheetId="6">#REF!</definedName>
    <definedName name="__________xlnm.Print_Area_6">#REF!</definedName>
    <definedName name="__________xlnm.Print_Area_7" localSheetId="6">#REF!</definedName>
    <definedName name="__________xlnm.Print_Area_7">#REF!</definedName>
    <definedName name="_________xlnm.Print_Area_3" localSheetId="6">#REF!</definedName>
    <definedName name="_________xlnm.Print_Area_3">#REF!</definedName>
    <definedName name="_________xlnm.Print_Area_6" localSheetId="6">#REF!</definedName>
    <definedName name="_________xlnm.Print_Area_6">#REF!</definedName>
    <definedName name="_________xlnm.Print_Area_7" localSheetId="6">#REF!</definedName>
    <definedName name="_________xlnm.Print_Area_7">#REF!</definedName>
    <definedName name="________xlnm.Print_Area_3" localSheetId="6">#REF!</definedName>
    <definedName name="________xlnm.Print_Area_3">#REF!</definedName>
    <definedName name="________xlnm.Print_Area_6" localSheetId="6">#REF!</definedName>
    <definedName name="________xlnm.Print_Area_6">#REF!</definedName>
    <definedName name="________xlnm.Print_Area_7" localSheetId="6">#REF!</definedName>
    <definedName name="________xlnm.Print_Area_7">#REF!</definedName>
    <definedName name="_______xlnm.Print_Area_3" localSheetId="6">#REF!</definedName>
    <definedName name="_______xlnm.Print_Area_3">#REF!</definedName>
    <definedName name="_______xlnm.Print_Area_6" localSheetId="6">#REF!</definedName>
    <definedName name="_______xlnm.Print_Area_6">#REF!</definedName>
    <definedName name="_______xlnm.Print_Area_7" localSheetId="6">#REF!</definedName>
    <definedName name="_______xlnm.Print_Area_7">#REF!</definedName>
    <definedName name="______xlnm.Print_Area_3" localSheetId="6">#REF!</definedName>
    <definedName name="______xlnm.Print_Area_3">#REF!</definedName>
    <definedName name="______xlnm.Print_Area_6" localSheetId="6">#REF!</definedName>
    <definedName name="______xlnm.Print_Area_6">#REF!</definedName>
    <definedName name="______xlnm.Print_Area_7" localSheetId="6">#REF!</definedName>
    <definedName name="______xlnm.Print_Area_7">#REF!</definedName>
    <definedName name="_____xlnm.Print_Area_3" localSheetId="6">#REF!</definedName>
    <definedName name="_____xlnm.Print_Area_3">#REF!</definedName>
    <definedName name="_____xlnm.Print_Area_6" localSheetId="6">#REF!</definedName>
    <definedName name="_____xlnm.Print_Area_6">#REF!</definedName>
    <definedName name="_____xlnm.Print_Area_7" localSheetId="6">#REF!</definedName>
    <definedName name="_____xlnm.Print_Area_7">#REF!</definedName>
    <definedName name="____xlnm.Print_Area_3" localSheetId="6">#REF!</definedName>
    <definedName name="____xlnm.Print_Area_3">#REF!</definedName>
    <definedName name="____xlnm.Print_Area_6" localSheetId="6">#REF!</definedName>
    <definedName name="____xlnm.Print_Area_6">#REF!</definedName>
    <definedName name="____xlnm.Print_Area_7" localSheetId="6">#REF!</definedName>
    <definedName name="____xlnm.Print_Area_7">#REF!</definedName>
    <definedName name="___xlnm.Print_Area_1" localSheetId="6">#REF!</definedName>
    <definedName name="___xlnm.Print_Area_1">#REF!</definedName>
    <definedName name="___xlnm.Print_Area_3" localSheetId="6">#REF!</definedName>
    <definedName name="___xlnm.Print_Area_3">#REF!</definedName>
    <definedName name="___xlnm.Print_Area_6" localSheetId="6">#REF!</definedName>
    <definedName name="___xlnm.Print_Area_6">#REF!</definedName>
    <definedName name="___xlnm.Print_Area_7" localSheetId="6">#REF!</definedName>
    <definedName name="___xlnm.Print_Area_7">#REF!</definedName>
    <definedName name="__xlnm.Print_Area_1" localSheetId="6">#REF!</definedName>
    <definedName name="__xlnm.Print_Area_1">#REF!</definedName>
    <definedName name="__xlnm.Print_Area_3" localSheetId="6">#REF!</definedName>
    <definedName name="__xlnm.Print_Area_3">#REF!</definedName>
    <definedName name="__xlnm.Print_Area_6" localSheetId="6">#REF!</definedName>
    <definedName name="__xlnm.Print_Area_6">#REF!</definedName>
    <definedName name="__xlnm.Print_Area_7" localSheetId="6">#REF!</definedName>
    <definedName name="__xlnm.Print_Area_7">#REF!</definedName>
    <definedName name="abc" localSheetId="6">#REF!</definedName>
    <definedName name="abc">#REF!</definedName>
    <definedName name="ameer">'[1]21'!#REF!</definedName>
    <definedName name="ayaz">'[2]21'!#REF!</definedName>
    <definedName name="bbv">'[3]21'!#REF!</definedName>
    <definedName name="dd">#REF!</definedName>
    <definedName name="dssd" localSheetId="6">#REF!</definedName>
    <definedName name="dssd">#REF!</definedName>
    <definedName name="hjhhf" localSheetId="6">#REF!</definedName>
    <definedName name="hjhhf">#REF!</definedName>
    <definedName name="Ins_Seg_GDP_F1" comment="Segment wise number of policies and GDP ">[4]Ins_Seg_GDP_F1!$B$7:$AF$40</definedName>
    <definedName name="jikjj" localSheetId="4">#REF!</definedName>
    <definedName name="jikjj" localSheetId="6">#REF!</definedName>
    <definedName name="jikjj">#REF!</definedName>
    <definedName name="kkk">#REF!</definedName>
    <definedName name="kkxnlm.Print_Area_3">#REF!</definedName>
    <definedName name="ppgr">#REF!</definedName>
    <definedName name="_xlnm.Print_Area" localSheetId="4">'82'!$A$1:$K$24</definedName>
    <definedName name="_xlnm.Print_Area" localSheetId="6">'84'!$A$1:$DN$13</definedName>
    <definedName name="_xlnm.Print_Area" localSheetId="8">'86'!$A$1:$K$23</definedName>
    <definedName name="_xlnm.Print_Titles" localSheetId="6">'84'!$A:$A</definedName>
    <definedName name="Seg_Amt_Claims_F6" localSheetId="4">#REF!</definedName>
    <definedName name="Seg_Amt_Claims_F6" localSheetId="6">#REF!</definedName>
    <definedName name="Seg_Amt_Claims_F6">#REF!</definedName>
    <definedName name="ViewType">'[1]21'!#REF!</definedName>
    <definedName name="x" localSheetId="4">#REF!</definedName>
    <definedName name="x" localSheetId="6">#REF!</definedName>
    <definedName name="x">#REF!</definedName>
    <definedName name="y">#REF!</definedName>
    <definedName name="Z_0C8F2026_F675_4A04_964B_E7266CD50561_.wvu.PrintArea" localSheetId="4" hidden="1">'82'!$A$1:$F$12</definedName>
    <definedName name="Z_0C8F2026_F675_4A04_964B_E7266CD50561_.wvu.PrintArea" localSheetId="5" hidden="1">'83'!#REF!</definedName>
    <definedName name="Z_0C8F2026_F675_4A04_964B_E7266CD50561_.wvu.PrintArea" localSheetId="6" hidden="1">'84'!$A$1:$Q$10</definedName>
    <definedName name="Z_0C8F2026_F675_4A04_964B_E7266CD50561_.wvu.PrintArea" localSheetId="8" hidden="1">'86'!$A$1:$E$17</definedName>
    <definedName name="Z_0C8F2026_F675_4A04_964B_E7266CD50561_.wvu.PrintTitles" localSheetId="6" hidden="1">'84'!$A:$A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1" i="36" l="1"/>
  <c r="T6" i="36"/>
  <c r="S6" i="36"/>
  <c r="I6" i="36"/>
  <c r="H6" i="36"/>
  <c r="DL10" i="17"/>
  <c r="DE10" i="17"/>
  <c r="CW10" i="17"/>
  <c r="CO10" i="17"/>
  <c r="CG10" i="17"/>
  <c r="BY10" i="17"/>
  <c r="BN10" i="17"/>
  <c r="BG10" i="17"/>
  <c r="AY10" i="17"/>
  <c r="AQ10" i="17"/>
  <c r="AJ10" i="17"/>
  <c r="AH10" i="17"/>
  <c r="AA10" i="17"/>
  <c r="T10" i="17"/>
  <c r="I10" i="17"/>
  <c r="F10" i="17"/>
  <c r="E10" i="17"/>
  <c r="Q9" i="17"/>
  <c r="P9" i="17"/>
  <c r="Q7" i="17"/>
  <c r="P7" i="17"/>
  <c r="Q6" i="17"/>
  <c r="P6" i="17"/>
  <c r="P10" i="17" l="1"/>
  <c r="Q10" i="17"/>
  <c r="DJ31" i="34" l="1"/>
  <c r="BC31" i="34"/>
  <c r="DJ30" i="34"/>
  <c r="DJ29" i="34"/>
  <c r="DJ28" i="34"/>
  <c r="DJ27" i="34"/>
  <c r="BC27" i="34"/>
  <c r="DJ26" i="34"/>
  <c r="DJ25" i="34"/>
  <c r="DJ24" i="34"/>
  <c r="BC24" i="34"/>
  <c r="DJ23" i="34"/>
  <c r="DJ22" i="34"/>
  <c r="DJ21" i="34"/>
  <c r="DJ20" i="34"/>
  <c r="DJ19" i="34"/>
  <c r="DJ18" i="34"/>
  <c r="DJ17" i="34"/>
  <c r="DJ15" i="34"/>
  <c r="DJ14" i="34"/>
  <c r="DJ13" i="34"/>
  <c r="DJ11" i="34"/>
  <c r="DJ10" i="34"/>
  <c r="BC28" i="34" l="1"/>
  <c r="V6" i="13" l="1"/>
  <c r="K21" i="18" l="1"/>
  <c r="U8" i="20" l="1"/>
  <c r="BX8" i="20" s="1"/>
  <c r="BT8" i="20"/>
  <c r="BU8" i="20"/>
  <c r="BV8" i="20"/>
  <c r="BW8" i="20"/>
  <c r="EA8" i="20"/>
  <c r="U9" i="20"/>
  <c r="BX9" i="20" s="1"/>
  <c r="BT9" i="20"/>
  <c r="BU9" i="20"/>
  <c r="BV9" i="20"/>
  <c r="BW9" i="20"/>
  <c r="EA9" i="20"/>
  <c r="KD9" i="20"/>
  <c r="LH9" i="20"/>
  <c r="U10" i="20"/>
  <c r="BX10" i="20" s="1"/>
  <c r="BT10" i="20"/>
  <c r="BU10" i="20"/>
  <c r="BV10" i="20"/>
  <c r="BW10" i="20"/>
  <c r="EA10" i="20"/>
  <c r="KE10" i="20"/>
  <c r="KC10" i="20" s="1"/>
  <c r="KC11" i="20" s="1"/>
  <c r="LH10" i="20"/>
  <c r="Q11" i="20"/>
  <c r="BT11" i="20" s="1"/>
  <c r="R11" i="20"/>
  <c r="BU11" i="20" s="1"/>
  <c r="S11" i="20"/>
  <c r="BV11" i="20" s="1"/>
  <c r="T11" i="20"/>
  <c r="DW11" i="20"/>
  <c r="DX11" i="20"/>
  <c r="DY11" i="20"/>
  <c r="DZ11" i="20"/>
  <c r="IK11" i="20"/>
  <c r="IL11" i="20" s="1"/>
  <c r="KA11" i="20"/>
  <c r="KB11" i="20"/>
  <c r="RY11" i="20"/>
  <c r="SB11" i="20"/>
  <c r="U12" i="20"/>
  <c r="BT12" i="20"/>
  <c r="BU12" i="20"/>
  <c r="BV12" i="20"/>
  <c r="BW12" i="20"/>
  <c r="EA12" i="20"/>
  <c r="IL12" i="20"/>
  <c r="MW12" i="20"/>
  <c r="PY12" i="20"/>
  <c r="U13" i="20"/>
  <c r="BX13" i="20" s="1"/>
  <c r="BT13" i="20"/>
  <c r="BU13" i="20"/>
  <c r="BV13" i="20"/>
  <c r="BW13" i="20"/>
  <c r="EA13" i="20"/>
  <c r="IL13" i="20"/>
  <c r="MW13" i="20"/>
  <c r="PY13" i="20"/>
  <c r="U14" i="20"/>
  <c r="BX14" i="20" s="1"/>
  <c r="BT14" i="20"/>
  <c r="BU14" i="20"/>
  <c r="BV14" i="20"/>
  <c r="BW14" i="20"/>
  <c r="EA14" i="20"/>
  <c r="IL14" i="20"/>
  <c r="MW14" i="20"/>
  <c r="PY14" i="20"/>
  <c r="U15" i="20"/>
  <c r="BX15" i="20" s="1"/>
  <c r="BT15" i="20"/>
  <c r="BU15" i="20"/>
  <c r="BV15" i="20"/>
  <c r="BW15" i="20"/>
  <c r="EA15" i="20"/>
  <c r="KE15" i="20"/>
  <c r="KE16" i="20" s="1"/>
  <c r="MW15" i="20"/>
  <c r="PY15" i="20"/>
  <c r="Q16" i="20"/>
  <c r="BT16" i="20" s="1"/>
  <c r="R16" i="20"/>
  <c r="BU16" i="20" s="1"/>
  <c r="S16" i="20"/>
  <c r="BV16" i="20" s="1"/>
  <c r="T16" i="20"/>
  <c r="BW16" i="20" s="1"/>
  <c r="AA16" i="20"/>
  <c r="AA17" i="20" s="1"/>
  <c r="DW16" i="20"/>
  <c r="DX16" i="20"/>
  <c r="DY16" i="20"/>
  <c r="DZ16" i="20"/>
  <c r="FG16" i="20"/>
  <c r="FI16" i="20"/>
  <c r="FJ16" i="20"/>
  <c r="IK16" i="20"/>
  <c r="IL16" i="20" s="1"/>
  <c r="KA16" i="20"/>
  <c r="KB16" i="20"/>
  <c r="KC16" i="20"/>
  <c r="KD16" i="20"/>
  <c r="MU16" i="20"/>
  <c r="PU16" i="20"/>
  <c r="PV16" i="20"/>
  <c r="PW16" i="20"/>
  <c r="PX16" i="20"/>
  <c r="GS17" i="20"/>
  <c r="IF17" i="20"/>
  <c r="JU17" i="20"/>
  <c r="MW17" i="20"/>
  <c r="GS18" i="20"/>
  <c r="IF18" i="20"/>
  <c r="JU18" i="20"/>
  <c r="MW18" i="20"/>
  <c r="CV24" i="16"/>
  <c r="CV23" i="16"/>
  <c r="CV22" i="16"/>
  <c r="CV21" i="16"/>
  <c r="CV20" i="16"/>
  <c r="CV19" i="16"/>
  <c r="CV18" i="16"/>
  <c r="CV17" i="16"/>
  <c r="CV16" i="16"/>
  <c r="CV15" i="16"/>
  <c r="CV14" i="16"/>
  <c r="CV13" i="16"/>
  <c r="CV12" i="16"/>
  <c r="CV11" i="16"/>
  <c r="CV10" i="16"/>
  <c r="CV9" i="16"/>
  <c r="CV8" i="16"/>
  <c r="CV7" i="16"/>
  <c r="MW16" i="20" l="1"/>
  <c r="T17" i="20"/>
  <c r="T18" i="20" s="1"/>
  <c r="BW18" i="20" s="1"/>
  <c r="KE11" i="20"/>
  <c r="EA16" i="20"/>
  <c r="Q17" i="20"/>
  <c r="Q18" i="20" s="1"/>
  <c r="BT18" i="20" s="1"/>
  <c r="KE17" i="20"/>
  <c r="U16" i="20"/>
  <c r="BX16" i="20" s="1"/>
  <c r="IK17" i="20"/>
  <c r="R17" i="20"/>
  <c r="R18" i="20" s="1"/>
  <c r="BU18" i="20" s="1"/>
  <c r="PY16" i="20"/>
  <c r="KB17" i="20"/>
  <c r="KA17" i="20"/>
  <c r="S17" i="20"/>
  <c r="S18" i="20" s="1"/>
  <c r="BV18" i="20" s="1"/>
  <c r="BW11" i="20"/>
  <c r="BX12" i="20"/>
  <c r="KC17" i="20"/>
  <c r="EA11" i="20"/>
  <c r="BW17" i="20" l="1"/>
  <c r="BT17" i="20"/>
  <c r="KE18" i="20"/>
  <c r="BU17" i="20"/>
  <c r="BV17" i="20"/>
  <c r="KB18" i="20"/>
  <c r="KA18" i="20"/>
  <c r="IK18" i="20"/>
  <c r="IL18" i="20" s="1"/>
  <c r="IL17" i="20"/>
  <c r="KC18" i="20"/>
  <c r="H25" i="16" l="1"/>
  <c r="CN25" i="16"/>
  <c r="CG25" i="16"/>
  <c r="BZ25" i="16"/>
  <c r="BS25" i="16"/>
  <c r="BL25" i="16"/>
  <c r="BE25" i="16"/>
  <c r="AX25" i="16"/>
  <c r="AQ25" i="16"/>
  <c r="AJ25" i="16"/>
  <c r="AC25" i="16"/>
  <c r="V25" i="16"/>
  <c r="O25" i="16"/>
  <c r="DJ24" i="16"/>
  <c r="DJ23" i="16"/>
  <c r="DJ22" i="16"/>
  <c r="DJ21" i="16"/>
  <c r="DJ19" i="16"/>
  <c r="DJ17" i="16"/>
  <c r="DJ15" i="16"/>
  <c r="DJ14" i="16"/>
  <c r="DJ13" i="16"/>
  <c r="DJ12" i="16"/>
  <c r="DJ11" i="16"/>
  <c r="CU25" i="16"/>
  <c r="V8" i="13"/>
  <c r="CV25" i="16" l="1"/>
  <c r="DJ25" i="16"/>
  <c r="EE25" i="16"/>
  <c r="DC25" i="16"/>
  <c r="DQ25" i="16"/>
  <c r="DX25" i="16"/>
  <c r="EL25" i="16"/>
  <c r="LH7" i="20" l="1"/>
  <c r="EA7" i="20" l="1"/>
  <c r="EL24" i="16"/>
  <c r="EL23" i="16"/>
  <c r="EL22" i="16"/>
  <c r="EL21" i="16"/>
  <c r="EL19" i="16"/>
  <c r="EL17" i="16"/>
  <c r="EL15" i="16"/>
  <c r="EL14" i="16"/>
  <c r="EL12" i="16"/>
  <c r="EL11" i="16"/>
  <c r="EE24" i="16"/>
  <c r="EE22" i="16"/>
  <c r="EE21" i="16"/>
  <c r="EE20" i="16"/>
  <c r="EE19" i="16"/>
  <c r="EE15" i="16"/>
  <c r="EE14" i="16"/>
  <c r="EE12" i="16"/>
  <c r="DX24" i="16"/>
  <c r="DX22" i="16"/>
  <c r="DX21" i="16"/>
  <c r="DX19" i="16"/>
  <c r="DX15" i="16"/>
  <c r="DX14" i="16"/>
  <c r="DX12" i="16"/>
  <c r="DQ24" i="16"/>
  <c r="DQ23" i="16"/>
  <c r="DQ22" i="16"/>
  <c r="DQ21" i="16"/>
  <c r="DQ19" i="16"/>
  <c r="DQ15" i="16"/>
  <c r="DC24" i="16"/>
  <c r="DC23" i="16"/>
  <c r="DC22" i="16"/>
  <c r="DC21" i="16"/>
  <c r="DC19" i="16"/>
  <c r="DC17" i="16"/>
  <c r="DC15" i="16"/>
  <c r="DC14" i="16"/>
  <c r="DC13" i="16"/>
  <c r="DC11" i="16"/>
  <c r="V22" i="13" l="1"/>
  <c r="V19" i="13"/>
  <c r="V18" i="13"/>
  <c r="V17" i="13"/>
  <c r="V16" i="13"/>
  <c r="V15" i="13"/>
  <c r="V14" i="13"/>
  <c r="V12" i="13"/>
  <c r="V11" i="13"/>
  <c r="V10" i="13"/>
  <c r="CS25" i="16" l="1"/>
  <c r="CL25" i="16"/>
  <c r="CE25" i="16"/>
  <c r="BX25" i="16"/>
  <c r="BQ25" i="16"/>
  <c r="BJ25" i="16"/>
  <c r="DH25" i="16" s="1"/>
  <c r="BC25" i="16"/>
  <c r="DA25" i="16" s="1"/>
  <c r="BB25" i="16"/>
  <c r="AO25" i="16"/>
  <c r="AH25" i="16"/>
  <c r="AA25" i="16"/>
  <c r="T25" i="16"/>
  <c r="CM24" i="16"/>
  <c r="CM25" i="16" s="1"/>
  <c r="CF24" i="16"/>
  <c r="BY24" i="16"/>
  <c r="BY25" i="16" s="1"/>
  <c r="BR24" i="16"/>
  <c r="BR25" i="16" s="1"/>
  <c r="BK24" i="16"/>
  <c r="BD24" i="16"/>
  <c r="CT24" i="16" s="1"/>
  <c r="CT25" i="16" s="1"/>
  <c r="AP24" i="16"/>
  <c r="AP25" i="16" s="1"/>
  <c r="AI24" i="16"/>
  <c r="AI25" i="16" s="1"/>
  <c r="AB24" i="16"/>
  <c r="U24" i="16"/>
  <c r="U25" i="16" s="1"/>
  <c r="N24" i="16"/>
  <c r="N25" i="16" s="1"/>
  <c r="G24" i="16"/>
  <c r="G25" i="16" s="1"/>
  <c r="EK23" i="16"/>
  <c r="DP23" i="16"/>
  <c r="DI23" i="16"/>
  <c r="DB23" i="16"/>
  <c r="CT23" i="16"/>
  <c r="AW23" i="16"/>
  <c r="EK22" i="16"/>
  <c r="ED22" i="16"/>
  <c r="DW22" i="16"/>
  <c r="DP22" i="16"/>
  <c r="DI22" i="16"/>
  <c r="DB22" i="16"/>
  <c r="CT22" i="16"/>
  <c r="AW22" i="16"/>
  <c r="EK21" i="16"/>
  <c r="EJ21" i="16"/>
  <c r="ED21" i="16"/>
  <c r="EC21" i="16"/>
  <c r="DW21" i="16"/>
  <c r="DV21" i="16"/>
  <c r="DP21" i="16"/>
  <c r="DI21" i="16"/>
  <c r="DB21" i="16"/>
  <c r="CT21" i="16"/>
  <c r="AW21" i="16"/>
  <c r="ED20" i="16"/>
  <c r="CT20" i="16"/>
  <c r="AW20" i="16"/>
  <c r="EK19" i="16"/>
  <c r="ED19" i="16"/>
  <c r="DW19" i="16"/>
  <c r="DP19" i="16"/>
  <c r="DI19" i="16"/>
  <c r="DB19" i="16"/>
  <c r="CT19" i="16"/>
  <c r="AW19" i="16"/>
  <c r="CT18" i="16"/>
  <c r="AW18" i="16"/>
  <c r="EK17" i="16"/>
  <c r="DI17" i="16"/>
  <c r="DB17" i="16"/>
  <c r="CT17" i="16"/>
  <c r="AW17" i="16"/>
  <c r="CT16" i="16"/>
  <c r="AW16" i="16"/>
  <c r="EK15" i="16"/>
  <c r="ED15" i="16"/>
  <c r="DW15" i="16"/>
  <c r="DP15" i="16"/>
  <c r="DI15" i="16"/>
  <c r="DB15" i="16"/>
  <c r="CT15" i="16"/>
  <c r="AW15" i="16"/>
  <c r="EK14" i="16"/>
  <c r="ED14" i="16"/>
  <c r="DW14" i="16"/>
  <c r="DI14" i="16"/>
  <c r="DB14" i="16"/>
  <c r="CT14" i="16"/>
  <c r="AW14" i="16"/>
  <c r="DB13" i="16"/>
  <c r="CT13" i="16"/>
  <c r="AW13" i="16"/>
  <c r="EK12" i="16"/>
  <c r="ED12" i="16"/>
  <c r="DW12" i="16"/>
  <c r="DI12" i="16"/>
  <c r="CT12" i="16"/>
  <c r="AW12" i="16"/>
  <c r="EK11" i="16"/>
  <c r="DI11" i="16"/>
  <c r="DB11" i="16"/>
  <c r="CT11" i="16"/>
  <c r="AW11" i="16"/>
  <c r="CR9" i="16"/>
  <c r="CR25" i="16" s="1"/>
  <c r="CQ9" i="16"/>
  <c r="CQ25" i="16" s="1"/>
  <c r="CP9" i="16"/>
  <c r="CP25" i="16" s="1"/>
  <c r="CO9" i="16"/>
  <c r="CO25" i="16" s="1"/>
  <c r="CK9" i="16"/>
  <c r="CK25" i="16" s="1"/>
  <c r="CJ9" i="16"/>
  <c r="CJ25" i="16" s="1"/>
  <c r="CI9" i="16"/>
  <c r="CI25" i="16" s="1"/>
  <c r="CH9" i="16"/>
  <c r="CH25" i="16" s="1"/>
  <c r="CD9" i="16"/>
  <c r="CD25" i="16" s="1"/>
  <c r="CC9" i="16"/>
  <c r="CC25" i="16" s="1"/>
  <c r="CB9" i="16"/>
  <c r="CB25" i="16" s="1"/>
  <c r="CA9" i="16"/>
  <c r="CA25" i="16" s="1"/>
  <c r="BW9" i="16"/>
  <c r="BW25" i="16" s="1"/>
  <c r="BV9" i="16"/>
  <c r="BV25" i="16" s="1"/>
  <c r="BU9" i="16"/>
  <c r="BU25" i="16" s="1"/>
  <c r="BT9" i="16"/>
  <c r="BT25" i="16" s="1"/>
  <c r="BP9" i="16"/>
  <c r="BP25" i="16" s="1"/>
  <c r="BO9" i="16"/>
  <c r="BO25" i="16" s="1"/>
  <c r="BN9" i="16"/>
  <c r="BN25" i="16" s="1"/>
  <c r="BM9" i="16"/>
  <c r="BM25" i="16" s="1"/>
  <c r="BI9" i="16"/>
  <c r="BI25" i="16" s="1"/>
  <c r="BH9" i="16"/>
  <c r="BH25" i="16" s="1"/>
  <c r="BG9" i="16"/>
  <c r="BG25" i="16" s="1"/>
  <c r="BF9" i="16"/>
  <c r="BF25" i="16" s="1"/>
  <c r="BB9" i="16"/>
  <c r="BA9" i="16"/>
  <c r="BA25" i="16" s="1"/>
  <c r="AZ9" i="16"/>
  <c r="AZ25" i="16" s="1"/>
  <c r="AY9" i="16"/>
  <c r="AY25" i="16" s="1"/>
  <c r="AW9" i="16"/>
  <c r="AU9" i="16"/>
  <c r="AU25" i="16" s="1"/>
  <c r="AT9" i="16"/>
  <c r="AT25" i="16" s="1"/>
  <c r="AS9" i="16"/>
  <c r="AS25" i="16" s="1"/>
  <c r="AR9" i="16"/>
  <c r="AR25" i="16" s="1"/>
  <c r="AN9" i="16"/>
  <c r="AN25" i="16" s="1"/>
  <c r="AM9" i="16"/>
  <c r="AM25" i="16" s="1"/>
  <c r="AL9" i="16"/>
  <c r="AL25" i="16" s="1"/>
  <c r="AK9" i="16"/>
  <c r="AK25" i="16" s="1"/>
  <c r="AG9" i="16"/>
  <c r="AG25" i="16" s="1"/>
  <c r="AF9" i="16"/>
  <c r="AF25" i="16" s="1"/>
  <c r="AE9" i="16"/>
  <c r="AE25" i="16" s="1"/>
  <c r="AD9" i="16"/>
  <c r="AD25" i="16" s="1"/>
  <c r="Z9" i="16"/>
  <c r="Z25" i="16" s="1"/>
  <c r="Y9" i="16"/>
  <c r="Y25" i="16" s="1"/>
  <c r="W9" i="16"/>
  <c r="W25" i="16" s="1"/>
  <c r="S9" i="16"/>
  <c r="S25" i="16" s="1"/>
  <c r="R9" i="16"/>
  <c r="R25" i="16" s="1"/>
  <c r="Q9" i="16"/>
  <c r="Q25" i="16" s="1"/>
  <c r="P9" i="16"/>
  <c r="P25" i="16" s="1"/>
  <c r="L9" i="16"/>
  <c r="L25" i="16" s="1"/>
  <c r="K9" i="16"/>
  <c r="K25" i="16" s="1"/>
  <c r="J9" i="16"/>
  <c r="J25" i="16" s="1"/>
  <c r="I9" i="16"/>
  <c r="I25" i="16" s="1"/>
  <c r="E9" i="16"/>
  <c r="E25" i="16" s="1"/>
  <c r="D9" i="16"/>
  <c r="D25" i="16" s="1"/>
  <c r="C9" i="16"/>
  <c r="C25" i="16" s="1"/>
  <c r="B9" i="16"/>
  <c r="B25" i="16" s="1"/>
  <c r="AW7" i="16"/>
  <c r="X7" i="16"/>
  <c r="X9" i="16" s="1"/>
  <c r="X25" i="16" s="1"/>
  <c r="H24" i="14"/>
  <c r="G24" i="14"/>
  <c r="F24" i="14"/>
  <c r="E24" i="14"/>
  <c r="D24" i="14"/>
  <c r="C24" i="14"/>
  <c r="B24" i="14"/>
  <c r="AC8" i="14"/>
  <c r="AC24" i="14" s="1"/>
  <c r="AB8" i="14"/>
  <c r="AB24" i="14" s="1"/>
  <c r="AA8" i="14"/>
  <c r="AA24" i="14" s="1"/>
  <c r="Z8" i="14"/>
  <c r="Z24" i="14" s="1"/>
  <c r="Y8" i="14"/>
  <c r="Y24" i="14" s="1"/>
  <c r="X8" i="14"/>
  <c r="X24" i="14" s="1"/>
  <c r="W8" i="14"/>
  <c r="W24" i="14" s="1"/>
  <c r="V8" i="14"/>
  <c r="V24" i="14" s="1"/>
  <c r="U8" i="14"/>
  <c r="U24" i="14" s="1"/>
  <c r="T8" i="14"/>
  <c r="T24" i="14" s="1"/>
  <c r="S8" i="14"/>
  <c r="S24" i="14" s="1"/>
  <c r="R8" i="14"/>
  <c r="R24" i="14" s="1"/>
  <c r="Q8" i="14"/>
  <c r="Q24" i="14" s="1"/>
  <c r="P8" i="14"/>
  <c r="P24" i="14" s="1"/>
  <c r="O8" i="14"/>
  <c r="O24" i="14" s="1"/>
  <c r="M8" i="14"/>
  <c r="M24" i="14" s="1"/>
  <c r="K8" i="14"/>
  <c r="K24" i="14" s="1"/>
  <c r="J8" i="14"/>
  <c r="J24" i="14" s="1"/>
  <c r="I8" i="14"/>
  <c r="I24" i="14" s="1"/>
  <c r="L6" i="14"/>
  <c r="L8" i="14" s="1"/>
  <c r="L24" i="14" s="1"/>
  <c r="DW24" i="16" l="1"/>
  <c r="DO25" i="16"/>
  <c r="DI24" i="16"/>
  <c r="DN25" i="16"/>
  <c r="ED24" i="16"/>
  <c r="DG25" i="16"/>
  <c r="EC25" i="16"/>
  <c r="D27" i="14"/>
  <c r="CW25" i="16"/>
  <c r="CF25" i="16"/>
  <c r="DR25" i="16"/>
  <c r="AB25" i="16"/>
  <c r="EJ25" i="16"/>
  <c r="AW24" i="16"/>
  <c r="CX25" i="16"/>
  <c r="CY25" i="16"/>
  <c r="BD25" i="16"/>
  <c r="EK24" i="16"/>
  <c r="DV25" i="16"/>
  <c r="DT25" i="16"/>
  <c r="CZ25" i="16"/>
  <c r="DD25" i="16"/>
  <c r="DE25" i="16"/>
  <c r="DS25" i="16"/>
  <c r="DF25" i="16"/>
  <c r="DU25" i="16"/>
  <c r="DK25" i="16"/>
  <c r="DL25" i="16"/>
  <c r="DM25" i="16"/>
  <c r="DZ25" i="16"/>
  <c r="DP25" i="16"/>
  <c r="DY25" i="16"/>
  <c r="EA25" i="16"/>
  <c r="EK25" i="16"/>
  <c r="EB25" i="16"/>
  <c r="EF25" i="16"/>
  <c r="EG25" i="16"/>
  <c r="EH25" i="16"/>
  <c r="EI25" i="16"/>
  <c r="BK25" i="16"/>
  <c r="DB24" i="16"/>
  <c r="DP24" i="16"/>
  <c r="N6" i="14"/>
  <c r="N8" i="14" s="1"/>
  <c r="N24" i="14" s="1"/>
  <c r="ED25" i="16" l="1"/>
  <c r="DB25" i="16"/>
  <c r="AW25" i="16"/>
  <c r="DI25" i="16"/>
  <c r="DW25" i="16"/>
  <c r="KD7" i="20" l="1"/>
  <c r="KD11" i="20" s="1"/>
  <c r="IL7" i="20"/>
  <c r="BW7" i="20"/>
  <c r="BV7" i="20"/>
  <c r="BU7" i="20"/>
  <c r="BT7" i="20"/>
  <c r="U7" i="20"/>
  <c r="U11" i="20" s="1"/>
  <c r="G21" i="18"/>
  <c r="F21" i="18"/>
  <c r="H8" i="18"/>
  <c r="G8" i="18"/>
  <c r="F8" i="18"/>
  <c r="E8" i="18"/>
  <c r="M24" i="13"/>
  <c r="L24" i="13"/>
  <c r="K24" i="13"/>
  <c r="J24" i="13"/>
  <c r="I24" i="13"/>
  <c r="H24" i="13"/>
  <c r="G24" i="13"/>
  <c r="F24" i="13"/>
  <c r="E24" i="13"/>
  <c r="D24" i="13"/>
  <c r="C24" i="13"/>
  <c r="B24" i="13"/>
  <c r="KD17" i="20" l="1"/>
  <c r="BX11" i="20"/>
  <c r="U17" i="20"/>
  <c r="BX7" i="20"/>
  <c r="U18" i="20" l="1"/>
  <c r="BX18" i="20" s="1"/>
  <c r="BX17" i="20"/>
  <c r="KD18" i="20"/>
</calcChain>
</file>

<file path=xl/sharedStrings.xml><?xml version="1.0" encoding="utf-8"?>
<sst xmlns="http://schemas.openxmlformats.org/spreadsheetml/2006/main" count="1599" uniqueCount="272">
  <si>
    <t>(₹Crore)</t>
  </si>
  <si>
    <t>S.No.</t>
  </si>
  <si>
    <t>2015-16</t>
  </si>
  <si>
    <t>2016-17</t>
  </si>
  <si>
    <t>2017-18</t>
  </si>
  <si>
    <t>2018-19</t>
  </si>
  <si>
    <t>2019-20</t>
  </si>
  <si>
    <t>2020-21</t>
  </si>
  <si>
    <t>2021-22</t>
  </si>
  <si>
    <t>2022-23</t>
  </si>
  <si>
    <t>2023-24</t>
  </si>
  <si>
    <t>Public Sector</t>
  </si>
  <si>
    <t>-</t>
  </si>
  <si>
    <t>Grand Total</t>
  </si>
  <si>
    <t>Total</t>
  </si>
  <si>
    <t>Health</t>
  </si>
  <si>
    <t>Life</t>
  </si>
  <si>
    <t>Particulars</t>
  </si>
  <si>
    <t>TOTAL (A)</t>
  </si>
  <si>
    <t>TOTAL (B)</t>
  </si>
  <si>
    <t>APPROPRIATIONS</t>
  </si>
  <si>
    <t>Transfer to Shareholders’ Account</t>
  </si>
  <si>
    <t>Re-Insurers</t>
  </si>
  <si>
    <t>Premium on Reinsurance accepted</t>
  </si>
  <si>
    <t>Premium on Reinsurance ceded</t>
  </si>
  <si>
    <t>Net Written Premium</t>
  </si>
  <si>
    <t>Indian Reinsurer</t>
  </si>
  <si>
    <t>General Insurance Corporation (GIC)</t>
  </si>
  <si>
    <t>ITI Re*</t>
  </si>
  <si>
    <t>Indian Reinsurer Total</t>
  </si>
  <si>
    <t>Branches of Foreign Reinsurers</t>
  </si>
  <si>
    <t>Allianz Global</t>
  </si>
  <si>
    <t>AXA France Vie</t>
  </si>
  <si>
    <t>Factory Mutual</t>
  </si>
  <si>
    <t>Gen Re</t>
  </si>
  <si>
    <t>Hannover Re</t>
  </si>
  <si>
    <t>Munich Re</t>
  </si>
  <si>
    <t>RGA</t>
  </si>
  <si>
    <t>SCOR SE</t>
  </si>
  <si>
    <t>Swiss Re</t>
  </si>
  <si>
    <t>XL SE</t>
  </si>
  <si>
    <t>Lloyd's</t>
  </si>
  <si>
    <t>MS Amlin**</t>
  </si>
  <si>
    <t>Markel Services P Ltd#</t>
  </si>
  <si>
    <t>Branches of Foreign Reinsurers Total</t>
  </si>
  <si>
    <t xml:space="preserve">*Certificate of Registration of  Private Reinsurer ITI Re was cancelled in May 2019. </t>
  </si>
  <si>
    <t>**MS Amlin's CoR cancelled on 10.07.2019 on its request</t>
  </si>
  <si>
    <t>Fire</t>
  </si>
  <si>
    <t>Marine</t>
  </si>
  <si>
    <t>Motor</t>
  </si>
  <si>
    <t>Misc.</t>
  </si>
  <si>
    <t>--</t>
  </si>
  <si>
    <t xml:space="preserve">Markel Services P Ltd </t>
  </si>
  <si>
    <t xml:space="preserve">Note: </t>
  </si>
  <si>
    <t>(as a Percent of Gross Premium)</t>
  </si>
  <si>
    <t>Segment</t>
  </si>
  <si>
    <t>Aviation</t>
  </si>
  <si>
    <t>Engineering</t>
  </si>
  <si>
    <t>Marine Cargo</t>
  </si>
  <si>
    <t>Marine Hull</t>
  </si>
  <si>
    <t>Miscellaneous</t>
  </si>
  <si>
    <t>Industry</t>
  </si>
  <si>
    <t>Reinsurers</t>
  </si>
  <si>
    <t>Net Earned Premium (₹crore)</t>
  </si>
  <si>
    <t>Net Incurred Claims (₹crore)</t>
  </si>
  <si>
    <t>Incurred Claim Ratio (%)</t>
  </si>
  <si>
    <t>Misc</t>
  </si>
  <si>
    <t>General Insurance Corporation (GIC Re)</t>
  </si>
  <si>
    <t xml:space="preserve">Factory Mutual </t>
  </si>
  <si>
    <t>Lloyd's India</t>
  </si>
  <si>
    <t xml:space="preserve">  -Markel Services P Ltd </t>
  </si>
  <si>
    <t xml:space="preserve">  -MS Amlin*</t>
  </si>
  <si>
    <t>*MS Amlin's CoR cancelled on 10.07.2019 on its request</t>
  </si>
  <si>
    <t>2. Total of Net incurred claims has been revised as per Point 1 above.</t>
  </si>
  <si>
    <t>(₹ Crore)</t>
  </si>
  <si>
    <t>PARTICULARS</t>
  </si>
  <si>
    <t>GIC</t>
  </si>
  <si>
    <t>ITI*</t>
  </si>
  <si>
    <t>Lloyd's of India</t>
  </si>
  <si>
    <t>Lloyd's of India- Markel Services Private Limtied</t>
  </si>
  <si>
    <t>Lloyd's of India- MS Amlin**</t>
  </si>
  <si>
    <t>Net Earned Premium</t>
  </si>
  <si>
    <t>Claims Incurred (Net)</t>
  </si>
  <si>
    <t>Commission, Expenses of Management</t>
  </si>
  <si>
    <t>Premium Deficiency</t>
  </si>
  <si>
    <t>Underwriting Profit/Loss</t>
  </si>
  <si>
    <t>* Certificate of Registration of  Private Reinsurer ITI  was cancelled in May 2019.</t>
  </si>
  <si>
    <r>
      <t>(As on 31</t>
    </r>
    <r>
      <rPr>
        <vertAlign val="superscript"/>
        <sz val="10"/>
        <color theme="1"/>
        <rFont val="Arial"/>
        <family val="2"/>
      </rPr>
      <t>st</t>
    </r>
    <r>
      <rPr>
        <sz val="10"/>
        <color theme="1"/>
        <rFont val="Arial"/>
        <family val="2"/>
      </rPr>
      <t xml:space="preserve"> March 2024) </t>
    </r>
  </si>
  <si>
    <t>EQUITY SHARE CAPITAL OF REINSURERS</t>
  </si>
  <si>
    <t>GIC Re. (Public)</t>
  </si>
  <si>
    <t>ITI (Private)*</t>
  </si>
  <si>
    <t>Reinsurers Total</t>
  </si>
  <si>
    <t>ASSIGNED CAPITAL OF BRANCHES OF FOREIGN REINSURERS</t>
  </si>
  <si>
    <t>Lloyd's of India**</t>
  </si>
  <si>
    <t>Branches Total</t>
  </si>
  <si>
    <t>N.A indicates Not Applicable</t>
  </si>
  <si>
    <t>**includes assigned capital of syndicates i.e. Markel Service P Ltd. and MS Amlin</t>
  </si>
  <si>
    <t>-- indicates the company has not started its operations</t>
  </si>
  <si>
    <r>
      <t>(As on 31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March) </t>
    </r>
  </si>
  <si>
    <t>4.10#</t>
  </si>
  <si>
    <t xml:space="preserve">Branches of Foreign Reinsurers </t>
  </si>
  <si>
    <t>Lloyd's**</t>
  </si>
  <si>
    <t># Bunisness not commenced, therefore, ratio calculated by taking  RSM fifty percent of required minimum capital</t>
  </si>
  <si>
    <t>**Including the solvency of its Syndicates.</t>
  </si>
  <si>
    <t>Indian Reinsurers</t>
  </si>
  <si>
    <t xml:space="preserve">ITI RE </t>
  </si>
  <si>
    <t>Hannover RE</t>
  </si>
  <si>
    <t>Lloyd's of India- MS Amlin *</t>
  </si>
  <si>
    <t>Munich RE</t>
  </si>
  <si>
    <t>SCOR SE (1)</t>
  </si>
  <si>
    <t>Swiss RE</t>
  </si>
  <si>
    <t>XL SE (2)</t>
  </si>
  <si>
    <r>
      <t>Branches of Foreign Reinsurers Total</t>
    </r>
    <r>
      <rPr>
        <b/>
        <vertAlign val="superscript"/>
        <sz val="10"/>
        <color theme="1"/>
        <rFont val="Arial"/>
        <family val="2"/>
      </rPr>
      <t xml:space="preserve"> (3)</t>
    </r>
  </si>
  <si>
    <r>
      <t>2021-22</t>
    </r>
    <r>
      <rPr>
        <b/>
        <vertAlign val="superscript"/>
        <sz val="10"/>
        <color theme="1"/>
        <rFont val="Arial"/>
        <family val="2"/>
      </rPr>
      <t>$</t>
    </r>
  </si>
  <si>
    <t>Premiums earned (Net)</t>
  </si>
  <si>
    <t xml:space="preserve">Profit/ Loss on sale/redemption of Investments
</t>
  </si>
  <si>
    <t>Interest, Dividend &amp; Rent – Gross</t>
  </si>
  <si>
    <t>Other Income (Net of Other Expenses)</t>
  </si>
  <si>
    <t xml:space="preserve">Claims Incurred (Net) </t>
  </si>
  <si>
    <t>Commission</t>
  </si>
  <si>
    <t xml:space="preserve">Operating Expenses related to Insurance Business
</t>
  </si>
  <si>
    <t>Operating Profit/(Loss) from Fire/Marine/Miscellaneous Business C= (A - B)</t>
  </si>
  <si>
    <t>Certificate of Registration of  Private Reinsurer ITI  was cancelled in May 2019.</t>
  </si>
  <si>
    <t>3.   Total of Claims incurred, commission, operating expenses and Total for FY 2021-22 has been revised as per Point 1 above.</t>
  </si>
  <si>
    <t>Lloyd's of India- MS Amlin **</t>
  </si>
  <si>
    <t>Score SE</t>
  </si>
  <si>
    <t>OPERATING PROFIT/(LOSS)</t>
  </si>
  <si>
    <t>(a) Fire Insurance</t>
  </si>
  <si>
    <t>(b) Marine Insurance</t>
  </si>
  <si>
    <t>(c ) Life Insurance</t>
  </si>
  <si>
    <t>(d) Miscellaneous Insurance</t>
  </si>
  <si>
    <t>INCOME FROM INVESTMENTS</t>
  </si>
  <si>
    <t>(a) Interest, Dividend &amp; Rent – Gross</t>
  </si>
  <si>
    <t>(b) Profit on sale of investments</t>
  </si>
  <si>
    <t>Less: Loss on sale of investments</t>
  </si>
  <si>
    <t>OTHER INCOME</t>
  </si>
  <si>
    <t>PROVISIONS (Other than taxation)</t>
  </si>
  <si>
    <t>(a) For diminution in the value of investments</t>
  </si>
  <si>
    <t xml:space="preserve">(b) For doubtful debts
</t>
  </si>
  <si>
    <t>(c) Others</t>
  </si>
  <si>
    <t xml:space="preserve">OTHER EXPENSES
</t>
  </si>
  <si>
    <t>(a) Expenses other than those related to Insurance Business</t>
  </si>
  <si>
    <t>(b) Bad debts written off</t>
  </si>
  <si>
    <t>Profit Before Tax</t>
  </si>
  <si>
    <t>Prior Period Adjustments</t>
  </si>
  <si>
    <t>Provision for Taxation</t>
  </si>
  <si>
    <t>Profit after Tax</t>
  </si>
  <si>
    <t>(a) Interim dividends paid during the year</t>
  </si>
  <si>
    <t>(b) Proposed final dividend</t>
  </si>
  <si>
    <t>(c) Dividend distribution tax</t>
  </si>
  <si>
    <t>(d) Transfer to any Reserves or Other Accounts</t>
  </si>
  <si>
    <t>Balance of profit/ loss brought forward from last year</t>
  </si>
  <si>
    <t>Balance carried forward to Balance Sheet</t>
  </si>
  <si>
    <t>Note: All the branches of foreign reinsurers got certificate of registration in December 2016</t>
  </si>
  <si>
    <t>2023-24 (Validation Check)</t>
  </si>
  <si>
    <t xml:space="preserve">2023-24 </t>
  </si>
  <si>
    <t>ITI Re</t>
  </si>
  <si>
    <t>Current Tax</t>
  </si>
  <si>
    <t>Home Country / Regulator</t>
  </si>
  <si>
    <t xml:space="preserve">Certificate of Registration (CoR) No. </t>
  </si>
  <si>
    <t>Date of CoR</t>
  </si>
  <si>
    <t>Date of Start of Business Operations</t>
  </si>
  <si>
    <t>General Insurance Corporation of India</t>
  </si>
  <si>
    <t>---</t>
  </si>
  <si>
    <t>2001-02</t>
  </si>
  <si>
    <t>Allianz Global Corporate &amp; Speciality SE, India Branch</t>
  </si>
  <si>
    <t>Germany</t>
  </si>
  <si>
    <t>FRB/010</t>
  </si>
  <si>
    <t>06.08.2018</t>
  </si>
  <si>
    <t>14.09.2018</t>
  </si>
  <si>
    <t>AXA  France Vie - India Reinsurance Branch</t>
  </si>
  <si>
    <t>France</t>
  </si>
  <si>
    <t>FRB/009</t>
  </si>
  <si>
    <t>28.07.2017</t>
  </si>
  <si>
    <t>14.09.2017</t>
  </si>
  <si>
    <t>Factory Mutual Insurance Company, India Branch</t>
  </si>
  <si>
    <t>United States of America</t>
  </si>
  <si>
    <t>FRB/011</t>
  </si>
  <si>
    <t>28.04.2021</t>
  </si>
  <si>
    <t>01.04.2022</t>
  </si>
  <si>
    <t xml:space="preserve">General Reinsurance AG - India Branch </t>
  </si>
  <si>
    <t>FRB/008</t>
  </si>
  <si>
    <t>09.05.2017</t>
  </si>
  <si>
    <t>01.08.2017</t>
  </si>
  <si>
    <t>Hannover Rück SE – India Branch</t>
  </si>
  <si>
    <t>FRB/004</t>
  </si>
  <si>
    <t>21.12.2016</t>
  </si>
  <si>
    <t>01.02.2017</t>
  </si>
  <si>
    <t>Münchener Rückversicherungs-Gesellschaft Aktiengesellschaft - India Branch </t>
  </si>
  <si>
    <t>FRB/001</t>
  </si>
  <si>
    <t>22.12.2016</t>
  </si>
  <si>
    <t>RGA Life Reinsurance Company of Canada, India Branch</t>
  </si>
  <si>
    <t>Canada</t>
  </si>
  <si>
    <t>FRB/005</t>
  </si>
  <si>
    <t>01.04.2017</t>
  </si>
  <si>
    <t>SCOR SE - India Branch</t>
  </si>
  <si>
    <t>FRB/003</t>
  </si>
  <si>
    <t>Swiss Reinsurance Company Ltd, India Branch</t>
  </si>
  <si>
    <t>Switzerland</t>
  </si>
  <si>
    <t>FRB/002</t>
  </si>
  <si>
    <t>XL Insurance Company SE, India Reinsurance Branch </t>
  </si>
  <si>
    <t>United Kingdom</t>
  </si>
  <si>
    <t>FRB/007</t>
  </si>
  <si>
    <t xml:space="preserve">Lloyd's </t>
  </si>
  <si>
    <t>Lloyd’s India Reinsurance Branch</t>
  </si>
  <si>
    <t>LLOYD’S/001</t>
  </si>
  <si>
    <t>17.01.2017</t>
  </si>
  <si>
    <t>05.04.2017</t>
  </si>
  <si>
    <t xml:space="preserve">            Service Companies of Lloyd's </t>
  </si>
  <si>
    <t>Markel Services India Private Limited</t>
  </si>
  <si>
    <t>LLOYD’S/SC/003</t>
  </si>
  <si>
    <t>01.06.2018</t>
  </si>
  <si>
    <t>21.09.2018</t>
  </si>
  <si>
    <t>(As on 31st March)</t>
  </si>
  <si>
    <t xml:space="preserve">(As on 31st March) </t>
  </si>
  <si>
    <t>ITI</t>
  </si>
  <si>
    <t>INDIAN REINSURER TOTAL</t>
  </si>
  <si>
    <t>SOURCES OF FUNDS</t>
  </si>
  <si>
    <t>SHARE CAPITAL</t>
  </si>
  <si>
    <t>HEAD OFFICE ACCOUNT</t>
  </si>
  <si>
    <t>RESERVES AND SURPLUS</t>
  </si>
  <si>
    <t>SHARE APPLICATION MONEY</t>
  </si>
  <si>
    <t>CREDIT/[DEBIT] FAIR VALUE CHANGE ACCOUNT</t>
  </si>
  <si>
    <t>BORROWINGS</t>
  </si>
  <si>
    <t>TOTAL</t>
  </si>
  <si>
    <t>APPLICATION OF FUNDS</t>
  </si>
  <si>
    <t>INVESTMENTS</t>
  </si>
  <si>
    <t xml:space="preserve"> -   </t>
  </si>
  <si>
    <t>LOANS</t>
  </si>
  <si>
    <t>FIXED ASSETS</t>
  </si>
  <si>
    <t>DEFERRED TAX ASSET/(LIABILITY)</t>
  </si>
  <si>
    <t>CURRENT ASSETS</t>
  </si>
  <si>
    <t xml:space="preserve">CASH AND BANK BALANCES </t>
  </si>
  <si>
    <t>ADVANCES AND OTHER ASSETS</t>
  </si>
  <si>
    <t xml:space="preserve">Sub-Total (A) </t>
  </si>
  <si>
    <t>CURRENT LIABILITIES</t>
  </si>
  <si>
    <t>PROVISIONS</t>
  </si>
  <si>
    <t>Sub-Total (B)</t>
  </si>
  <si>
    <t>NET CURRENT ASSETS 
(C) = (A - B)</t>
  </si>
  <si>
    <t>MISCELLANEOUS EXPENDITURE 
(to the extent not written off or adjusted)</t>
  </si>
  <si>
    <t>DEBIT BALANCE IN PROFIT AND LOSS ACCOUNT</t>
  </si>
  <si>
    <t>Note: Certificate of Registration of  Private Reinsurer ITI  was cancelled in May 2019.</t>
  </si>
  <si>
    <t>Note: All the branches of foreign reinsurers are granted certificate of registration during the FY 2016-17</t>
  </si>
  <si>
    <t>PART IV: REINSURANCE</t>
  </si>
  <si>
    <t>Reinsurers Operating in India</t>
  </si>
  <si>
    <t>Premium Schedule of Reinsurers</t>
  </si>
  <si>
    <t>Segment-wise Premium on Reinsurance Accepted</t>
  </si>
  <si>
    <t xml:space="preserve">Net Retention of Non-Life Insurers, Indian Reinsurers and FRBs in India </t>
  </si>
  <si>
    <t>Net Earned Premium, Incurred Claims and Incurred Claims Ratio of Reinsurers</t>
  </si>
  <si>
    <t>Underwriting Experience of Reinsurers</t>
  </si>
  <si>
    <t>Equity Share Capital of Reinsurers &amp; Assigned Capital of FRBs</t>
  </si>
  <si>
    <t>Solvency Ratio of Reinsurers</t>
  </si>
  <si>
    <t>Policyholders Account of Reinsurers</t>
  </si>
  <si>
    <t>Shareholders Account of Reinsurers</t>
  </si>
  <si>
    <t>Balance Sheet of Reinsurers</t>
  </si>
  <si>
    <t># Includes direct permium of ₹ 0.05 Crore under "Premium on Reinsurance accepted" for FY 2020-21</t>
  </si>
  <si>
    <r>
      <t>1.</t>
    </r>
    <r>
      <rPr>
        <b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 xml:space="preserve"> Negative sign in previous year (2021-22) for all individual components (Net incurred claims) has been removed and shown as deduction as whole in case of Scor Re.</t>
    </r>
  </si>
  <si>
    <t>TABLE 79: REINSURERS OPERATING IN INDIA 
AS AT MARCH 31, 2024</t>
  </si>
  <si>
    <t>TABLE 80: PREMIUM SCHEDULE OF REINSURERS</t>
  </si>
  <si>
    <t>TABLE 81: SEGMENT-WISE PREMIUM ON REINSURANCE / RETROCESSION ACCEPTED</t>
  </si>
  <si>
    <t xml:space="preserve">Table 82: Net Retention of Non-Life Insurers, Indian Reinsurers and Foreign Reinsurers' Branches in India </t>
  </si>
  <si>
    <t>TABLE 83: NET EARNED PREMIUM, INCURRED CLAIMS AND INCURRED CLAIMS RATIO OF REINSURERS</t>
  </si>
  <si>
    <t>TABLE 84: UNDERWRITING EXPERIENCE OF REINSURERS</t>
  </si>
  <si>
    <t>TABLE 85: EQUITY SHARE CAPITAL OF REINSURERS/ASSIGNED CAPITAL OF BRANCHES OF FOREIGN REINSURERS</t>
  </si>
  <si>
    <t>TABLE 86: SOLVENCY RATIO OF REINSURERS</t>
  </si>
  <si>
    <t>TABLE 87: POLICYHOLDERS ACCOUNT OF REINSURERS</t>
  </si>
  <si>
    <t xml:space="preserve"> TABLE 88: SHAREHOLDERS ACCOUNT OF REINSURERS</t>
  </si>
  <si>
    <t>TABLE 89:  BALANCE SHEET OF REINSURERS</t>
  </si>
  <si>
    <t>89 A - INDIAN REINSURER</t>
  </si>
  <si>
    <t xml:space="preserve">89 B - BRANCHES OF FOREIGN REINSURERS </t>
  </si>
  <si>
    <t>1.  Negative sign in previous year (2021-22) for all individual components (Claims incurred, commission, operating expenses and Total) has been removed and shown as deduction as whole in case of Scor Re.</t>
  </si>
  <si>
    <t>2.  Negative sign in previous year (2021-22) for XL SE now rectified.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</si>
</sst>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 * #,##0_ ;_ * \-#,##0_ ;_ * &quot;-&quot;_ ;_ @_ "/>
    <numFmt numFmtId="43" formatCode="_ * #,##0.00_ ;_ * \-#,##0.00_ ;_ * &quot;-&quot;??_ ;_ @_ "/>
    <numFmt numFmtId="164" formatCode="_(* #,##0.00_);_(* \(#,##0.00\);_(* &quot;-&quot;??_);_(@_)"/>
    <numFmt numFmtId="165" formatCode="0.00_);\(0.00\)"/>
    <numFmt numFmtId="166" formatCode="_(* #,##0_);_(* \(#,##0\);_(* &quot;-&quot;??_);_(@_)"/>
    <numFmt numFmtId="167" formatCode="_ * #,##0.000000000_ ;_ * \-#,##0.000000000_ ;_ * &quot;-&quot;??_ ;_ @_ "/>
    <numFmt numFmtId="168" formatCode="\-\-"/>
    <numFmt numFmtId="169" formatCode="0.000"/>
    <numFmt numFmtId="170" formatCode="_-* #,##0.00_-;\-* #,##0.00_-;_-* &quot;-&quot;??_-;_-@_-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b/>
      <sz val="10"/>
      <color theme="1"/>
      <name val="Arial"/>
      <family val="2"/>
    </font>
    <font>
      <sz val="10"/>
      <color rgb="FF333333"/>
      <name val="Arial"/>
      <family val="2"/>
    </font>
    <font>
      <sz val="10"/>
      <color rgb="FFFF0000"/>
      <name val="Arial"/>
      <family val="2"/>
    </font>
    <font>
      <b/>
      <sz val="10"/>
      <color rgb="FF333333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b/>
      <sz val="10"/>
      <color rgb="FF000000"/>
      <name val="Arial"/>
      <family val="2"/>
    </font>
    <font>
      <i/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vertAlign val="superscript"/>
      <sz val="10"/>
      <name val="Arial"/>
      <family val="2"/>
    </font>
    <font>
      <sz val="10"/>
      <color indexed="63"/>
      <name val="Arial"/>
      <family val="2"/>
    </font>
    <font>
      <b/>
      <vertAlign val="superscript"/>
      <sz val="10"/>
      <color theme="1"/>
      <name val="Arial"/>
      <family val="2"/>
    </font>
    <font>
      <b/>
      <sz val="11"/>
      <color rgb="FF000000"/>
      <name val="Arial"/>
      <family val="2"/>
    </font>
    <font>
      <i/>
      <sz val="10"/>
      <color rgb="FF000000"/>
      <name val="Arial"/>
      <family val="2"/>
    </font>
    <font>
      <b/>
      <u/>
      <sz val="10"/>
      <color theme="1"/>
      <name val="Arial"/>
      <family val="2"/>
    </font>
    <font>
      <b/>
      <u/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0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 applyNumberFormat="0" applyFill="0" applyBorder="0" applyAlignment="0" applyProtection="0"/>
    <xf numFmtId="0" fontId="1" fillId="0" borderId="0"/>
    <xf numFmtId="164" fontId="3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1" fillId="0" borderId="0"/>
    <xf numFmtId="0" fontId="11" fillId="0" borderId="0"/>
    <xf numFmtId="164" fontId="1" fillId="0" borderId="0" applyFont="0" applyFill="0" applyBorder="0" applyAlignment="0" applyProtection="0"/>
    <xf numFmtId="0" fontId="3" fillId="0" borderId="0"/>
    <xf numFmtId="0" fontId="1" fillId="0" borderId="0"/>
    <xf numFmtId="0" fontId="3" fillId="0" borderId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1" fillId="0" borderId="0"/>
    <xf numFmtId="164" fontId="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27" fillId="0" borderId="0" applyNumberForma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/>
    <xf numFmtId="0" fontId="25" fillId="0" borderId="0"/>
    <xf numFmtId="0" fontId="3" fillId="0" borderId="0" applyNumberFormat="0" applyFill="0" applyBorder="0" applyAlignment="0" applyProtection="0"/>
    <xf numFmtId="0" fontId="1" fillId="0" borderId="0"/>
    <xf numFmtId="0" fontId="25" fillId="0" borderId="0"/>
    <xf numFmtId="0" fontId="26" fillId="0" borderId="0"/>
    <xf numFmtId="0" fontId="26" fillId="0" borderId="0"/>
    <xf numFmtId="43" fontId="1" fillId="0" borderId="0" applyFont="0" applyFill="0" applyBorder="0" applyAlignment="0" applyProtection="0"/>
    <xf numFmtId="0" fontId="26" fillId="0" borderId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" fillId="0" borderId="0" applyFill="0" applyBorder="0" applyAlignment="0" applyProtection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3" fillId="0" borderId="0"/>
    <xf numFmtId="43" fontId="3" fillId="0" borderId="0" applyFill="0" applyBorder="0" applyAlignment="0" applyProtection="0"/>
    <xf numFmtId="165" fontId="1" fillId="0" borderId="0" applyFont="0" applyFill="0" applyBorder="0" applyAlignment="0" applyProtection="0"/>
    <xf numFmtId="43" fontId="3" fillId="0" borderId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ill="0" applyBorder="0" applyAlignment="0" applyProtection="0"/>
    <xf numFmtId="0" fontId="3" fillId="0" borderId="0"/>
    <xf numFmtId="9" fontId="3" fillId="0" borderId="0" applyFill="0" applyBorder="0" applyAlignment="0" applyProtection="0"/>
    <xf numFmtId="43" fontId="3" fillId="0" borderId="0" applyFill="0" applyBorder="0" applyAlignment="0" applyProtection="0"/>
    <xf numFmtId="0" fontId="26" fillId="0" borderId="0"/>
    <xf numFmtId="0" fontId="3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3" fontId="3" fillId="0" borderId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170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469">
    <xf numFmtId="0" fontId="0" fillId="0" borderId="0" xfId="0"/>
    <xf numFmtId="49" fontId="7" fillId="0" borderId="2" xfId="18" applyNumberFormat="1" applyFont="1" applyFill="1" applyBorder="1" applyAlignment="1" applyProtection="1">
      <alignment horizontal="center" vertical="center" wrapText="1"/>
    </xf>
    <xf numFmtId="49" fontId="7" fillId="0" borderId="2" xfId="18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19" applyNumberFormat="1" applyFont="1" applyFill="1" applyBorder="1" applyAlignment="1" applyProtection="1">
      <alignment vertical="center"/>
    </xf>
    <xf numFmtId="43" fontId="7" fillId="0" borderId="0" xfId="1" applyFont="1" applyFill="1" applyBorder="1" applyAlignment="1" applyProtection="1">
      <alignment vertical="center"/>
    </xf>
    <xf numFmtId="0" fontId="3" fillId="0" borderId="0" xfId="21" applyFont="1" applyBorder="1" applyAlignment="1">
      <alignment vertical="center"/>
    </xf>
    <xf numFmtId="0" fontId="4" fillId="0" borderId="2" xfId="21" applyFont="1" applyBorder="1" applyAlignment="1">
      <alignment horizontal="center"/>
    </xf>
    <xf numFmtId="0" fontId="4" fillId="0" borderId="2" xfId="21" applyFont="1" applyBorder="1" applyAlignment="1">
      <alignment horizontal="center" vertical="center"/>
    </xf>
    <xf numFmtId="0" fontId="4" fillId="0" borderId="2" xfId="21" applyFont="1" applyBorder="1" applyAlignment="1" applyProtection="1">
      <alignment horizontal="center" vertical="center"/>
      <protection locked="0"/>
    </xf>
    <xf numFmtId="2" fontId="3" fillId="2" borderId="2" xfId="21" applyNumberFormat="1" applyFont="1" applyFill="1" applyBorder="1" applyAlignment="1">
      <alignment vertical="center"/>
    </xf>
    <xf numFmtId="2" fontId="11" fillId="2" borderId="2" xfId="22" applyNumberFormat="1" applyFont="1" applyFill="1" applyBorder="1" applyAlignment="1">
      <alignment horizontal="right" vertical="center" wrapText="1"/>
    </xf>
    <xf numFmtId="2" fontId="4" fillId="2" borderId="2" xfId="21" applyNumberFormat="1" applyFont="1" applyFill="1" applyBorder="1" applyAlignment="1">
      <alignment vertical="center"/>
    </xf>
    <xf numFmtId="2" fontId="13" fillId="2" borderId="2" xfId="22" applyNumberFormat="1" applyFont="1" applyFill="1" applyBorder="1" applyAlignment="1">
      <alignment horizontal="right" vertical="center" wrapText="1"/>
    </xf>
    <xf numFmtId="0" fontId="6" fillId="0" borderId="0" xfId="21" applyFont="1" applyFill="1" applyBorder="1" applyAlignment="1">
      <alignment vertical="center"/>
    </xf>
    <xf numFmtId="0" fontId="6" fillId="0" borderId="0" xfId="21" applyFont="1" applyBorder="1" applyAlignment="1">
      <alignment horizontal="left" vertical="center"/>
    </xf>
    <xf numFmtId="0" fontId="3" fillId="0" borderId="0" xfId="23" applyFont="1" applyFill="1" applyBorder="1" applyAlignment="1" applyProtection="1">
      <alignment vertical="top"/>
    </xf>
    <xf numFmtId="0" fontId="3" fillId="0" borderId="0" xfId="21" applyFont="1" applyBorder="1" applyAlignment="1">
      <alignment horizontal="left" vertical="center"/>
    </xf>
    <xf numFmtId="0" fontId="5" fillId="0" borderId="0" xfId="0" applyFont="1" applyFill="1" applyBorder="1" applyProtection="1"/>
    <xf numFmtId="10" fontId="5" fillId="0" borderId="0" xfId="25" applyNumberFormat="1" applyFont="1" applyFill="1" applyBorder="1" applyAlignment="1">
      <alignment horizontal="right" vertical="center"/>
    </xf>
    <xf numFmtId="0" fontId="5" fillId="0" borderId="0" xfId="0" applyFont="1" applyFill="1" applyBorder="1"/>
    <xf numFmtId="0" fontId="5" fillId="0" borderId="0" xfId="0" applyFont="1" applyFill="1" applyProtection="1"/>
    <xf numFmtId="0" fontId="5" fillId="0" borderId="0" xfId="0" applyFont="1" applyFill="1" applyBorder="1" applyAlignment="1" applyProtection="1"/>
    <xf numFmtId="0" fontId="7" fillId="0" borderId="2" xfId="26" applyFont="1" applyFill="1" applyBorder="1" applyAlignment="1" applyProtection="1">
      <alignment horizontal="center" vertical="center" wrapText="1"/>
    </xf>
    <xf numFmtId="49" fontId="7" fillId="0" borderId="2" xfId="26" applyNumberFormat="1" applyFont="1" applyFill="1" applyBorder="1" applyAlignment="1" applyProtection="1">
      <alignment horizontal="center" vertical="center"/>
    </xf>
    <xf numFmtId="49" fontId="7" fillId="0" borderId="2" xfId="26" applyNumberFormat="1" applyFont="1" applyFill="1" applyBorder="1" applyAlignment="1" applyProtection="1">
      <alignment horizontal="center" vertical="center"/>
      <protection locked="0"/>
    </xf>
    <xf numFmtId="2" fontId="7" fillId="0" borderId="2" xfId="24" applyNumberFormat="1" applyFont="1" applyFill="1" applyBorder="1" applyAlignment="1" applyProtection="1">
      <alignment horizontal="center" vertical="center"/>
    </xf>
    <xf numFmtId="43" fontId="5" fillId="0" borderId="0" xfId="0" applyNumberFormat="1" applyFont="1" applyFill="1" applyBorder="1" applyProtection="1"/>
    <xf numFmtId="0" fontId="5" fillId="0" borderId="0" xfId="0" applyFont="1" applyFill="1" applyBorder="1" applyAlignment="1" applyProtection="1">
      <alignment vertical="center"/>
    </xf>
    <xf numFmtId="43" fontId="14" fillId="0" borderId="0" xfId="0" applyNumberFormat="1" applyFont="1" applyFill="1" applyBorder="1" applyAlignment="1" applyProtection="1"/>
    <xf numFmtId="164" fontId="5" fillId="0" borderId="0" xfId="24" applyFont="1" applyFill="1" applyBorder="1" applyAlignment="1" applyProtection="1">
      <alignment horizontal="center" vertical="center"/>
    </xf>
    <xf numFmtId="2" fontId="7" fillId="0" borderId="0" xfId="28" applyNumberFormat="1" applyFont="1" applyFill="1" applyBorder="1" applyAlignment="1" applyProtection="1">
      <alignment horizontal="right" vertical="center"/>
    </xf>
    <xf numFmtId="0" fontId="5" fillId="0" borderId="0" xfId="0" applyFont="1" applyFill="1"/>
    <xf numFmtId="0" fontId="5" fillId="0" borderId="0" xfId="26" applyFont="1" applyFill="1" applyBorder="1" applyProtection="1"/>
    <xf numFmtId="49" fontId="5" fillId="0" borderId="0" xfId="29" applyNumberFormat="1" applyFont="1" applyFill="1" applyBorder="1" applyAlignment="1" applyProtection="1">
      <alignment horizontal="right" vertical="center"/>
    </xf>
    <xf numFmtId="43" fontId="5" fillId="0" borderId="0" xfId="28" applyFont="1" applyFill="1" applyBorder="1" applyAlignment="1" applyProtection="1">
      <alignment horizontal="right" vertical="center"/>
    </xf>
    <xf numFmtId="49" fontId="5" fillId="0" borderId="0" xfId="29" applyNumberFormat="1" applyFont="1" applyFill="1" applyBorder="1" applyAlignment="1" applyProtection="1">
      <alignment horizontal="left" vertical="center"/>
    </xf>
    <xf numFmtId="0" fontId="7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5" fillId="0" borderId="2" xfId="0" applyFont="1" applyFill="1" applyBorder="1"/>
    <xf numFmtId="2" fontId="5" fillId="0" borderId="0" xfId="0" applyNumberFormat="1" applyFont="1" applyFill="1"/>
    <xf numFmtId="0" fontId="5" fillId="0" borderId="0" xfId="0" applyFont="1" applyFill="1" applyProtection="1">
      <protection locked="0"/>
    </xf>
    <xf numFmtId="0" fontId="4" fillId="0" borderId="2" xfId="23" applyFont="1" applyFill="1" applyBorder="1" applyAlignment="1" applyProtection="1">
      <alignment horizontal="center" vertical="center" wrapText="1"/>
    </xf>
    <xf numFmtId="49" fontId="4" fillId="0" borderId="2" xfId="23" quotePrefix="1" applyNumberFormat="1" applyFont="1" applyFill="1" applyBorder="1" applyAlignment="1" applyProtection="1">
      <alignment horizontal="center" vertical="center" wrapText="1"/>
    </xf>
    <xf numFmtId="0" fontId="4" fillId="0" borderId="2" xfId="23" quotePrefix="1" applyNumberFormat="1" applyFont="1" applyFill="1" applyBorder="1" applyAlignment="1" applyProtection="1">
      <alignment horizontal="center" vertical="center" wrapText="1"/>
    </xf>
    <xf numFmtId="0" fontId="4" fillId="0" borderId="2" xfId="23" quotePrefix="1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3" applyFont="1" applyFill="1" applyBorder="1" applyAlignment="1" applyProtection="1">
      <alignment vertical="top"/>
    </xf>
    <xf numFmtId="0" fontId="3" fillId="0" borderId="0" xfId="3" quotePrefix="1" applyFont="1" applyFill="1" applyBorder="1" applyAlignment="1" applyProtection="1">
      <alignment vertical="top"/>
    </xf>
    <xf numFmtId="0" fontId="6" fillId="0" borderId="0" xfId="3" applyFont="1" applyFill="1" applyBorder="1" applyAlignment="1">
      <alignment horizontal="justify" vertical="top"/>
    </xf>
    <xf numFmtId="0" fontId="7" fillId="0" borderId="0" xfId="0" applyFont="1" applyFill="1" applyBorder="1" applyAlignment="1" applyProtection="1">
      <alignment vertical="center"/>
    </xf>
    <xf numFmtId="0" fontId="7" fillId="0" borderId="0" xfId="0" applyFont="1" applyFill="1" applyBorder="1" applyAlignment="1" applyProtection="1">
      <alignment horizontal="left" vertical="center"/>
    </xf>
    <xf numFmtId="49" fontId="7" fillId="0" borderId="2" xfId="0" applyNumberFormat="1" applyFont="1" applyFill="1" applyBorder="1" applyAlignment="1" applyProtection="1">
      <alignment vertical="center"/>
    </xf>
    <xf numFmtId="2" fontId="5" fillId="0" borderId="3" xfId="31" applyNumberFormat="1" applyFont="1" applyFill="1" applyBorder="1" applyAlignment="1" applyProtection="1">
      <alignment horizontal="right" vertical="center"/>
    </xf>
    <xf numFmtId="2" fontId="5" fillId="0" borderId="0" xfId="0" applyNumberFormat="1" applyFont="1" applyFill="1" applyBorder="1"/>
    <xf numFmtId="2" fontId="7" fillId="0" borderId="0" xfId="0" applyNumberFormat="1" applyFont="1" applyFill="1" applyBorder="1"/>
    <xf numFmtId="2" fontId="7" fillId="0" borderId="0" xfId="0" applyNumberFormat="1" applyFont="1" applyFill="1" applyBorder="1" applyAlignment="1">
      <alignment vertical="center"/>
    </xf>
    <xf numFmtId="0" fontId="5" fillId="0" borderId="0" xfId="32" applyFont="1" applyFill="1" applyProtection="1"/>
    <xf numFmtId="0" fontId="4" fillId="0" borderId="2" xfId="0" applyFont="1" applyFill="1" applyBorder="1" applyAlignment="1" applyProtection="1">
      <alignment horizontal="center" vertical="center"/>
    </xf>
    <xf numFmtId="0" fontId="4" fillId="0" borderId="2" xfId="0" applyFont="1" applyFill="1" applyBorder="1" applyAlignment="1" applyProtection="1">
      <alignment horizontal="center" vertical="center"/>
      <protection locked="0"/>
    </xf>
    <xf numFmtId="164" fontId="7" fillId="0" borderId="2" xfId="31" applyFont="1" applyFill="1" applyBorder="1" applyAlignment="1" applyProtection="1">
      <alignment horizontal="center" vertical="center" wrapText="1"/>
    </xf>
    <xf numFmtId="164" fontId="20" fillId="0" borderId="0" xfId="31" applyFont="1" applyFill="1" applyBorder="1" applyAlignment="1" applyProtection="1">
      <alignment vertical="top" wrapText="1"/>
    </xf>
    <xf numFmtId="164" fontId="11" fillId="0" borderId="0" xfId="31" applyFont="1" applyFill="1" applyBorder="1" applyProtection="1"/>
    <xf numFmtId="2" fontId="11" fillId="0" borderId="0" xfId="31" applyNumberFormat="1" applyFont="1" applyFill="1" applyBorder="1" applyProtection="1"/>
    <xf numFmtId="0" fontId="3" fillId="0" borderId="0" xfId="0" applyFont="1" applyFill="1" applyBorder="1" applyAlignment="1" applyProtection="1">
      <alignment horizontal="center" vertical="center"/>
    </xf>
    <xf numFmtId="49" fontId="10" fillId="0" borderId="2" xfId="18" applyNumberFormat="1" applyFont="1" applyFill="1" applyBorder="1" applyAlignment="1" applyProtection="1">
      <alignment horizontal="center" vertical="center" wrapText="1"/>
      <protection locked="0"/>
    </xf>
    <xf numFmtId="2" fontId="11" fillId="2" borderId="2" xfId="22" applyNumberFormat="1" applyFont="1" applyFill="1" applyBorder="1" applyAlignment="1" applyProtection="1">
      <alignment horizontal="right" vertical="center" wrapText="1"/>
      <protection locked="0"/>
    </xf>
    <xf numFmtId="2" fontId="13" fillId="2" borderId="2" xfId="22" applyNumberFormat="1" applyFont="1" applyFill="1" applyBorder="1" applyAlignment="1" applyProtection="1">
      <alignment horizontal="right" vertical="center" wrapText="1"/>
      <protection locked="0"/>
    </xf>
    <xf numFmtId="49" fontId="10" fillId="0" borderId="2" xfId="18" applyNumberFormat="1" applyFont="1" applyFill="1" applyBorder="1" applyAlignment="1">
      <alignment horizontal="center" vertical="center" wrapText="1"/>
    </xf>
    <xf numFmtId="49" fontId="4" fillId="0" borderId="2" xfId="18" applyNumberFormat="1" applyFont="1" applyFill="1" applyBorder="1" applyAlignment="1">
      <alignment horizontal="center" vertical="center" wrapText="1"/>
    </xf>
    <xf numFmtId="49" fontId="5" fillId="0" borderId="3" xfId="19" applyNumberFormat="1" applyFont="1" applyFill="1" applyBorder="1" applyAlignment="1">
      <alignment horizontal="left" vertical="center"/>
    </xf>
    <xf numFmtId="49" fontId="7" fillId="0" borderId="2" xfId="19" applyNumberFormat="1" applyFont="1" applyFill="1" applyBorder="1" applyAlignment="1">
      <alignment vertical="center"/>
    </xf>
    <xf numFmtId="43" fontId="5" fillId="0" borderId="0" xfId="0" applyNumberFormat="1" applyFont="1" applyFill="1"/>
    <xf numFmtId="2" fontId="5" fillId="0" borderId="0" xfId="0" applyNumberFormat="1" applyFont="1" applyFill="1" applyProtection="1"/>
    <xf numFmtId="2" fontId="5" fillId="0" borderId="0" xfId="0" applyNumberFormat="1" applyFont="1" applyFill="1" applyBorder="1" applyProtection="1"/>
    <xf numFmtId="2" fontId="5" fillId="0" borderId="0" xfId="24" applyNumberFormat="1" applyFont="1" applyFill="1" applyBorder="1" applyAlignment="1" applyProtection="1">
      <alignment horizontal="center" vertical="center"/>
    </xf>
    <xf numFmtId="2" fontId="5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Fill="1" applyBorder="1" applyAlignment="1">
      <alignment horizontal="right" vertical="center"/>
    </xf>
    <xf numFmtId="2" fontId="5" fillId="0" borderId="2" xfId="0" applyNumberFormat="1" applyFont="1" applyFill="1" applyBorder="1"/>
    <xf numFmtId="2" fontId="7" fillId="0" borderId="2" xfId="0" applyNumberFormat="1" applyFont="1" applyFill="1" applyBorder="1"/>
    <xf numFmtId="0" fontId="5" fillId="0" borderId="2" xfId="0" applyFont="1" applyFill="1" applyBorder="1" applyProtection="1"/>
    <xf numFmtId="0" fontId="11" fillId="3" borderId="2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right" vertical="center" wrapText="1"/>
    </xf>
    <xf numFmtId="0" fontId="4" fillId="0" borderId="0" xfId="0" applyFont="1" applyFill="1" applyAlignment="1" applyProtection="1">
      <alignment vertical="center"/>
    </xf>
    <xf numFmtId="164" fontId="13" fillId="0" borderId="0" xfId="30" applyFont="1" applyFill="1" applyAlignment="1" applyProtection="1">
      <alignment vertical="center"/>
    </xf>
    <xf numFmtId="0" fontId="4" fillId="0" borderId="0" xfId="0" applyFont="1" applyFill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right"/>
    </xf>
    <xf numFmtId="0" fontId="4" fillId="0" borderId="0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/>
    </xf>
    <xf numFmtId="0" fontId="5" fillId="0" borderId="0" xfId="0" applyFont="1" applyFill="1" applyAlignment="1" applyProtection="1">
      <alignment vertical="center"/>
    </xf>
    <xf numFmtId="0" fontId="5" fillId="0" borderId="0" xfId="0" applyFont="1" applyFill="1" applyAlignment="1">
      <alignment vertical="center"/>
    </xf>
    <xf numFmtId="43" fontId="5" fillId="0" borderId="0" xfId="28" applyFont="1" applyFill="1" applyBorder="1" applyAlignment="1" applyProtection="1">
      <alignment vertical="center"/>
    </xf>
    <xf numFmtId="43" fontId="4" fillId="0" borderId="0" xfId="28" applyFont="1" applyFill="1" applyBorder="1" applyAlignment="1" applyProtection="1">
      <alignment vertical="center"/>
    </xf>
    <xf numFmtId="0" fontId="4" fillId="0" borderId="0" xfId="0" applyFont="1" applyFill="1" applyBorder="1" applyAlignment="1" applyProtection="1">
      <alignment horizontal="left" vertical="center" wrapText="1"/>
    </xf>
    <xf numFmtId="43" fontId="4" fillId="0" borderId="0" xfId="28" applyFont="1" applyFill="1" applyBorder="1" applyAlignment="1" applyProtection="1">
      <alignment vertical="center"/>
      <protection locked="0"/>
    </xf>
    <xf numFmtId="4" fontId="7" fillId="0" borderId="0" xfId="30" applyNumberFormat="1" applyFont="1" applyFill="1" applyBorder="1" applyAlignment="1" applyProtection="1">
      <alignment horizontal="right" vertical="center" wrapText="1"/>
    </xf>
    <xf numFmtId="4" fontId="7" fillId="0" borderId="0" xfId="30" applyNumberFormat="1" applyFont="1" applyFill="1" applyBorder="1" applyAlignment="1" applyProtection="1">
      <alignment horizontal="right" vertical="center" wrapText="1"/>
      <protection locked="0"/>
    </xf>
    <xf numFmtId="4" fontId="7" fillId="0" borderId="0" xfId="24" applyNumberFormat="1" applyFont="1" applyFill="1" applyBorder="1" applyAlignment="1" applyProtection="1">
      <alignment horizontal="right" vertical="center"/>
    </xf>
    <xf numFmtId="4" fontId="7" fillId="0" borderId="0" xfId="24" applyNumberFormat="1" applyFont="1" applyFill="1" applyBorder="1" applyAlignment="1" applyProtection="1">
      <alignment horizontal="center" vertical="center"/>
    </xf>
    <xf numFmtId="4" fontId="4" fillId="0" borderId="0" xfId="24" applyNumberFormat="1" applyFont="1" applyFill="1" applyBorder="1" applyAlignment="1" applyProtection="1">
      <alignment horizontal="right" vertical="center"/>
    </xf>
    <xf numFmtId="4" fontId="4" fillId="0" borderId="0" xfId="24" applyNumberFormat="1" applyFont="1" applyFill="1" applyBorder="1" applyAlignment="1" applyProtection="1">
      <alignment horizontal="right" vertical="center"/>
      <protection locked="0"/>
    </xf>
    <xf numFmtId="0" fontId="6" fillId="0" borderId="0" xfId="0" applyFont="1" applyFill="1" applyAlignment="1" applyProtection="1">
      <alignment vertical="center" wrapText="1"/>
    </xf>
    <xf numFmtId="0" fontId="6" fillId="0" borderId="0" xfId="0" applyFont="1" applyFill="1" applyAlignment="1" applyProtection="1">
      <alignment horizontal="left" vertical="center" wrapText="1"/>
    </xf>
    <xf numFmtId="49" fontId="5" fillId="0" borderId="0" xfId="30" applyNumberFormat="1" applyFont="1" applyFill="1" applyBorder="1" applyAlignment="1" applyProtection="1">
      <alignment vertical="top"/>
    </xf>
    <xf numFmtId="0" fontId="3" fillId="0" borderId="0" xfId="0" applyFont="1" applyFill="1" applyProtection="1"/>
    <xf numFmtId="49" fontId="14" fillId="0" borderId="0" xfId="30" applyNumberFormat="1" applyFont="1" applyFill="1" applyBorder="1" applyAlignment="1" applyProtection="1">
      <alignment vertical="top" wrapText="1"/>
    </xf>
    <xf numFmtId="49" fontId="14" fillId="0" borderId="0" xfId="30" applyNumberFormat="1" applyFont="1" applyFill="1" applyBorder="1" applyAlignment="1" applyProtection="1">
      <alignment horizontal="left" vertical="top" wrapText="1"/>
    </xf>
    <xf numFmtId="0" fontId="4" fillId="0" borderId="0" xfId="0" applyFont="1" applyFill="1" applyBorder="1" applyAlignment="1"/>
    <xf numFmtId="0" fontId="7" fillId="0" borderId="0" xfId="0" applyFont="1" applyFill="1"/>
    <xf numFmtId="0" fontId="7" fillId="0" borderId="0" xfId="0" applyFont="1" applyFill="1" applyAlignment="1">
      <alignment wrapText="1"/>
    </xf>
    <xf numFmtId="0" fontId="5" fillId="0" borderId="2" xfId="0" applyFont="1" applyFill="1" applyBorder="1" applyProtection="1">
      <protection locked="0"/>
    </xf>
    <xf numFmtId="165" fontId="5" fillId="0" borderId="2" xfId="0" applyNumberFormat="1" applyFont="1" applyFill="1" applyBorder="1"/>
    <xf numFmtId="165" fontId="5" fillId="0" borderId="2" xfId="0" applyNumberFormat="1" applyFont="1" applyFill="1" applyBorder="1" applyProtection="1">
      <protection locked="0"/>
    </xf>
    <xf numFmtId="2" fontId="5" fillId="0" borderId="2" xfId="25" applyNumberFormat="1" applyFont="1" applyFill="1" applyBorder="1" applyAlignment="1">
      <alignment horizontal="right" vertical="center"/>
    </xf>
    <xf numFmtId="10" fontId="5" fillId="0" borderId="2" xfId="25" applyNumberFormat="1" applyFont="1" applyFill="1" applyBorder="1" applyAlignment="1">
      <alignment horizontal="right" vertical="center"/>
    </xf>
    <xf numFmtId="10" fontId="5" fillId="0" borderId="2" xfId="25" applyNumberFormat="1" applyFont="1" applyFill="1" applyBorder="1" applyAlignment="1" applyProtection="1">
      <alignment horizontal="right" vertical="center"/>
      <protection locked="0"/>
    </xf>
    <xf numFmtId="165" fontId="7" fillId="0" borderId="2" xfId="0" applyNumberFormat="1" applyFont="1" applyFill="1" applyBorder="1"/>
    <xf numFmtId="165" fontId="7" fillId="0" borderId="2" xfId="0" applyNumberFormat="1" applyFont="1" applyFill="1" applyBorder="1" applyProtection="1">
      <protection locked="0"/>
    </xf>
    <xf numFmtId="2" fontId="5" fillId="0" borderId="2" xfId="0" applyNumberFormat="1" applyFont="1" applyFill="1" applyBorder="1" applyAlignment="1" applyProtection="1">
      <alignment horizontal="right" vertical="center"/>
      <protection locked="0"/>
    </xf>
    <xf numFmtId="2" fontId="5" fillId="0" borderId="2" xfId="25" applyNumberFormat="1" applyFont="1" applyFill="1" applyBorder="1" applyAlignment="1" applyProtection="1">
      <alignment horizontal="right" vertical="center"/>
      <protection locked="0"/>
    </xf>
    <xf numFmtId="164" fontId="5" fillId="0" borderId="2" xfId="20" quotePrefix="1" applyFont="1" applyFill="1" applyBorder="1" applyAlignment="1">
      <alignment horizontal="right" vertical="center"/>
    </xf>
    <xf numFmtId="2" fontId="7" fillId="0" borderId="2" xfId="0" applyNumberFormat="1" applyFont="1" applyFill="1" applyBorder="1" applyAlignment="1" applyProtection="1">
      <alignment horizontal="right" vertical="center"/>
      <protection locked="0"/>
    </xf>
    <xf numFmtId="49" fontId="5" fillId="0" borderId="2" xfId="18" applyNumberFormat="1" applyFont="1" applyFill="1" applyBorder="1" applyAlignment="1">
      <alignment horizontal="left" vertical="center"/>
    </xf>
    <xf numFmtId="164" fontId="5" fillId="0" borderId="2" xfId="24" applyFont="1" applyFill="1" applyBorder="1" applyAlignment="1">
      <alignment vertical="center"/>
    </xf>
    <xf numFmtId="164" fontId="5" fillId="0" borderId="2" xfId="24" applyFont="1" applyFill="1" applyBorder="1" applyAlignment="1" applyProtection="1">
      <alignment vertical="center"/>
      <protection locked="0"/>
    </xf>
    <xf numFmtId="164" fontId="7" fillId="0" borderId="2" xfId="24" applyFont="1" applyFill="1" applyBorder="1" applyAlignment="1">
      <alignment vertical="center"/>
    </xf>
    <xf numFmtId="164" fontId="7" fillId="0" borderId="2" xfId="24" applyFont="1" applyFill="1" applyBorder="1" applyAlignment="1" applyProtection="1">
      <alignment vertical="center"/>
      <protection locked="0"/>
    </xf>
    <xf numFmtId="2" fontId="5" fillId="0" borderId="2" xfId="2" applyNumberFormat="1" applyFont="1" applyFill="1" applyBorder="1" applyAlignment="1">
      <alignment horizontal="right" vertical="center"/>
    </xf>
    <xf numFmtId="2" fontId="5" fillId="0" borderId="2" xfId="2" applyNumberFormat="1" applyFont="1" applyFill="1" applyBorder="1" applyAlignment="1" applyProtection="1">
      <alignment horizontal="right" vertical="center"/>
      <protection locked="0"/>
    </xf>
    <xf numFmtId="4" fontId="5" fillId="0" borderId="2" xfId="24" applyNumberFormat="1" applyFont="1" applyFill="1" applyBorder="1" applyAlignment="1">
      <alignment vertical="center"/>
    </xf>
    <xf numFmtId="4" fontId="7" fillId="0" borderId="2" xfId="24" applyNumberFormat="1" applyFont="1" applyFill="1" applyBorder="1" applyAlignment="1">
      <alignment vertical="center"/>
    </xf>
    <xf numFmtId="49" fontId="7" fillId="0" borderId="2" xfId="18" applyNumberFormat="1" applyFont="1" applyFill="1" applyBorder="1" applyAlignment="1">
      <alignment vertical="center"/>
    </xf>
    <xf numFmtId="49" fontId="7" fillId="0" borderId="2" xfId="19" applyNumberFormat="1" applyFont="1" applyFill="1" applyBorder="1" applyAlignment="1">
      <alignment horizontal="left" vertical="center"/>
    </xf>
    <xf numFmtId="49" fontId="7" fillId="0" borderId="2" xfId="19" applyNumberFormat="1" applyFont="1" applyFill="1" applyBorder="1" applyAlignment="1">
      <alignment vertical="center" wrapText="1"/>
    </xf>
    <xf numFmtId="49" fontId="7" fillId="0" borderId="2" xfId="19" applyNumberFormat="1" applyFont="1" applyFill="1" applyBorder="1" applyAlignment="1" applyProtection="1">
      <alignment vertical="center" wrapText="1"/>
      <protection locked="0"/>
    </xf>
    <xf numFmtId="49" fontId="5" fillId="0" borderId="2" xfId="19" applyNumberFormat="1" applyFont="1" applyFill="1" applyBorder="1" applyAlignment="1">
      <alignment horizontal="left" vertical="center"/>
    </xf>
    <xf numFmtId="2" fontId="5" fillId="0" borderId="2" xfId="19" applyNumberFormat="1" applyFont="1" applyFill="1" applyBorder="1" applyAlignment="1">
      <alignment horizontal="right" vertical="center" wrapText="1"/>
    </xf>
    <xf numFmtId="2" fontId="5" fillId="0" borderId="2" xfId="24" applyNumberFormat="1" applyFont="1" applyFill="1" applyBorder="1" applyAlignment="1">
      <alignment horizontal="right" vertical="center"/>
    </xf>
    <xf numFmtId="2" fontId="5" fillId="0" borderId="2" xfId="24" applyNumberFormat="1" applyFont="1" applyFill="1" applyBorder="1" applyAlignment="1" applyProtection="1">
      <alignment horizontal="right" vertical="center"/>
      <protection locked="0"/>
    </xf>
    <xf numFmtId="2" fontId="7" fillId="0" borderId="2" xfId="19" applyNumberFormat="1" applyFont="1" applyFill="1" applyBorder="1" applyAlignment="1">
      <alignment horizontal="right" vertical="center" wrapText="1"/>
    </xf>
    <xf numFmtId="2" fontId="7" fillId="0" borderId="2" xfId="19" applyNumberFormat="1" applyFont="1" applyFill="1" applyBorder="1" applyAlignment="1" applyProtection="1">
      <alignment horizontal="right" vertical="center" wrapText="1"/>
      <protection locked="0"/>
    </xf>
    <xf numFmtId="2" fontId="5" fillId="0" borderId="2" xfId="19" applyNumberFormat="1" applyFont="1" applyFill="1" applyBorder="1" applyAlignment="1" applyProtection="1">
      <alignment horizontal="right" vertical="center" wrapText="1"/>
      <protection locked="0"/>
    </xf>
    <xf numFmtId="2" fontId="7" fillId="0" borderId="2" xfId="24" applyNumberFormat="1" applyFont="1" applyFill="1" applyBorder="1" applyAlignment="1">
      <alignment horizontal="right" vertical="center"/>
    </xf>
    <xf numFmtId="164" fontId="5" fillId="0" borderId="2" xfId="20" quotePrefix="1" applyFont="1" applyFill="1" applyBorder="1" applyAlignment="1" applyProtection="1">
      <alignment horizontal="right" vertical="center"/>
      <protection locked="0"/>
    </xf>
    <xf numFmtId="2" fontId="7" fillId="0" borderId="2" xfId="24" applyNumberFormat="1" applyFont="1" applyFill="1" applyBorder="1" applyAlignment="1" applyProtection="1">
      <alignment horizontal="right" vertical="center"/>
      <protection locked="0"/>
    </xf>
    <xf numFmtId="0" fontId="3" fillId="0" borderId="2" xfId="23" applyFont="1" applyFill="1" applyBorder="1" applyAlignment="1" applyProtection="1">
      <alignment vertical="center"/>
    </xf>
    <xf numFmtId="2" fontId="3" fillId="0" borderId="2" xfId="23" applyNumberFormat="1" applyFont="1" applyFill="1" applyBorder="1" applyAlignment="1" applyProtection="1">
      <alignment horizontal="right"/>
    </xf>
    <xf numFmtId="0" fontId="5" fillId="0" borderId="2" xfId="3" applyFont="1" applyFill="1" applyBorder="1" applyAlignment="1" applyProtection="1">
      <alignment horizontal="right"/>
    </xf>
    <xf numFmtId="2" fontId="17" fillId="0" borderId="2" xfId="3" applyNumberFormat="1" applyFont="1" applyFill="1" applyBorder="1" applyAlignment="1" applyProtection="1">
      <alignment horizontal="right"/>
    </xf>
    <xf numFmtId="0" fontId="5" fillId="0" borderId="2" xfId="0" applyFont="1" applyFill="1" applyBorder="1" applyAlignment="1" applyProtection="1">
      <alignment horizontal="right"/>
    </xf>
    <xf numFmtId="168" fontId="3" fillId="0" borderId="2" xfId="3" applyNumberFormat="1" applyFont="1" applyFill="1" applyBorder="1" applyAlignment="1" applyProtection="1">
      <alignment horizontal="right"/>
    </xf>
    <xf numFmtId="0" fontId="7" fillId="0" borderId="2" xfId="0" applyFont="1" applyFill="1" applyBorder="1" applyAlignment="1" applyProtection="1">
      <alignment vertical="center"/>
    </xf>
    <xf numFmtId="49" fontId="8" fillId="0" borderId="2" xfId="0" applyNumberFormat="1" applyFont="1" applyFill="1" applyBorder="1" applyAlignment="1" applyProtection="1">
      <alignment horizontal="left" vertical="center"/>
    </xf>
    <xf numFmtId="2" fontId="5" fillId="0" borderId="2" xfId="0" applyNumberFormat="1" applyFont="1" applyFill="1" applyBorder="1" applyAlignment="1" applyProtection="1">
      <alignment horizontal="right"/>
    </xf>
    <xf numFmtId="2" fontId="5" fillId="0" borderId="2" xfId="0" applyNumberFormat="1" applyFont="1" applyFill="1" applyBorder="1" applyProtection="1"/>
    <xf numFmtId="2" fontId="3" fillId="0" borderId="2" xfId="3" applyNumberFormat="1" applyFont="1" applyFill="1" applyBorder="1" applyAlignment="1" applyProtection="1">
      <alignment horizontal="right"/>
    </xf>
    <xf numFmtId="0" fontId="24" fillId="0" borderId="0" xfId="0" applyFont="1" applyFill="1"/>
    <xf numFmtId="1" fontId="7" fillId="0" borderId="2" xfId="30" applyNumberFormat="1" applyFont="1" applyFill="1" applyBorder="1" applyAlignment="1" applyProtection="1">
      <alignment horizontal="center" vertical="center"/>
    </xf>
    <xf numFmtId="1" fontId="4" fillId="0" borderId="2" xfId="30" applyNumberFormat="1" applyFont="1" applyFill="1" applyBorder="1" applyAlignment="1" applyProtection="1">
      <alignment horizontal="center" vertical="center"/>
    </xf>
    <xf numFmtId="0" fontId="21" fillId="0" borderId="2" xfId="0" applyFont="1" applyFill="1" applyBorder="1" applyAlignment="1" applyProtection="1">
      <alignment horizontal="left" vertical="center" wrapText="1"/>
    </xf>
    <xf numFmtId="0" fontId="5" fillId="0" borderId="2" xfId="0" applyFont="1" applyFill="1" applyBorder="1" applyAlignment="1" applyProtection="1">
      <alignment vertical="center"/>
    </xf>
    <xf numFmtId="0" fontId="5" fillId="0" borderId="2" xfId="0" applyFont="1" applyFill="1" applyBorder="1" applyAlignment="1" applyProtection="1">
      <alignment vertical="center"/>
      <protection locked="0"/>
    </xf>
    <xf numFmtId="0" fontId="5" fillId="0" borderId="2" xfId="0" applyFont="1" applyFill="1" applyBorder="1" applyAlignment="1" applyProtection="1">
      <alignment horizontal="left" vertical="center" wrapText="1"/>
    </xf>
    <xf numFmtId="43" fontId="5" fillId="0" borderId="2" xfId="28" applyFont="1" applyFill="1" applyBorder="1" applyAlignment="1" applyProtection="1">
      <alignment vertical="center"/>
    </xf>
    <xf numFmtId="43" fontId="5" fillId="0" borderId="2" xfId="28" applyFont="1" applyFill="1" applyBorder="1" applyAlignment="1" applyProtection="1">
      <alignment vertical="center"/>
      <protection locked="0"/>
    </xf>
    <xf numFmtId="0" fontId="4" fillId="0" borderId="2" xfId="0" applyFont="1" applyFill="1" applyBorder="1" applyAlignment="1" applyProtection="1">
      <alignment horizontal="left" vertical="center" wrapText="1"/>
    </xf>
    <xf numFmtId="43" fontId="4" fillId="0" borderId="2" xfId="28" applyFont="1" applyFill="1" applyBorder="1" applyAlignment="1" applyProtection="1">
      <alignment vertical="center"/>
    </xf>
    <xf numFmtId="43" fontId="4" fillId="0" borderId="2" xfId="28" applyFont="1" applyFill="1" applyBorder="1" applyAlignment="1" applyProtection="1">
      <alignment vertical="center"/>
      <protection locked="0"/>
    </xf>
    <xf numFmtId="43" fontId="5" fillId="2" borderId="2" xfId="28" applyFont="1" applyFill="1" applyBorder="1" applyAlignment="1" applyProtection="1">
      <alignment vertical="center"/>
    </xf>
    <xf numFmtId="0" fontId="5" fillId="0" borderId="2" xfId="28" applyNumberFormat="1" applyFont="1" applyFill="1" applyBorder="1" applyAlignment="1" applyProtection="1">
      <alignment vertical="center"/>
    </xf>
    <xf numFmtId="43" fontId="4" fillId="2" borderId="2" xfId="28" applyFont="1" applyFill="1" applyBorder="1" applyAlignment="1" applyProtection="1">
      <alignment vertical="center"/>
    </xf>
    <xf numFmtId="0" fontId="22" fillId="0" borderId="2" xfId="0" applyFont="1" applyFill="1" applyBorder="1" applyAlignment="1" applyProtection="1">
      <alignment horizontal="left" vertical="center" wrapText="1"/>
    </xf>
    <xf numFmtId="0" fontId="3" fillId="0" borderId="2" xfId="0" applyFont="1" applyFill="1" applyBorder="1" applyAlignment="1" applyProtection="1">
      <alignment horizontal="left" vertical="center" wrapText="1"/>
    </xf>
    <xf numFmtId="1" fontId="7" fillId="0" borderId="2" xfId="30" applyNumberFormat="1" applyFont="1" applyFill="1" applyBorder="1" applyAlignment="1" applyProtection="1">
      <alignment horizontal="center" vertical="center"/>
      <protection locked="0"/>
    </xf>
    <xf numFmtId="1" fontId="4" fillId="0" borderId="2" xfId="30" applyNumberFormat="1" applyFont="1" applyFill="1" applyBorder="1" applyAlignment="1" applyProtection="1">
      <alignment horizontal="center" vertical="center"/>
      <protection locked="0"/>
    </xf>
    <xf numFmtId="164" fontId="5" fillId="0" borderId="2" xfId="30" applyNumberFormat="1" applyFont="1" applyFill="1" applyBorder="1" applyAlignment="1" applyProtection="1">
      <alignment horizontal="right" vertical="center" wrapText="1"/>
    </xf>
    <xf numFmtId="164" fontId="5" fillId="0" borderId="2" xfId="30" applyNumberFormat="1" applyFont="1" applyFill="1" applyBorder="1" applyAlignment="1" applyProtection="1">
      <alignment horizontal="right" vertical="center" wrapText="1"/>
      <protection locked="0"/>
    </xf>
    <xf numFmtId="164" fontId="5" fillId="0" borderId="2" xfId="24" applyNumberFormat="1" applyFont="1" applyFill="1" applyBorder="1" applyAlignment="1" applyProtection="1">
      <alignment horizontal="right" vertical="center"/>
    </xf>
    <xf numFmtId="164" fontId="5" fillId="0" borderId="2" xfId="24" applyFont="1" applyFill="1" applyBorder="1" applyAlignment="1" applyProtection="1">
      <alignment horizontal="center" vertical="center"/>
    </xf>
    <xf numFmtId="164" fontId="3" fillId="0" borderId="2" xfId="24" applyNumberFormat="1" applyFont="1" applyFill="1" applyBorder="1" applyAlignment="1" applyProtection="1">
      <alignment horizontal="right" vertical="center"/>
    </xf>
    <xf numFmtId="164" fontId="3" fillId="0" borderId="2" xfId="24" applyNumberFormat="1" applyFont="1" applyFill="1" applyBorder="1" applyAlignment="1" applyProtection="1">
      <alignment horizontal="right" vertical="center"/>
      <protection locked="0"/>
    </xf>
    <xf numFmtId="4" fontId="5" fillId="0" borderId="2" xfId="24" applyNumberFormat="1" applyFont="1" applyFill="1" applyBorder="1" applyAlignment="1" applyProtection="1">
      <alignment horizontal="right" vertical="center"/>
    </xf>
    <xf numFmtId="164" fontId="7" fillId="0" borderId="2" xfId="30" applyNumberFormat="1" applyFont="1" applyFill="1" applyBorder="1" applyAlignment="1" applyProtection="1">
      <alignment horizontal="right" vertical="center" wrapText="1"/>
    </xf>
    <xf numFmtId="164" fontId="7" fillId="0" borderId="2" xfId="30" applyNumberFormat="1" applyFont="1" applyFill="1" applyBorder="1" applyAlignment="1" applyProtection="1">
      <alignment horizontal="right" vertical="center" wrapText="1"/>
      <protection locked="0"/>
    </xf>
    <xf numFmtId="164" fontId="7" fillId="0" borderId="2" xfId="24" applyNumberFormat="1" applyFont="1" applyFill="1" applyBorder="1" applyAlignment="1" applyProtection="1">
      <alignment horizontal="right" vertical="center"/>
    </xf>
    <xf numFmtId="164" fontId="7" fillId="0" borderId="2" xfId="24" applyFont="1" applyFill="1" applyBorder="1" applyAlignment="1" applyProtection="1">
      <alignment horizontal="center" vertical="center"/>
    </xf>
    <xf numFmtId="164" fontId="4" fillId="0" borderId="2" xfId="24" applyNumberFormat="1" applyFont="1" applyFill="1" applyBorder="1" applyAlignment="1" applyProtection="1">
      <alignment horizontal="right" vertical="center"/>
    </xf>
    <xf numFmtId="164" fontId="4" fillId="0" borderId="2" xfId="24" applyNumberFormat="1" applyFont="1" applyFill="1" applyBorder="1" applyAlignment="1" applyProtection="1">
      <alignment horizontal="right" vertical="center"/>
      <protection locked="0"/>
    </xf>
    <xf numFmtId="4" fontId="7" fillId="0" borderId="2" xfId="24" applyNumberFormat="1" applyFont="1" applyFill="1" applyBorder="1" applyAlignment="1" applyProtection="1">
      <alignment horizontal="right" vertical="center"/>
    </xf>
    <xf numFmtId="4" fontId="7" fillId="0" borderId="2" xfId="30" applyNumberFormat="1" applyFont="1" applyFill="1" applyBorder="1" applyAlignment="1" applyProtection="1">
      <alignment horizontal="right" vertical="center" wrapText="1"/>
    </xf>
    <xf numFmtId="4" fontId="7" fillId="0" borderId="2" xfId="30" applyNumberFormat="1" applyFont="1" applyFill="1" applyBorder="1" applyAlignment="1" applyProtection="1">
      <alignment horizontal="right" vertical="center" wrapText="1"/>
      <protection locked="0"/>
    </xf>
    <xf numFmtId="4" fontId="7" fillId="0" borderId="2" xfId="24" applyNumberFormat="1" applyFont="1" applyFill="1" applyBorder="1" applyAlignment="1" applyProtection="1">
      <alignment horizontal="center" vertical="center"/>
    </xf>
    <xf numFmtId="4" fontId="4" fillId="0" borderId="2" xfId="24" applyNumberFormat="1" applyFont="1" applyFill="1" applyBorder="1" applyAlignment="1" applyProtection="1">
      <alignment horizontal="right" vertical="center"/>
    </xf>
    <xf numFmtId="4" fontId="4" fillId="0" borderId="2" xfId="24" applyNumberFormat="1" applyFont="1" applyFill="1" applyBorder="1" applyAlignment="1" applyProtection="1">
      <alignment horizontal="right" vertical="center"/>
      <protection locked="0"/>
    </xf>
    <xf numFmtId="43" fontId="5" fillId="0" borderId="2" xfId="0" applyNumberFormat="1" applyFont="1" applyFill="1" applyBorder="1" applyAlignment="1" applyProtection="1">
      <alignment vertical="center"/>
    </xf>
    <xf numFmtId="43" fontId="5" fillId="0" borderId="2" xfId="0" applyNumberFormat="1" applyFont="1" applyFill="1" applyBorder="1" applyAlignment="1" applyProtection="1">
      <alignment vertical="center"/>
      <protection locked="0"/>
    </xf>
    <xf numFmtId="49" fontId="7" fillId="0" borderId="2" xfId="18" applyNumberFormat="1" applyFont="1" applyFill="1" applyBorder="1" applyAlignment="1">
      <alignment horizontal="center" vertical="center" wrapText="1"/>
    </xf>
    <xf numFmtId="0" fontId="7" fillId="0" borderId="2" xfId="18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49" fontId="7" fillId="0" borderId="2" xfId="32" applyNumberFormat="1" applyFont="1" applyFill="1" applyBorder="1" applyAlignment="1" applyProtection="1">
      <alignment horizontal="center" vertical="top" wrapText="1"/>
    </xf>
    <xf numFmtId="49" fontId="7" fillId="0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2" xfId="0" applyNumberFormat="1" applyFont="1" applyFill="1" applyBorder="1" applyAlignment="1" applyProtection="1">
      <alignment horizontal="center" vertical="top" wrapText="1"/>
    </xf>
    <xf numFmtId="2" fontId="7" fillId="0" borderId="2" xfId="31" applyNumberFormat="1" applyFont="1" applyFill="1" applyBorder="1" applyAlignment="1" applyProtection="1">
      <alignment horizontal="center" vertical="center"/>
    </xf>
    <xf numFmtId="0" fontId="4" fillId="0" borderId="6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/>
    </xf>
    <xf numFmtId="49" fontId="10" fillId="0" borderId="2" xfId="19" applyNumberFormat="1" applyFont="1" applyFill="1" applyBorder="1" applyAlignment="1">
      <alignment vertical="center"/>
    </xf>
    <xf numFmtId="164" fontId="3" fillId="0" borderId="2" xfId="20" applyFont="1" applyFill="1" applyBorder="1" applyAlignment="1">
      <alignment vertical="center"/>
    </xf>
    <xf numFmtId="49" fontId="8" fillId="0" borderId="2" xfId="18" applyNumberFormat="1" applyFont="1" applyFill="1" applyBorder="1" applyAlignment="1">
      <alignment horizontal="left" vertical="center"/>
    </xf>
    <xf numFmtId="49" fontId="10" fillId="0" borderId="2" xfId="18" applyNumberFormat="1" applyFont="1" applyFill="1" applyBorder="1" applyAlignment="1">
      <alignment vertical="center"/>
    </xf>
    <xf numFmtId="164" fontId="4" fillId="0" borderId="2" xfId="20" applyFont="1" applyFill="1" applyBorder="1" applyAlignment="1">
      <alignment vertical="center"/>
    </xf>
    <xf numFmtId="49" fontId="8" fillId="0" borderId="2" xfId="19" applyNumberFormat="1" applyFont="1" applyFill="1" applyBorder="1" applyAlignment="1">
      <alignment vertical="center"/>
    </xf>
    <xf numFmtId="164" fontId="3" fillId="0" borderId="2" xfId="20" quotePrefix="1" applyFont="1" applyFill="1" applyBorder="1" applyAlignment="1">
      <alignment horizontal="right" vertical="center"/>
    </xf>
    <xf numFmtId="49" fontId="7" fillId="0" borderId="2" xfId="19" applyNumberFormat="1" applyFont="1" applyFill="1" applyBorder="1" applyAlignment="1" applyProtection="1">
      <alignment vertical="center"/>
    </xf>
    <xf numFmtId="43" fontId="7" fillId="0" borderId="2" xfId="1" applyFont="1" applyFill="1" applyBorder="1" applyAlignment="1" applyProtection="1">
      <alignment vertical="center"/>
    </xf>
    <xf numFmtId="49" fontId="5" fillId="0" borderId="2" xfId="18" applyNumberFormat="1" applyFont="1" applyFill="1" applyBorder="1" applyAlignment="1" applyProtection="1">
      <alignment horizontal="left" vertical="center"/>
    </xf>
    <xf numFmtId="43" fontId="5" fillId="0" borderId="2" xfId="1" applyFont="1" applyFill="1" applyBorder="1" applyAlignment="1" applyProtection="1">
      <alignment vertical="center"/>
    </xf>
    <xf numFmtId="49" fontId="7" fillId="0" borderId="2" xfId="18" applyNumberFormat="1" applyFont="1" applyFill="1" applyBorder="1" applyAlignment="1" applyProtection="1">
      <alignment vertical="center"/>
    </xf>
    <xf numFmtId="49" fontId="5" fillId="0" borderId="2" xfId="19" applyNumberFormat="1" applyFont="1" applyFill="1" applyBorder="1" applyAlignment="1" applyProtection="1">
      <alignment vertical="center"/>
    </xf>
    <xf numFmtId="2" fontId="5" fillId="0" borderId="2" xfId="1" applyNumberFormat="1" applyFont="1" applyFill="1" applyBorder="1" applyAlignment="1" applyProtection="1">
      <alignment vertical="center"/>
    </xf>
    <xf numFmtId="0" fontId="13" fillId="2" borderId="2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horizontal="right" vertical="center" wrapText="1"/>
    </xf>
    <xf numFmtId="0" fontId="11" fillId="3" borderId="2" xfId="0" applyFont="1" applyFill="1" applyBorder="1" applyAlignment="1">
      <alignment vertical="center" wrapText="1"/>
    </xf>
    <xf numFmtId="0" fontId="5" fillId="0" borderId="2" xfId="0" applyFont="1" applyBorder="1" applyAlignment="1">
      <alignment horizontal="left" vertical="center"/>
    </xf>
    <xf numFmtId="0" fontId="11" fillId="3" borderId="2" xfId="0" applyFont="1" applyFill="1" applyBorder="1" applyAlignment="1">
      <alignment horizontal="left" vertical="center" wrapText="1"/>
    </xf>
    <xf numFmtId="14" fontId="11" fillId="3" borderId="2" xfId="0" applyNumberFormat="1" applyFont="1" applyFill="1" applyBorder="1" applyAlignment="1">
      <alignment horizontal="right" vertical="center" wrapText="1"/>
    </xf>
    <xf numFmtId="14" fontId="5" fillId="0" borderId="2" xfId="0" applyNumberFormat="1" applyFont="1" applyBorder="1" applyAlignment="1">
      <alignment horizontal="right" vertical="center"/>
    </xf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13" fillId="0" borderId="2" xfId="57" applyFont="1" applyFill="1" applyBorder="1" applyAlignment="1">
      <alignment vertical="center"/>
    </xf>
    <xf numFmtId="0" fontId="19" fillId="0" borderId="2" xfId="57" applyFont="1" applyFill="1" applyBorder="1" applyAlignment="1">
      <alignment vertical="center"/>
    </xf>
    <xf numFmtId="0" fontId="5" fillId="0" borderId="0" xfId="0" applyFont="1" applyFill="1" applyAlignment="1"/>
    <xf numFmtId="0" fontId="5" fillId="0" borderId="0" xfId="0" applyFont="1" applyFill="1" applyAlignment="1">
      <alignment wrapText="1"/>
    </xf>
    <xf numFmtId="0" fontId="5" fillId="0" borderId="0" xfId="0" applyFont="1" applyBorder="1"/>
    <xf numFmtId="0" fontId="5" fillId="0" borderId="2" xfId="0" applyFont="1" applyBorder="1" applyAlignment="1">
      <alignment horizontal="left"/>
    </xf>
    <xf numFmtId="0" fontId="5" fillId="0" borderId="0" xfId="0" applyFont="1"/>
    <xf numFmtId="0" fontId="7" fillId="0" borderId="0" xfId="18" applyFont="1" applyFill="1" applyBorder="1" applyAlignment="1" applyProtection="1">
      <alignment wrapText="1"/>
    </xf>
    <xf numFmtId="2" fontId="5" fillId="0" borderId="2" xfId="0" applyNumberFormat="1" applyFont="1" applyFill="1" applyBorder="1" applyAlignment="1" applyProtection="1">
      <alignment vertical="center"/>
    </xf>
    <xf numFmtId="2" fontId="5" fillId="0" borderId="2" xfId="0" applyNumberFormat="1" applyFont="1" applyFill="1" applyBorder="1" applyAlignment="1" applyProtection="1"/>
    <xf numFmtId="43" fontId="5" fillId="0" borderId="2" xfId="1" applyFont="1" applyFill="1" applyBorder="1" applyAlignment="1" applyProtection="1">
      <alignment horizontal="center" vertical="top"/>
    </xf>
    <xf numFmtId="2" fontId="7" fillId="0" borderId="2" xfId="0" applyNumberFormat="1" applyFont="1" applyFill="1" applyBorder="1" applyAlignment="1" applyProtection="1"/>
    <xf numFmtId="1" fontId="5" fillId="0" borderId="2" xfId="0" applyNumberFormat="1" applyFont="1" applyFill="1" applyBorder="1" applyAlignment="1" applyProtection="1"/>
    <xf numFmtId="2" fontId="7" fillId="0" borderId="2" xfId="0" applyNumberFormat="1" applyFont="1" applyFill="1" applyBorder="1" applyProtection="1"/>
    <xf numFmtId="0" fontId="4" fillId="0" borderId="0" xfId="18" applyFont="1" applyFill="1" applyBorder="1" applyAlignment="1"/>
    <xf numFmtId="2" fontId="3" fillId="0" borderId="2" xfId="0" applyNumberFormat="1" applyFont="1" applyFill="1" applyBorder="1"/>
    <xf numFmtId="164" fontId="3" fillId="0" borderId="2" xfId="20" applyFont="1" applyFill="1" applyBorder="1"/>
    <xf numFmtId="164" fontId="4" fillId="0" borderId="2" xfId="20" applyFont="1" applyFill="1" applyBorder="1"/>
    <xf numFmtId="0" fontId="3" fillId="0" borderId="2" xfId="0" applyFont="1" applyFill="1" applyBorder="1"/>
    <xf numFmtId="164" fontId="3" fillId="0" borderId="2" xfId="0" applyNumberFormat="1" applyFont="1" applyFill="1" applyBorder="1"/>
    <xf numFmtId="0" fontId="3" fillId="0" borderId="0" xfId="0" applyFont="1" applyFill="1"/>
    <xf numFmtId="0" fontId="10" fillId="0" borderId="0" xfId="18" applyFont="1" applyFill="1" applyBorder="1" applyAlignment="1"/>
    <xf numFmtId="2" fontId="10" fillId="0" borderId="2" xfId="19" applyNumberFormat="1" applyFont="1" applyFill="1" applyBorder="1" applyAlignment="1">
      <alignment vertical="center"/>
    </xf>
    <xf numFmtId="164" fontId="8" fillId="0" borderId="2" xfId="20" applyFont="1" applyFill="1" applyBorder="1" applyAlignment="1">
      <alignment vertical="center"/>
    </xf>
    <xf numFmtId="164" fontId="10" fillId="0" borderId="2" xfId="20" applyFont="1" applyFill="1" applyBorder="1" applyAlignment="1">
      <alignment vertical="center"/>
    </xf>
    <xf numFmtId="164" fontId="5" fillId="0" borderId="2" xfId="20" applyFont="1" applyFill="1" applyBorder="1"/>
    <xf numFmtId="0" fontId="7" fillId="0" borderId="2" xfId="1" applyNumberFormat="1" applyFont="1" applyFill="1" applyBorder="1" applyAlignment="1" applyProtection="1">
      <alignment vertical="center"/>
      <protection locked="0"/>
    </xf>
    <xf numFmtId="49" fontId="8" fillId="0" borderId="2" xfId="19" applyNumberFormat="1" applyFont="1" applyFill="1" applyBorder="1" applyAlignment="1">
      <alignment horizontal="left" vertical="center"/>
    </xf>
    <xf numFmtId="164" fontId="8" fillId="0" borderId="2" xfId="20" quotePrefix="1" applyFont="1" applyFill="1" applyBorder="1" applyAlignment="1">
      <alignment horizontal="right" vertical="center"/>
    </xf>
    <xf numFmtId="43" fontId="5" fillId="0" borderId="2" xfId="0" applyNumberFormat="1" applyFont="1" applyFill="1" applyBorder="1" applyProtection="1">
      <protection locked="0"/>
    </xf>
    <xf numFmtId="49" fontId="10" fillId="0" borderId="2" xfId="19" applyNumberFormat="1" applyFont="1" applyFill="1" applyBorder="1" applyAlignment="1">
      <alignment horizontal="left" vertical="center"/>
    </xf>
    <xf numFmtId="164" fontId="7" fillId="0" borderId="2" xfId="20" applyFont="1" applyFill="1" applyBorder="1"/>
    <xf numFmtId="43" fontId="7" fillId="0" borderId="2" xfId="0" applyNumberFormat="1" applyFont="1" applyFill="1" applyBorder="1" applyProtection="1">
      <protection locked="0"/>
    </xf>
    <xf numFmtId="0" fontId="7" fillId="0" borderId="2" xfId="0" applyFont="1" applyFill="1" applyBorder="1" applyProtection="1">
      <protection locked="0"/>
    </xf>
    <xf numFmtId="2" fontId="7" fillId="0" borderId="2" xfId="0" applyNumberFormat="1" applyFont="1" applyFill="1" applyBorder="1" applyProtection="1">
      <protection locked="0"/>
    </xf>
    <xf numFmtId="0" fontId="7" fillId="0" borderId="2" xfId="0" applyFont="1" applyFill="1" applyBorder="1"/>
    <xf numFmtId="0" fontId="7" fillId="0" borderId="2" xfId="1" applyNumberFormat="1" applyFont="1" applyFill="1" applyBorder="1" applyAlignment="1" applyProtection="1">
      <alignment vertical="center"/>
    </xf>
    <xf numFmtId="2" fontId="5" fillId="0" borderId="2" xfId="0" applyNumberFormat="1" applyFont="1" applyFill="1" applyBorder="1" applyProtection="1">
      <protection locked="0"/>
    </xf>
    <xf numFmtId="4" fontId="5" fillId="0" borderId="0" xfId="0" applyNumberFormat="1" applyFont="1" applyFill="1" applyProtection="1"/>
    <xf numFmtId="0" fontId="7" fillId="0" borderId="0" xfId="18" applyFont="1" applyFill="1" applyBorder="1" applyAlignment="1" applyProtection="1">
      <alignment horizontal="left" vertical="center" wrapText="1"/>
    </xf>
    <xf numFmtId="0" fontId="10" fillId="0" borderId="0" xfId="18" applyFont="1" applyFill="1" applyBorder="1" applyAlignment="1">
      <alignment horizontal="left" vertical="center" wrapText="1"/>
    </xf>
    <xf numFmtId="4" fontId="5" fillId="0" borderId="2" xfId="0" applyNumberFormat="1" applyFont="1" applyFill="1" applyBorder="1" applyAlignment="1">
      <alignment vertical="center"/>
    </xf>
    <xf numFmtId="4" fontId="5" fillId="0" borderId="2" xfId="0" applyNumberFormat="1" applyFont="1" applyFill="1" applyBorder="1" applyAlignment="1" applyProtection="1">
      <alignment vertical="center"/>
      <protection locked="0"/>
    </xf>
    <xf numFmtId="4" fontId="7" fillId="0" borderId="2" xfId="0" applyNumberFormat="1" applyFont="1" applyFill="1" applyBorder="1" applyAlignment="1">
      <alignment vertical="center"/>
    </xf>
    <xf numFmtId="4" fontId="7" fillId="0" borderId="2" xfId="0" applyNumberFormat="1" applyFont="1" applyFill="1" applyBorder="1" applyAlignment="1" applyProtection="1">
      <alignment vertical="center"/>
      <protection locked="0"/>
    </xf>
    <xf numFmtId="165" fontId="5" fillId="0" borderId="0" xfId="0" applyNumberFormat="1" applyFont="1" applyFill="1" applyBorder="1"/>
    <xf numFmtId="169" fontId="5" fillId="0" borderId="0" xfId="0" applyNumberFormat="1" applyFont="1" applyFill="1"/>
    <xf numFmtId="0" fontId="7" fillId="0" borderId="0" xfId="18" applyFont="1" applyFill="1" applyBorder="1" applyAlignment="1">
      <alignment horizontal="left" vertical="center" wrapText="1"/>
    </xf>
    <xf numFmtId="0" fontId="7" fillId="0" borderId="0" xfId="18" applyFont="1" applyFill="1" applyBorder="1" applyAlignment="1"/>
    <xf numFmtId="0" fontId="7" fillId="0" borderId="0" xfId="18" applyFont="1" applyFill="1" applyBorder="1" applyAlignment="1">
      <alignment horizontal="center"/>
    </xf>
    <xf numFmtId="0" fontId="5" fillId="0" borderId="0" xfId="18" applyFont="1" applyFill="1" applyBorder="1" applyAlignment="1">
      <alignment horizontal="right"/>
    </xf>
    <xf numFmtId="0" fontId="5" fillId="0" borderId="0" xfId="19" applyFont="1" applyFill="1" applyBorder="1"/>
    <xf numFmtId="0" fontId="4" fillId="0" borderId="0" xfId="13" applyFont="1" applyFill="1" applyBorder="1" applyAlignment="1" applyProtection="1">
      <alignment vertical="center"/>
    </xf>
    <xf numFmtId="0" fontId="7" fillId="0" borderId="0" xfId="0" applyFont="1" applyFill="1" applyBorder="1" applyAlignment="1" applyProtection="1"/>
    <xf numFmtId="0" fontId="5" fillId="0" borderId="0" xfId="26" applyFont="1" applyFill="1" applyBorder="1"/>
    <xf numFmtId="0" fontId="5" fillId="0" borderId="0" xfId="26" applyFont="1" applyFill="1" applyBorder="1" applyAlignment="1">
      <alignment horizontal="left"/>
    </xf>
    <xf numFmtId="0" fontId="5" fillId="0" borderId="0" xfId="26" applyFont="1" applyFill="1" applyBorder="1" applyAlignment="1">
      <alignment horizontal="left" vertical="center"/>
    </xf>
    <xf numFmtId="0" fontId="7" fillId="0" borderId="0" xfId="26" applyFont="1" applyFill="1" applyBorder="1" applyAlignment="1">
      <alignment horizontal="left"/>
    </xf>
    <xf numFmtId="167" fontId="5" fillId="0" borderId="0" xfId="26" applyNumberFormat="1" applyFont="1" applyFill="1" applyBorder="1" applyProtection="1"/>
    <xf numFmtId="43" fontId="9" fillId="0" borderId="0" xfId="26" applyNumberFormat="1" applyFont="1" applyFill="1" applyBorder="1" applyProtection="1"/>
    <xf numFmtId="43" fontId="5" fillId="0" borderId="0" xfId="26" applyNumberFormat="1" applyFont="1" applyFill="1" applyBorder="1" applyProtection="1"/>
    <xf numFmtId="0" fontId="14" fillId="0" borderId="0" xfId="0" applyFont="1" applyFill="1" applyBorder="1" applyAlignment="1" applyProtection="1"/>
    <xf numFmtId="0" fontId="5" fillId="0" borderId="0" xfId="26" applyFont="1" applyFill="1" applyBorder="1" applyAlignment="1" applyProtection="1">
      <alignment wrapText="1"/>
    </xf>
    <xf numFmtId="0" fontId="5" fillId="0" borderId="0" xfId="26" applyFont="1" applyFill="1" applyBorder="1" applyAlignment="1">
      <alignment wrapText="1"/>
    </xf>
    <xf numFmtId="43" fontId="5" fillId="0" borderId="0" xfId="26" applyNumberFormat="1" applyFont="1" applyFill="1" applyBorder="1"/>
    <xf numFmtId="43" fontId="5" fillId="0" borderId="0" xfId="0" applyNumberFormat="1" applyFont="1" applyFill="1" applyBorder="1"/>
    <xf numFmtId="43" fontId="5" fillId="0" borderId="0" xfId="26" applyNumberFormat="1" applyFont="1" applyFill="1" applyBorder="1" applyAlignment="1">
      <alignment wrapText="1"/>
    </xf>
    <xf numFmtId="166" fontId="5" fillId="0" borderId="0" xfId="27" applyNumberFormat="1" applyFont="1" applyFill="1" applyBorder="1"/>
    <xf numFmtId="2" fontId="5" fillId="0" borderId="0" xfId="26" applyNumberFormat="1" applyFont="1" applyFill="1" applyBorder="1"/>
    <xf numFmtId="166" fontId="5" fillId="0" borderId="0" xfId="26" applyNumberFormat="1" applyFont="1" applyFill="1" applyBorder="1"/>
    <xf numFmtId="164" fontId="5" fillId="0" borderId="2" xfId="27" applyFont="1" applyFill="1" applyBorder="1" applyAlignment="1" applyProtection="1">
      <alignment horizontal="left" vertical="top" wrapText="1"/>
    </xf>
    <xf numFmtId="164" fontId="5" fillId="0" borderId="2" xfId="27" applyFont="1" applyFill="1" applyBorder="1" applyAlignment="1" applyProtection="1">
      <alignment horizontal="right" vertical="top" wrapText="1"/>
    </xf>
    <xf numFmtId="43" fontId="5" fillId="0" borderId="2" xfId="50" applyFont="1" applyFill="1" applyBorder="1" applyAlignment="1" applyProtection="1">
      <alignment horizontal="right" vertical="top" wrapText="1"/>
    </xf>
    <xf numFmtId="164" fontId="5" fillId="0" borderId="2" xfId="27" applyFont="1" applyFill="1" applyBorder="1" applyAlignment="1" applyProtection="1">
      <alignment horizontal="right" vertical="top" wrapText="1"/>
      <protection locked="0"/>
    </xf>
    <xf numFmtId="164" fontId="7" fillId="0" borderId="2" xfId="27" applyFont="1" applyFill="1" applyBorder="1" applyAlignment="1" applyProtection="1">
      <alignment horizontal="right" vertical="top"/>
    </xf>
    <xf numFmtId="43" fontId="7" fillId="0" borderId="2" xfId="50" applyFont="1" applyFill="1" applyBorder="1" applyAlignment="1" applyProtection="1">
      <alignment horizontal="right" vertical="top"/>
    </xf>
    <xf numFmtId="164" fontId="7" fillId="0" borderId="2" xfId="27" applyFont="1" applyFill="1" applyBorder="1" applyAlignment="1" applyProtection="1">
      <alignment horizontal="right" vertical="top"/>
      <protection locked="0"/>
    </xf>
    <xf numFmtId="43" fontId="5" fillId="0" borderId="2" xfId="28" applyFont="1" applyFill="1" applyBorder="1" applyAlignment="1" applyProtection="1">
      <alignment horizontal="right" vertical="center"/>
    </xf>
    <xf numFmtId="43" fontId="5" fillId="0" borderId="2" xfId="51" applyFont="1" applyFill="1" applyBorder="1" applyAlignment="1" applyProtection="1">
      <alignment horizontal="right" vertical="center"/>
    </xf>
    <xf numFmtId="43" fontId="5" fillId="0" borderId="2" xfId="28" applyFont="1" applyFill="1" applyBorder="1" applyAlignment="1" applyProtection="1">
      <alignment horizontal="right" vertical="center"/>
      <protection locked="0"/>
    </xf>
    <xf numFmtId="43" fontId="5" fillId="0" borderId="2" xfId="28" applyNumberFormat="1" applyFont="1" applyFill="1" applyBorder="1" applyAlignment="1" applyProtection="1">
      <alignment horizontal="right" vertical="center"/>
      <protection locked="0"/>
    </xf>
    <xf numFmtId="43" fontId="7" fillId="0" borderId="2" xfId="28" applyFont="1" applyFill="1" applyBorder="1" applyAlignment="1" applyProtection="1">
      <alignment horizontal="right" vertical="center"/>
    </xf>
    <xf numFmtId="2" fontId="7" fillId="0" borderId="2" xfId="26" applyNumberFormat="1" applyFont="1" applyFill="1" applyBorder="1" applyAlignment="1" applyProtection="1">
      <alignment horizontal="right"/>
    </xf>
    <xf numFmtId="2" fontId="7" fillId="0" borderId="2" xfId="26" applyNumberFormat="1" applyFont="1" applyFill="1" applyBorder="1" applyAlignment="1" applyProtection="1">
      <alignment horizontal="right"/>
      <protection locked="0"/>
    </xf>
    <xf numFmtId="164" fontId="5" fillId="0" borderId="2" xfId="27" applyFont="1" applyFill="1" applyBorder="1" applyAlignment="1" applyProtection="1">
      <alignment horizontal="left" vertical="top"/>
    </xf>
    <xf numFmtId="43" fontId="5" fillId="0" borderId="2" xfId="0" applyNumberFormat="1" applyFont="1" applyFill="1" applyBorder="1" applyProtection="1"/>
    <xf numFmtId="4" fontId="5" fillId="0" borderId="2" xfId="27" applyNumberFormat="1" applyFont="1" applyFill="1" applyBorder="1" applyAlignment="1" applyProtection="1">
      <alignment horizontal="right" vertical="top" wrapText="1"/>
    </xf>
    <xf numFmtId="4" fontId="5" fillId="0" borderId="2" xfId="50" applyNumberFormat="1" applyFont="1" applyFill="1" applyBorder="1" applyAlignment="1" applyProtection="1">
      <alignment horizontal="right" vertical="top" wrapText="1"/>
    </xf>
    <xf numFmtId="4" fontId="5" fillId="0" borderId="2" xfId="27" applyNumberFormat="1" applyFont="1" applyFill="1" applyBorder="1" applyAlignment="1" applyProtection="1">
      <alignment horizontal="right" vertical="top" wrapText="1"/>
      <protection locked="0"/>
    </xf>
    <xf numFmtId="4" fontId="7" fillId="0" borderId="2" xfId="27" applyNumberFormat="1" applyFont="1" applyFill="1" applyBorder="1" applyAlignment="1" applyProtection="1">
      <alignment horizontal="right" vertical="top"/>
    </xf>
    <xf numFmtId="164" fontId="7" fillId="0" borderId="2" xfId="27" applyFont="1" applyFill="1" applyBorder="1" applyAlignment="1" applyProtection="1">
      <alignment horizontal="left" vertical="top" wrapText="1"/>
    </xf>
    <xf numFmtId="4" fontId="7" fillId="0" borderId="2" xfId="27" applyNumberFormat="1" applyFont="1" applyFill="1" applyBorder="1" applyAlignment="1" applyProtection="1">
      <alignment horizontal="right" vertical="top" wrapText="1"/>
    </xf>
    <xf numFmtId="4" fontId="7" fillId="0" borderId="2" xfId="50" applyNumberFormat="1" applyFont="1" applyFill="1" applyBorder="1" applyAlignment="1" applyProtection="1">
      <alignment horizontal="right" vertical="top" wrapText="1"/>
    </xf>
    <xf numFmtId="2" fontId="7" fillId="0" borderId="2" xfId="28" applyNumberFormat="1" applyFont="1" applyFill="1" applyBorder="1" applyAlignment="1" applyProtection="1">
      <alignment horizontal="right" vertical="center"/>
    </xf>
    <xf numFmtId="2" fontId="7" fillId="0" borderId="2" xfId="28" applyNumberFormat="1" applyFont="1" applyFill="1" applyBorder="1" applyAlignment="1" applyProtection="1">
      <alignment horizontal="right" vertical="center"/>
      <protection locked="0"/>
    </xf>
    <xf numFmtId="164" fontId="7" fillId="0" borderId="2" xfId="27" applyFont="1" applyFill="1" applyBorder="1" applyAlignment="1" applyProtection="1">
      <alignment horizontal="right" vertical="top" wrapText="1"/>
    </xf>
    <xf numFmtId="43" fontId="7" fillId="0" borderId="2" xfId="51" applyFont="1" applyFill="1" applyBorder="1" applyAlignment="1" applyProtection="1">
      <alignment horizontal="right" vertical="center"/>
    </xf>
    <xf numFmtId="0" fontId="4" fillId="0" borderId="0" xfId="13" applyFont="1" applyFill="1" applyBorder="1" applyAlignment="1" applyProtection="1">
      <alignment horizontal="left" vertical="center" wrapText="1"/>
    </xf>
    <xf numFmtId="0" fontId="5" fillId="0" borderId="0" xfId="0" applyFont="1" applyFill="1" applyBorder="1" applyAlignment="1" applyProtection="1">
      <alignment vertical="center" wrapText="1"/>
    </xf>
    <xf numFmtId="0" fontId="5" fillId="0" borderId="0" xfId="0" applyFont="1" applyFill="1" applyBorder="1" applyAlignment="1" applyProtection="1">
      <alignment wrapText="1"/>
    </xf>
    <xf numFmtId="0" fontId="5" fillId="0" borderId="0" xfId="0" applyFont="1" applyFill="1" applyAlignment="1">
      <alignment vertical="top" wrapText="1"/>
    </xf>
    <xf numFmtId="0" fontId="5" fillId="0" borderId="0" xfId="3" applyFont="1" applyFill="1" applyBorder="1" applyAlignment="1">
      <alignment vertical="top" wrapText="1"/>
    </xf>
    <xf numFmtId="0" fontId="5" fillId="0" borderId="0" xfId="3" quotePrefix="1" applyFont="1" applyFill="1" applyBorder="1" applyAlignment="1">
      <alignment vertical="top" wrapText="1"/>
    </xf>
    <xf numFmtId="0" fontId="5" fillId="0" borderId="2" xfId="0" applyFont="1" applyFill="1" applyBorder="1" applyAlignment="1">
      <alignment horizontal="left" vertical="center" wrapText="1"/>
    </xf>
    <xf numFmtId="2" fontId="5" fillId="0" borderId="2" xfId="0" applyNumberFormat="1" applyFont="1" applyFill="1" applyBorder="1" applyAlignment="1">
      <alignment horizontal="right"/>
    </xf>
    <xf numFmtId="2" fontId="5" fillId="0" borderId="2" xfId="30" applyNumberFormat="1" applyFont="1" applyFill="1" applyBorder="1" applyAlignment="1">
      <alignment horizontal="right" vertical="top"/>
    </xf>
    <xf numFmtId="4" fontId="0" fillId="0" borderId="2" xfId="0" applyNumberFormat="1" applyFont="1" applyFill="1" applyBorder="1" applyAlignment="1">
      <alignment vertical="center"/>
    </xf>
    <xf numFmtId="168" fontId="5" fillId="0" borderId="2" xfId="3" applyNumberFormat="1" applyFont="1" applyFill="1" applyBorder="1" applyAlignment="1">
      <alignment horizontal="right"/>
    </xf>
    <xf numFmtId="0" fontId="7" fillId="0" borderId="2" xfId="0" applyFont="1" applyFill="1" applyBorder="1" applyAlignment="1">
      <alignment horizontal="left" vertical="center" wrapText="1"/>
    </xf>
    <xf numFmtId="2" fontId="7" fillId="0" borderId="2" xfId="0" applyNumberFormat="1" applyFont="1" applyFill="1" applyBorder="1" applyAlignment="1">
      <alignment horizontal="right"/>
    </xf>
    <xf numFmtId="4" fontId="7" fillId="0" borderId="2" xfId="0" applyNumberFormat="1" applyFont="1" applyFill="1" applyBorder="1"/>
    <xf numFmtId="0" fontId="5" fillId="0" borderId="2" xfId="0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12" fillId="0" borderId="2" xfId="41" applyFont="1" applyFill="1" applyBorder="1" applyAlignment="1" applyProtection="1">
      <alignment horizontal="right" vertical="center"/>
      <protection locked="0"/>
    </xf>
    <xf numFmtId="2" fontId="1" fillId="0" borderId="2" xfId="41" applyNumberFormat="1" applyFill="1" applyBorder="1" applyAlignment="1" applyProtection="1">
      <alignment horizontal="right" vertical="center"/>
      <protection locked="0"/>
    </xf>
    <xf numFmtId="0" fontId="1" fillId="0" borderId="2" xfId="41" applyFill="1" applyBorder="1" applyAlignment="1" applyProtection="1">
      <alignment horizontal="right" vertical="center"/>
      <protection locked="0"/>
    </xf>
    <xf numFmtId="0" fontId="2" fillId="0" borderId="2" xfId="41" applyFon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Alignment="1" applyProtection="1">
      <alignment vertical="center" wrapText="1"/>
    </xf>
    <xf numFmtId="0" fontId="4" fillId="0" borderId="0" xfId="0" applyFont="1" applyFill="1" applyAlignment="1" applyProtection="1">
      <alignment vertical="center" wrapText="1"/>
    </xf>
    <xf numFmtId="0" fontId="4" fillId="0" borderId="0" xfId="0" applyFont="1" applyFill="1" applyAlignment="1" applyProtection="1">
      <alignment horizontal="left" vertical="center"/>
    </xf>
    <xf numFmtId="164" fontId="13" fillId="0" borderId="0" xfId="30" applyFont="1" applyFill="1" applyAlignment="1" applyProtection="1">
      <alignment horizontal="left" vertical="center"/>
    </xf>
    <xf numFmtId="2" fontId="7" fillId="0" borderId="3" xfId="19" applyNumberFormat="1" applyFont="1" applyFill="1" applyBorder="1" applyAlignment="1" applyProtection="1">
      <alignment horizontal="right" vertical="center" wrapText="1"/>
      <protection locked="0"/>
    </xf>
    <xf numFmtId="0" fontId="7" fillId="0" borderId="0" xfId="0" applyFont="1" applyFill="1" applyBorder="1" applyAlignment="1" applyProtection="1">
      <alignment vertical="center" wrapText="1"/>
    </xf>
    <xf numFmtId="2" fontId="13" fillId="0" borderId="2" xfId="24" applyNumberFormat="1" applyFont="1" applyFill="1" applyBorder="1" applyAlignment="1">
      <alignment horizontal="right" vertical="center"/>
    </xf>
    <xf numFmtId="2" fontId="11" fillId="0" borderId="2" xfId="24" applyNumberFormat="1" applyFont="1" applyFill="1" applyBorder="1" applyAlignment="1">
      <alignment horizontal="right" vertical="center"/>
    </xf>
    <xf numFmtId="0" fontId="4" fillId="0" borderId="0" xfId="0" applyFont="1" applyFill="1" applyAlignment="1" applyProtection="1"/>
    <xf numFmtId="164" fontId="5" fillId="0" borderId="0" xfId="31" applyFont="1" applyFill="1" applyBorder="1" applyAlignment="1" applyProtection="1">
      <alignment horizontal="right"/>
    </xf>
    <xf numFmtId="0" fontId="6" fillId="0" borderId="0" xfId="0" applyFont="1" applyFill="1" applyBorder="1" applyAlignment="1" applyProtection="1"/>
    <xf numFmtId="2" fontId="6" fillId="0" borderId="0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/>
    </xf>
    <xf numFmtId="0" fontId="4" fillId="0" borderId="2" xfId="0" applyFont="1" applyFill="1" applyBorder="1" applyAlignment="1" applyProtection="1">
      <alignment vertical="center"/>
    </xf>
    <xf numFmtId="2" fontId="4" fillId="0" borderId="2" xfId="0" applyNumberFormat="1" applyFont="1" applyFill="1" applyBorder="1" applyAlignment="1" applyProtection="1">
      <alignment horizontal="right" vertical="center"/>
    </xf>
    <xf numFmtId="2" fontId="4" fillId="0" borderId="2" xfId="0" applyNumberFormat="1" applyFont="1" applyFill="1" applyBorder="1" applyAlignment="1" applyProtection="1">
      <alignment horizontal="right" vertical="center"/>
      <protection locked="0"/>
    </xf>
    <xf numFmtId="2" fontId="7" fillId="0" borderId="2" xfId="31" applyNumberFormat="1" applyFont="1" applyFill="1" applyBorder="1" applyAlignment="1" applyProtection="1">
      <alignment horizontal="right" vertical="center" wrapText="1"/>
    </xf>
    <xf numFmtId="2" fontId="7" fillId="0" borderId="2" xfId="31" applyNumberFormat="1" applyFont="1" applyFill="1" applyBorder="1" applyAlignment="1" applyProtection="1">
      <alignment horizontal="right" vertical="center" wrapText="1"/>
      <protection locked="0"/>
    </xf>
    <xf numFmtId="2" fontId="5" fillId="0" borderId="2" xfId="31" applyNumberFormat="1" applyFont="1" applyFill="1" applyBorder="1" applyAlignment="1" applyProtection="1">
      <alignment horizontal="right" vertical="center"/>
    </xf>
    <xf numFmtId="2" fontId="5" fillId="0" borderId="2" xfId="31" applyNumberFormat="1" applyFont="1" applyFill="1" applyBorder="1" applyAlignment="1" applyProtection="1">
      <alignment horizontal="right" vertical="center"/>
      <protection locked="0"/>
    </xf>
    <xf numFmtId="2" fontId="5" fillId="0" borderId="2" xfId="0" applyNumberFormat="1" applyFont="1" applyFill="1" applyBorder="1" applyAlignment="1" applyProtection="1">
      <alignment horizontal="right" vertical="center"/>
    </xf>
    <xf numFmtId="2" fontId="5" fillId="0" borderId="2" xfId="31" applyNumberFormat="1" applyFont="1" applyFill="1" applyBorder="1" applyAlignment="1" applyProtection="1">
      <alignment horizontal="right" vertical="center" wrapText="1"/>
    </xf>
    <xf numFmtId="2" fontId="5" fillId="0" borderId="2" xfId="31" applyNumberFormat="1" applyFont="1" applyFill="1" applyBorder="1" applyAlignment="1" applyProtection="1">
      <alignment horizontal="right" vertical="center" wrapText="1"/>
      <protection locked="0"/>
    </xf>
    <xf numFmtId="2" fontId="7" fillId="0" borderId="2" xfId="31" applyNumberFormat="1" applyFont="1" applyFill="1" applyBorder="1" applyAlignment="1" applyProtection="1">
      <alignment horizontal="right" vertical="center"/>
    </xf>
    <xf numFmtId="2" fontId="7" fillId="0" borderId="2" xfId="31" applyNumberFormat="1" applyFont="1" applyFill="1" applyBorder="1" applyAlignment="1" applyProtection="1">
      <alignment horizontal="right" vertical="center"/>
      <protection locked="0"/>
    </xf>
    <xf numFmtId="2" fontId="5" fillId="0" borderId="2" xfId="53" applyNumberFormat="1" applyFont="1" applyFill="1" applyBorder="1" applyAlignment="1" applyProtection="1">
      <alignment horizontal="right" vertical="center"/>
    </xf>
    <xf numFmtId="2" fontId="5" fillId="0" borderId="2" xfId="53" applyNumberFormat="1" applyFont="1" applyFill="1" applyBorder="1" applyAlignment="1" applyProtection="1">
      <alignment horizontal="right" vertical="center" wrapText="1"/>
    </xf>
    <xf numFmtId="2" fontId="7" fillId="0" borderId="2" xfId="53" applyNumberFormat="1" applyFont="1" applyFill="1" applyBorder="1" applyAlignment="1" applyProtection="1">
      <alignment horizontal="right" vertical="center" wrapText="1"/>
    </xf>
    <xf numFmtId="2" fontId="7" fillId="0" borderId="2" xfId="53" applyNumberFormat="1" applyFont="1" applyFill="1" applyBorder="1" applyAlignment="1" applyProtection="1">
      <alignment horizontal="right" vertical="center"/>
    </xf>
    <xf numFmtId="49" fontId="11" fillId="0" borderId="0" xfId="31" applyNumberFormat="1" applyFont="1" applyFill="1" applyBorder="1" applyAlignment="1" applyProtection="1">
      <alignment vertical="center" wrapText="1"/>
    </xf>
    <xf numFmtId="0" fontId="3" fillId="0" borderId="0" xfId="0" applyFont="1" applyFill="1" applyBorder="1" applyAlignment="1" applyProtection="1">
      <alignment wrapText="1"/>
    </xf>
    <xf numFmtId="49" fontId="7" fillId="0" borderId="2" xfId="0" applyNumberFormat="1" applyFont="1" applyFill="1" applyBorder="1" applyAlignment="1" applyProtection="1">
      <alignment horizontal="center" vertical="center"/>
    </xf>
    <xf numFmtId="49" fontId="5" fillId="0" borderId="2" xfId="0" applyNumberFormat="1" applyFont="1" applyFill="1" applyBorder="1" applyAlignment="1" applyProtection="1">
      <alignment horizontal="left" vertical="top" wrapText="1"/>
    </xf>
    <xf numFmtId="2" fontId="5" fillId="0" borderId="2" xfId="28" applyNumberFormat="1" applyFont="1" applyFill="1" applyBorder="1" applyAlignment="1" applyProtection="1">
      <alignment horizontal="right" vertical="top"/>
    </xf>
    <xf numFmtId="2" fontId="5" fillId="0" borderId="2" xfId="28" applyNumberFormat="1" applyFont="1" applyFill="1" applyBorder="1" applyAlignment="1" applyProtection="1">
      <alignment horizontal="right" vertical="top"/>
      <protection locked="0"/>
    </xf>
    <xf numFmtId="0" fontId="5" fillId="0" borderId="2" xfId="0" applyFont="1" applyFill="1" applyBorder="1" applyAlignment="1" applyProtection="1">
      <alignment horizontal="left" vertical="top" wrapText="1"/>
    </xf>
    <xf numFmtId="2" fontId="5" fillId="0" borderId="2" xfId="31" applyNumberFormat="1" applyFont="1" applyFill="1" applyBorder="1" applyAlignment="1" applyProtection="1">
      <alignment horizontal="right" vertical="top" wrapText="1"/>
    </xf>
    <xf numFmtId="2" fontId="5" fillId="0" borderId="2" xfId="28" applyNumberFormat="1" applyFont="1" applyFill="1" applyBorder="1" applyAlignment="1" applyProtection="1">
      <alignment horizontal="right" vertical="center"/>
    </xf>
    <xf numFmtId="2" fontId="5" fillId="0" borderId="2" xfId="28" applyNumberFormat="1" applyFont="1" applyFill="1" applyBorder="1" applyAlignment="1" applyProtection="1">
      <alignment horizontal="right" vertical="center"/>
      <protection locked="0"/>
    </xf>
    <xf numFmtId="49" fontId="7" fillId="0" borderId="2" xfId="0" applyNumberFormat="1" applyFont="1" applyFill="1" applyBorder="1" applyAlignment="1" applyProtection="1">
      <alignment horizontal="left" vertical="top" wrapText="1"/>
    </xf>
    <xf numFmtId="2" fontId="7" fillId="0" borderId="2" xfId="28" applyNumberFormat="1" applyFont="1" applyFill="1" applyBorder="1" applyAlignment="1" applyProtection="1">
      <alignment horizontal="right" vertical="top"/>
    </xf>
    <xf numFmtId="2" fontId="7" fillId="0" borderId="2" xfId="28" applyNumberFormat="1" applyFont="1" applyFill="1" applyBorder="1" applyAlignment="1" applyProtection="1">
      <alignment horizontal="right" vertical="top"/>
      <protection locked="0"/>
    </xf>
    <xf numFmtId="2" fontId="7" fillId="0" borderId="2" xfId="32" applyNumberFormat="1" applyFont="1" applyFill="1" applyBorder="1" applyAlignment="1" applyProtection="1">
      <alignment horizontal="right" vertical="center" wrapText="1"/>
    </xf>
    <xf numFmtId="2" fontId="7" fillId="0" borderId="2" xfId="32" applyNumberFormat="1" applyFont="1" applyFill="1" applyBorder="1" applyAlignment="1" applyProtection="1">
      <alignment horizontal="right" vertical="center"/>
    </xf>
    <xf numFmtId="2" fontId="7" fillId="0" borderId="2" xfId="32" applyNumberFormat="1" applyFont="1" applyFill="1" applyBorder="1" applyAlignment="1" applyProtection="1">
      <alignment horizontal="right" vertical="center"/>
      <protection locked="0"/>
    </xf>
    <xf numFmtId="0" fontId="7" fillId="0" borderId="2" xfId="0" applyFont="1" applyFill="1" applyBorder="1" applyAlignment="1" applyProtection="1">
      <alignment horizontal="left" vertical="center" wrapText="1"/>
    </xf>
    <xf numFmtId="2" fontId="7" fillId="0" borderId="2" xfId="0" applyNumberFormat="1" applyFont="1" applyFill="1" applyBorder="1" applyAlignment="1" applyProtection="1">
      <alignment vertical="center"/>
    </xf>
    <xf numFmtId="2" fontId="7" fillId="0" borderId="2" xfId="0" applyNumberFormat="1" applyFont="1" applyFill="1" applyBorder="1" applyAlignment="1" applyProtection="1">
      <alignment vertical="center"/>
      <protection locked="0"/>
    </xf>
    <xf numFmtId="2" fontId="7" fillId="0" borderId="2" xfId="24" applyNumberFormat="1" applyFont="1" applyFill="1" applyBorder="1" applyAlignment="1" applyProtection="1">
      <alignment horizontal="center" vertical="top"/>
    </xf>
    <xf numFmtId="0" fontId="5" fillId="0" borderId="0" xfId="0" applyFont="1" applyFill="1" applyAlignment="1" applyProtection="1">
      <alignment wrapText="1"/>
    </xf>
    <xf numFmtId="0" fontId="5" fillId="0" borderId="0" xfId="32" applyFont="1" applyFill="1" applyAlignment="1" applyProtection="1">
      <alignment wrapText="1"/>
    </xf>
    <xf numFmtId="0" fontId="3" fillId="0" borderId="0" xfId="0" applyFont="1" applyFill="1" applyAlignment="1" applyProtection="1">
      <alignment horizontal="left" vertical="center" wrapText="1"/>
    </xf>
    <xf numFmtId="49" fontId="5" fillId="0" borderId="0" xfId="30" applyNumberFormat="1" applyFont="1" applyFill="1" applyBorder="1" applyAlignment="1" applyProtection="1">
      <alignment vertical="top" wrapText="1"/>
    </xf>
    <xf numFmtId="0" fontId="12" fillId="0" borderId="0" xfId="58" applyFont="1"/>
    <xf numFmtId="0" fontId="12" fillId="0" borderId="2" xfId="58" applyFont="1" applyBorder="1"/>
    <xf numFmtId="0" fontId="13" fillId="2" borderId="2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left" vertical="center" wrapText="1"/>
    </xf>
    <xf numFmtId="0" fontId="7" fillId="0" borderId="2" xfId="18" quotePrefix="1" applyFont="1" applyFill="1" applyBorder="1" applyAlignment="1" applyProtection="1">
      <alignment horizontal="center"/>
    </xf>
    <xf numFmtId="0" fontId="7" fillId="0" borderId="2" xfId="18" applyFont="1" applyFill="1" applyBorder="1" applyAlignment="1" applyProtection="1">
      <alignment horizontal="center"/>
    </xf>
    <xf numFmtId="0" fontId="7" fillId="0" borderId="8" xfId="18" quotePrefix="1" applyFont="1" applyFill="1" applyBorder="1" applyAlignment="1" applyProtection="1">
      <alignment horizontal="center"/>
      <protection locked="0"/>
    </xf>
    <xf numFmtId="0" fontId="7" fillId="0" borderId="9" xfId="18" quotePrefix="1" applyFont="1" applyFill="1" applyBorder="1" applyAlignment="1" applyProtection="1">
      <alignment horizontal="center"/>
      <protection locked="0"/>
    </xf>
    <xf numFmtId="0" fontId="7" fillId="0" borderId="6" xfId="18" quotePrefix="1" applyFont="1" applyFill="1" applyBorder="1" applyAlignment="1" applyProtection="1">
      <alignment horizontal="center"/>
      <protection locked="0"/>
    </xf>
    <xf numFmtId="0" fontId="5" fillId="0" borderId="1" xfId="18" applyFont="1" applyFill="1" applyBorder="1" applyAlignment="1" applyProtection="1">
      <alignment horizontal="right" vertical="center"/>
    </xf>
    <xf numFmtId="49" fontId="7" fillId="0" borderId="2" xfId="18" applyNumberFormat="1" applyFont="1" applyFill="1" applyBorder="1" applyAlignment="1" applyProtection="1">
      <alignment horizontal="center" vertical="center"/>
    </xf>
    <xf numFmtId="0" fontId="7" fillId="0" borderId="2" xfId="18" applyFont="1" applyFill="1" applyBorder="1" applyAlignment="1" applyProtection="1">
      <alignment horizontal="center" vertical="center"/>
    </xf>
    <xf numFmtId="0" fontId="10" fillId="0" borderId="8" xfId="18" applyFont="1" applyFill="1" applyBorder="1" applyAlignment="1" applyProtection="1">
      <alignment horizontal="center" vertical="center"/>
    </xf>
    <xf numFmtId="0" fontId="10" fillId="0" borderId="9" xfId="18" applyFont="1" applyFill="1" applyBorder="1" applyAlignment="1" applyProtection="1">
      <alignment horizontal="center" vertical="center"/>
    </xf>
    <xf numFmtId="0" fontId="10" fillId="0" borderId="6" xfId="18" applyFont="1" applyFill="1" applyBorder="1" applyAlignment="1" applyProtection="1">
      <alignment horizontal="center" vertical="center"/>
    </xf>
    <xf numFmtId="0" fontId="10" fillId="0" borderId="2" xfId="18" applyFont="1" applyFill="1" applyBorder="1" applyAlignment="1">
      <alignment horizontal="center" vertical="center"/>
    </xf>
    <xf numFmtId="0" fontId="8" fillId="0" borderId="0" xfId="18" applyFont="1" applyFill="1" applyBorder="1" applyAlignment="1">
      <alignment horizontal="right"/>
    </xf>
    <xf numFmtId="49" fontId="10" fillId="0" borderId="2" xfId="18" applyNumberFormat="1" applyFont="1" applyFill="1" applyBorder="1" applyAlignment="1">
      <alignment horizontal="center" vertical="center"/>
    </xf>
    <xf numFmtId="0" fontId="4" fillId="0" borderId="2" xfId="18" applyFont="1" applyFill="1" applyBorder="1" applyAlignment="1">
      <alignment horizontal="center" vertical="center"/>
    </xf>
    <xf numFmtId="0" fontId="3" fillId="0" borderId="1" xfId="21" applyFont="1" applyBorder="1" applyAlignment="1">
      <alignment horizontal="right" vertical="center"/>
    </xf>
    <xf numFmtId="0" fontId="3" fillId="0" borderId="0" xfId="21" applyFont="1" applyBorder="1" applyAlignment="1">
      <alignment horizontal="center" vertical="center"/>
    </xf>
    <xf numFmtId="0" fontId="4" fillId="0" borderId="0" xfId="21" quotePrefix="1" applyFont="1" applyFill="1" applyBorder="1" applyAlignment="1">
      <alignment horizontal="center" vertical="center" wrapText="1"/>
    </xf>
    <xf numFmtId="49" fontId="7" fillId="0" borderId="5" xfId="18" applyNumberFormat="1" applyFont="1" applyFill="1" applyBorder="1" applyAlignment="1">
      <alignment horizontal="center" vertical="center" wrapText="1"/>
    </xf>
    <xf numFmtId="0" fontId="7" fillId="0" borderId="2" xfId="18" applyFont="1" applyFill="1" applyBorder="1" applyAlignment="1">
      <alignment horizontal="center"/>
    </xf>
    <xf numFmtId="49" fontId="7" fillId="0" borderId="10" xfId="18" applyNumberFormat="1" applyFont="1" applyFill="1" applyBorder="1" applyAlignment="1">
      <alignment horizontal="center" vertical="center" wrapText="1"/>
    </xf>
    <xf numFmtId="49" fontId="7" fillId="0" borderId="1" xfId="18" applyNumberFormat="1" applyFont="1" applyFill="1" applyBorder="1" applyAlignment="1">
      <alignment horizontal="center" vertical="center" wrapText="1"/>
    </xf>
    <xf numFmtId="49" fontId="7" fillId="0" borderId="7" xfId="18" applyNumberFormat="1" applyFont="1" applyFill="1" applyBorder="1" applyAlignment="1">
      <alignment horizontal="center" vertical="center" wrapText="1"/>
    </xf>
    <xf numFmtId="49" fontId="7" fillId="0" borderId="2" xfId="18" applyNumberFormat="1" applyFont="1" applyFill="1" applyBorder="1" applyAlignment="1">
      <alignment horizontal="center" vertical="center"/>
    </xf>
    <xf numFmtId="0" fontId="7" fillId="0" borderId="2" xfId="26" applyFont="1" applyFill="1" applyBorder="1" applyAlignment="1" applyProtection="1">
      <alignment horizontal="center" vertical="top" wrapText="1"/>
    </xf>
    <xf numFmtId="0" fontId="7" fillId="0" borderId="5" xfId="0" applyFont="1" applyFill="1" applyBorder="1" applyAlignment="1" applyProtection="1">
      <alignment horizontal="center"/>
    </xf>
    <xf numFmtId="0" fontId="7" fillId="0" borderId="2" xfId="26" applyFont="1" applyFill="1" applyBorder="1" applyAlignment="1" applyProtection="1">
      <alignment horizontal="center" vertical="top"/>
    </xf>
    <xf numFmtId="2" fontId="7" fillId="0" borderId="2" xfId="24" applyNumberFormat="1" applyFont="1" applyFill="1" applyBorder="1" applyAlignment="1" applyProtection="1">
      <alignment horizontal="center" vertical="center" wrapText="1"/>
    </xf>
    <xf numFmtId="2" fontId="7" fillId="0" borderId="2" xfId="24" applyNumberFormat="1" applyFont="1" applyFill="1" applyBorder="1" applyAlignment="1" applyProtection="1">
      <alignment horizontal="center" vertical="center" wrapText="1"/>
      <protection locked="0"/>
    </xf>
    <xf numFmtId="2" fontId="7" fillId="0" borderId="2" xfId="24" applyNumberFormat="1" applyFont="1" applyFill="1" applyBorder="1" applyAlignment="1" applyProtection="1">
      <alignment horizontal="center" vertical="center"/>
    </xf>
    <xf numFmtId="164" fontId="13" fillId="0" borderId="2" xfId="24" applyFont="1" applyFill="1" applyBorder="1" applyAlignment="1" applyProtection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23" fillId="0" borderId="0" xfId="0" quotePrefix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right" vertical="center" wrapText="1"/>
    </xf>
    <xf numFmtId="0" fontId="3" fillId="0" borderId="1" xfId="0" applyFont="1" applyFill="1" applyBorder="1" applyAlignment="1" applyProtection="1">
      <alignment horizontal="center" vertical="center"/>
    </xf>
    <xf numFmtId="0" fontId="4" fillId="0" borderId="0" xfId="23" quotePrefix="1" applyFont="1" applyFill="1" applyBorder="1" applyAlignment="1" applyProtection="1">
      <alignment horizontal="center" vertical="center" wrapText="1"/>
    </xf>
    <xf numFmtId="49" fontId="7" fillId="0" borderId="2" xfId="0" applyNumberFormat="1" applyFont="1" applyFill="1" applyBorder="1" applyAlignment="1" applyProtection="1">
      <alignment horizontal="center" vertical="top" wrapText="1"/>
      <protection locked="0"/>
    </xf>
    <xf numFmtId="0" fontId="5" fillId="0" borderId="0" xfId="0" applyFont="1" applyFill="1" applyBorder="1" applyAlignment="1" applyProtection="1">
      <alignment horizontal="right"/>
    </xf>
    <xf numFmtId="49" fontId="7" fillId="0" borderId="2" xfId="32" applyNumberFormat="1" applyFont="1" applyFill="1" applyBorder="1" applyAlignment="1" applyProtection="1">
      <alignment horizontal="center" vertical="top" wrapText="1"/>
    </xf>
    <xf numFmtId="0" fontId="7" fillId="0" borderId="2" xfId="0" applyFont="1" applyFill="1" applyBorder="1" applyAlignment="1" applyProtection="1">
      <alignment horizontal="center"/>
    </xf>
    <xf numFmtId="49" fontId="7" fillId="0" borderId="2" xfId="0" applyNumberFormat="1" applyFont="1" applyFill="1" applyBorder="1" applyAlignment="1" applyProtection="1">
      <alignment horizontal="center" vertical="center" wrapText="1"/>
    </xf>
    <xf numFmtId="49" fontId="7" fillId="0" borderId="2" xfId="0" applyNumberFormat="1" applyFont="1" applyFill="1" applyBorder="1" applyAlignment="1" applyProtection="1">
      <alignment horizontal="center" vertical="top" wrapText="1"/>
    </xf>
    <xf numFmtId="49" fontId="7" fillId="0" borderId="2" xfId="0" applyNumberFormat="1" applyFont="1" applyFill="1" applyBorder="1" applyAlignment="1" applyProtection="1">
      <alignment horizontal="center" vertical="center"/>
    </xf>
    <xf numFmtId="2" fontId="7" fillId="0" borderId="2" xfId="31" applyNumberFormat="1" applyFont="1" applyFill="1" applyBorder="1" applyAlignment="1" applyProtection="1">
      <alignment horizontal="center" vertical="center"/>
    </xf>
    <xf numFmtId="49" fontId="7" fillId="0" borderId="2" xfId="32" applyNumberFormat="1" applyFont="1" applyFill="1" applyBorder="1" applyAlignment="1" applyProtection="1">
      <alignment horizontal="center" vertical="center" wrapText="1"/>
    </xf>
    <xf numFmtId="0" fontId="7" fillId="0" borderId="2" xfId="0" applyFont="1" applyFill="1" applyBorder="1" applyAlignment="1" applyProtection="1">
      <alignment horizontal="center" vertical="center"/>
    </xf>
    <xf numFmtId="164" fontId="5" fillId="0" borderId="1" xfId="31" applyFont="1" applyFill="1" applyBorder="1" applyAlignment="1" applyProtection="1">
      <alignment horizontal="right"/>
    </xf>
    <xf numFmtId="164" fontId="5" fillId="0" borderId="0" xfId="31" applyFont="1" applyFill="1" applyBorder="1" applyAlignment="1" applyProtection="1">
      <alignment horizontal="right"/>
    </xf>
    <xf numFmtId="0" fontId="4" fillId="0" borderId="2" xfId="0" applyFont="1" applyFill="1" applyBorder="1" applyAlignment="1" applyProtection="1">
      <alignment horizontal="center" vertical="center"/>
    </xf>
    <xf numFmtId="0" fontId="13" fillId="0" borderId="2" xfId="29" applyFont="1" applyFill="1" applyBorder="1" applyAlignment="1" applyProtection="1">
      <alignment horizontal="center" vertical="center" wrapText="1"/>
    </xf>
    <xf numFmtId="49" fontId="10" fillId="0" borderId="2" xfId="32" applyNumberFormat="1" applyFont="1" applyFill="1" applyBorder="1" applyAlignment="1" applyProtection="1">
      <alignment horizontal="center" vertical="center"/>
    </xf>
    <xf numFmtId="164" fontId="7" fillId="0" borderId="2" xfId="31" applyFont="1" applyFill="1" applyBorder="1" applyAlignment="1" applyProtection="1">
      <alignment horizontal="center" vertical="center" wrapText="1"/>
    </xf>
    <xf numFmtId="2" fontId="7" fillId="0" borderId="2" xfId="31" applyNumberFormat="1" applyFont="1" applyFill="1" applyBorder="1" applyAlignment="1" applyProtection="1">
      <alignment horizontal="center" vertical="center" wrapText="1"/>
    </xf>
    <xf numFmtId="2" fontId="7" fillId="0" borderId="2" xfId="33" applyNumberFormat="1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right"/>
    </xf>
    <xf numFmtId="164" fontId="13" fillId="0" borderId="0" xfId="30" applyFont="1" applyFill="1" applyAlignment="1" applyProtection="1">
      <alignment horizontal="left" vertical="center"/>
    </xf>
    <xf numFmtId="2" fontId="7" fillId="0" borderId="2" xfId="30" applyNumberFormat="1" applyFont="1" applyFill="1" applyBorder="1" applyAlignment="1" applyProtection="1">
      <alignment horizontal="center" vertical="center" wrapText="1"/>
    </xf>
    <xf numFmtId="0" fontId="4" fillId="0" borderId="4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0" fontId="4" fillId="0" borderId="5" xfId="0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164" fontId="13" fillId="0" borderId="2" xfId="30" applyFont="1" applyFill="1" applyBorder="1" applyAlignment="1" applyProtection="1">
      <alignment horizontal="center" wrapText="1"/>
    </xf>
    <xf numFmtId="0" fontId="4" fillId="0" borderId="8" xfId="0" applyFont="1" applyFill="1" applyBorder="1" applyAlignment="1" applyProtection="1">
      <alignment horizontal="center" vertical="center"/>
    </xf>
    <xf numFmtId="0" fontId="4" fillId="0" borderId="9" xfId="0" applyFont="1" applyFill="1" applyBorder="1" applyAlignment="1" applyProtection="1">
      <alignment horizontal="center" vertical="center"/>
    </xf>
    <xf numFmtId="0" fontId="4" fillId="0" borderId="6" xfId="0" applyFont="1" applyFill="1" applyBorder="1" applyAlignment="1" applyProtection="1">
      <alignment horizontal="center" vertical="center"/>
    </xf>
    <xf numFmtId="164" fontId="7" fillId="0" borderId="2" xfId="30" applyFont="1" applyFill="1" applyBorder="1" applyAlignment="1" applyProtection="1">
      <alignment horizontal="center" vertical="center" wrapText="1"/>
    </xf>
  </cellXfs>
  <cellStyles count="104">
    <cellStyle name="Comma" xfId="1" builtinId="3"/>
    <cellStyle name="Comma [0] 2" xfId="103"/>
    <cellStyle name="Comma 10" xfId="91"/>
    <cellStyle name="Comma 11" xfId="79"/>
    <cellStyle name="Comma 11 2" xfId="73"/>
    <cellStyle name="Comma 12" xfId="102"/>
    <cellStyle name="Comma 2" xfId="4"/>
    <cellStyle name="Comma 2 15" xfId="82"/>
    <cellStyle name="Comma 2 15 2" xfId="84"/>
    <cellStyle name="Comma 2 2" xfId="9"/>
    <cellStyle name="Comma 2 2 2" xfId="14"/>
    <cellStyle name="Comma 2 2 2 2" xfId="46"/>
    <cellStyle name="Comma 2 2 3" xfId="24"/>
    <cellStyle name="Comma 2 2 3 2" xfId="49"/>
    <cellStyle name="Comma 2 2 3 3" xfId="83"/>
    <cellStyle name="Comma 2 2 4" xfId="45"/>
    <cellStyle name="Comma 2 2 4 2" xfId="74"/>
    <cellStyle name="Comma 2 2 5" xfId="76"/>
    <cellStyle name="Comma 2 3" xfId="20"/>
    <cellStyle name="Comma 2 3 2" xfId="30"/>
    <cellStyle name="Comma 2 3 2 2" xfId="33"/>
    <cellStyle name="Comma 2 3 2 2 2" xfId="54"/>
    <cellStyle name="Comma 2 3 2 3" xfId="52"/>
    <cellStyle name="Comma 2 3 2 4" xfId="75"/>
    <cellStyle name="Comma 2 3 3" xfId="48"/>
    <cellStyle name="Comma 2 4" xfId="43"/>
    <cellStyle name="Comma 2 4 2" xfId="97"/>
    <cellStyle name="Comma 2 5" xfId="40"/>
    <cellStyle name="Comma 2 5 2" xfId="56"/>
    <cellStyle name="Comma 2 6" xfId="71"/>
    <cellStyle name="Comma 3" xfId="42"/>
    <cellStyle name="Comma 3 2" xfId="16"/>
    <cellStyle name="Comma 3 2 2" xfId="31"/>
    <cellStyle name="Comma 3 2 2 2" xfId="53"/>
    <cellStyle name="Comma 3 2 2 2 2" xfId="94"/>
    <cellStyle name="Comma 3 2 3" xfId="47"/>
    <cellStyle name="Comma 3 3" xfId="95"/>
    <cellStyle name="Comma 4" xfId="36"/>
    <cellStyle name="Comma 4 2" xfId="27"/>
    <cellStyle name="Comma 4 2 2" xfId="50"/>
    <cellStyle name="Comma 4 2 3" xfId="100"/>
    <cellStyle name="Comma 4 3" xfId="55"/>
    <cellStyle name="Comma 4 4" xfId="59"/>
    <cellStyle name="Comma 5" xfId="28"/>
    <cellStyle name="Comma 5 2" xfId="51"/>
    <cellStyle name="Comma 6" xfId="8"/>
    <cellStyle name="Comma 6 2" xfId="44"/>
    <cellStyle name="Comma 9" xfId="88"/>
    <cellStyle name="Excel Built-in Normal" xfId="65"/>
    <cellStyle name="Excel Built-in Normal 2" xfId="69"/>
    <cellStyle name="Hyperlink" xfId="58" builtinId="8"/>
    <cellStyle name="Normal" xfId="0" builtinId="0"/>
    <cellStyle name="Normal 10 2" xfId="96"/>
    <cellStyle name="Normal 10 2 2" xfId="101"/>
    <cellStyle name="Normal 11" xfId="57"/>
    <cellStyle name="Normal 13" xfId="7"/>
    <cellStyle name="Normal 2" xfId="19"/>
    <cellStyle name="Normal 2 10" xfId="81"/>
    <cellStyle name="Normal 2 10 2" xfId="93"/>
    <cellStyle name="Normal 2 2" xfId="3"/>
    <cellStyle name="Normal 2 2 2" xfId="39"/>
    <cellStyle name="Normal 2 2 2 2" xfId="12"/>
    <cellStyle name="Normal 2 20" xfId="92"/>
    <cellStyle name="Normal 2 3" xfId="37"/>
    <cellStyle name="Normal 2 3 2" xfId="63"/>
    <cellStyle name="Normal 2 4" xfId="5"/>
    <cellStyle name="Normal 2 4 2" xfId="10"/>
    <cellStyle name="Normal 2 4 3" xfId="29"/>
    <cellStyle name="Normal 2 5" xfId="68"/>
    <cellStyle name="Normal 2 5 2" xfId="70"/>
    <cellStyle name="Normal 21" xfId="22"/>
    <cellStyle name="Normal 25" xfId="85"/>
    <cellStyle name="Normal 26" xfId="86"/>
    <cellStyle name="Normal 27" xfId="87"/>
    <cellStyle name="Normal 28" xfId="72"/>
    <cellStyle name="Normal 29" xfId="89"/>
    <cellStyle name="Normal 3" xfId="18"/>
    <cellStyle name="Normal 3 2" xfId="23"/>
    <cellStyle name="Normal 3 2 3" xfId="60"/>
    <cellStyle name="Normal 3 3" xfId="13"/>
    <cellStyle name="Normal 3 3 2" xfId="15"/>
    <cellStyle name="Normal 3 3 2 2" xfId="17"/>
    <cellStyle name="Normal 3 3 2 3" xfId="66"/>
    <cellStyle name="Normal 3 4" xfId="32"/>
    <cellStyle name="Normal 3 5" xfId="67"/>
    <cellStyle name="Normal 3 6" xfId="61"/>
    <cellStyle name="Normal 3 7 2" xfId="64"/>
    <cellStyle name="Normal 4" xfId="21"/>
    <cellStyle name="Normal 4 2" xfId="26"/>
    <cellStyle name="Normal 4 3" xfId="62"/>
    <cellStyle name="Normal 5 2" xfId="38"/>
    <cellStyle name="Normal 5 2 2 2" xfId="98"/>
    <cellStyle name="Normal 7" xfId="11"/>
    <cellStyle name="Normal 8" xfId="41"/>
    <cellStyle name="Normal 8 2 2" xfId="99"/>
    <cellStyle name="Percent" xfId="2" builtinId="5"/>
    <cellStyle name="Percent 2" xfId="6"/>
    <cellStyle name="Percent 2 15" xfId="77"/>
    <cellStyle name="Percent 2 2" xfId="25"/>
    <cellStyle name="Percent 2 2 2" xfId="78"/>
    <cellStyle name="Percent 2 3" xfId="34"/>
    <cellStyle name="Percent 3" xfId="35"/>
    <cellStyle name="Percent 6" xfId="80"/>
    <cellStyle name="Percent 7" xfId="90"/>
  </cellStyles>
  <dxfs count="2"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IRDA%20ANNUAL%20REPORT%202013-14\arirda2.fna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ayaz\Desktop\arirda2.fna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subrahmanyam\Desktop\Annual%20Report%20and%20Handbook%202014-15\AR-HB%20data%20for%202014-15\Annual%20Report-final%20fna%20life-revised\arirda2.fna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orm%201%20To%20X\2020-21_4.Form%201%20to%20X_upto%20March_2021_Audited_under%20check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sheet"/>
      <sheetName val="Statement 3 (P)"/>
      <sheetName val="state 3 CYAR vs PYAR"/>
      <sheetName val="Statement 4 (P)"/>
      <sheetName val="state 4 CYAR vs PYAR"/>
      <sheetName val="Statement 12-1314"/>
      <sheetName val="Statement 12-1314 (P)"/>
      <sheetName val="Statement 12-1213"/>
      <sheetName val="Statement 12-1213 (P)"/>
      <sheetName val="Statement 12-1213 as per PYAR"/>
      <sheetName val="state12 CYAR vs PYAR"/>
      <sheetName val="Statement 13"/>
      <sheetName val="Statement 13 (P)"/>
      <sheetName val="Statement 13 CYAR vs PYAR"/>
      <sheetName val="Statement 19 "/>
      <sheetName val="Statement 19 (P)"/>
      <sheetName val="Statement 19 CYAR vs PYAR"/>
      <sheetName val="21"/>
      <sheetName val="21(P)"/>
      <sheetName val="21 CYAR vs PYAR"/>
      <sheetName val="Statement 22 "/>
      <sheetName val="Statement 22  (P)"/>
      <sheetName val="Statement 22 (P)  (2)"/>
      <sheetName val="Statement 23"/>
      <sheetName val="Statement 23 (P)"/>
      <sheetName val="Statement 23 (P) (3)"/>
      <sheetName val="Statement 24 (P)"/>
      <sheetName val="Statement 25 (P)"/>
      <sheetName val="Statement 26 (P)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sheet"/>
      <sheetName val="F &amp; A Life"/>
      <sheetName val="Statement 3 (P)"/>
      <sheetName val="state 3 CYAR vs PYAR"/>
      <sheetName val="Statement 4 (P)"/>
      <sheetName val="state 4 CYAR vs PYAR"/>
      <sheetName val="Statement 12-1314"/>
      <sheetName val="Statement 12-1314 (P)"/>
      <sheetName val="Statement 12-1213"/>
      <sheetName val="Statement 12-1213 (P)"/>
      <sheetName val="Statement 12-1213 as per PYAR"/>
      <sheetName val="state12 CYAR vs PYAR"/>
      <sheetName val="Statement 13"/>
      <sheetName val="Statement 13 (P)"/>
      <sheetName val="Statement 13 CYAR vs PYAR"/>
      <sheetName val="Statement 19 "/>
      <sheetName val="Statement 19 (P)"/>
      <sheetName val="Statement 19 CYAR vs PYAR"/>
      <sheetName val="21"/>
      <sheetName val="investments "/>
      <sheetName val="21(P)"/>
      <sheetName val="21 CYAR vs PYAR"/>
      <sheetName val="Statement 22 "/>
      <sheetName val="Statement 22  (2)"/>
      <sheetName val="Statement 22  (P)"/>
      <sheetName val="Statement 22 (P)  (2)"/>
      <sheetName val="Statement 23"/>
      <sheetName val="Statement 23 (P)"/>
      <sheetName val="Statement 23 (P) (3)"/>
      <sheetName val="Statement 24 (P)"/>
      <sheetName val="Statement 25 (P)"/>
      <sheetName val="Statement 26 (P)"/>
      <sheetName val="3 (P)"/>
      <sheetName val="4 (P)"/>
      <sheetName val="6 (P)"/>
      <sheetName val="6.1 (P)"/>
      <sheetName val="7 (P)"/>
      <sheetName val="7.1 (P) "/>
      <sheetName val="8 (P)"/>
      <sheetName val="9 (P)"/>
      <sheetName val="penalties - 10 (P)"/>
      <sheetName val="circulars - 11 (P)"/>
      <sheetName val="COMMISSION -13-14-LIN-NONLIN"/>
      <sheetName val="COMMISSION-13-14-LIN-NONLIN(P)"/>
      <sheetName val="COMMISSION - 12-13 - LIN-NONLIN"/>
      <sheetName val="COMMISSION-12-13-LIN-NONLIN(P)"/>
      <sheetName val="Sheet1"/>
      <sheetName val="Surrenders"/>
      <sheetName val="surrender (2)"/>
      <sheetName val="surrenders (P) (2)"/>
      <sheetName val="surrender"/>
      <sheetName val="surrenders (P)"/>
      <sheetName val="surrender CYAR vs PYAR"/>
      <sheetName val="Statement 13 (P) validations"/>
      <sheetName val="Statement 13 (P)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7">
          <cell r="B17">
            <v>162643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sheet"/>
      <sheetName val="Statement 3 (P)"/>
      <sheetName val="state 3 CYAR vs PYAR"/>
      <sheetName val="Statement 4 (P)"/>
      <sheetName val="state 4 CYAR vs PYAR"/>
      <sheetName val="Statement 12-1314"/>
      <sheetName val="Statement 12-1314 (P)"/>
      <sheetName val="Statement 12-1213"/>
      <sheetName val="Statement 12-1213 (P)"/>
      <sheetName val="Statement 12-1213 as per PYAR"/>
      <sheetName val="state12 CYAR vs PYAR"/>
      <sheetName val="Statement 13"/>
      <sheetName val="Statement 13 (P)"/>
      <sheetName val="Statement 13 CYAR vs PYAR"/>
      <sheetName val="Statement 19 "/>
      <sheetName val="Statement 19 (P)"/>
      <sheetName val="Statement 19 CYAR vs PYAR"/>
      <sheetName val="21"/>
      <sheetName val="21(P)"/>
      <sheetName val="21 CYAR vs PYAR"/>
      <sheetName val="Statement 22 "/>
      <sheetName val="Statement 22  (P)"/>
      <sheetName val="Statement 22 (P)  (2)"/>
      <sheetName val="Statement 23"/>
      <sheetName val="Statement 23 (P)"/>
      <sheetName val="Statement 23 (P) (3)"/>
      <sheetName val="Statement 24 (P)"/>
      <sheetName val="Statement 25 (P)"/>
      <sheetName val="Statement 26 (P)"/>
      <sheetName val="3 (P)"/>
      <sheetName val="4 (P)"/>
      <sheetName val="6 (P)"/>
      <sheetName val="6.1 (P)"/>
      <sheetName val="7 (P)"/>
      <sheetName val="7.1 (P) "/>
      <sheetName val="8 (P)"/>
      <sheetName val="9 (P)"/>
      <sheetName val="penalties - 10 (P)"/>
      <sheetName val="circulars - 11 (P)"/>
      <sheetName val="COMMISSION -13-14-LIN-NONLIN"/>
      <sheetName val="COMMISSION-13-14-LIN-NONLIN(P)"/>
      <sheetName val="COMMISSION - 12-13 - LIN-NONLIN"/>
      <sheetName val="COMMISSION-12-13-LIN-NONLIN(P)"/>
      <sheetName val="Sheet1"/>
      <sheetName val="Surrenders"/>
      <sheetName val="surrender"/>
      <sheetName val="surrenders (P)"/>
      <sheetName val="surrender CYAR vs PYAR"/>
      <sheetName val="Sheet2"/>
      <sheetName val="Sheet2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mark"/>
      <sheetName val="Input"/>
      <sheetName val="Sector Master"/>
      <sheetName val="State Master"/>
      <sheetName val="Reports"/>
      <sheetName val="Form I"/>
      <sheetName val="State_Seg_GDP_F1"/>
      <sheetName val="Ins_Seg_GDP_F1"/>
      <sheetName val="Sheet1"/>
      <sheetName val="Form II"/>
      <sheetName val="Channel_Seg_GDP_F2"/>
      <sheetName val="Ins_Seg_GDP_F2"/>
      <sheetName val="Ins_Channel_GDP_F2"/>
      <sheetName val="Validation_Total_FII"/>
      <sheetName val="Form III"/>
      <sheetName val="Validation_Total_F3"/>
      <sheetName val="State_Seg_RC_F3"/>
      <sheetName val="Ins_Seg_RC_F3"/>
      <sheetName val="Form IV"/>
      <sheetName val="Validation_Total_F4"/>
      <sheetName val="Ins_Seg_IC_F4"/>
      <sheetName val="State_Segment_IC_F4"/>
      <sheetName val="Form V"/>
      <sheetName val="Channel_Seg_PC_F5"/>
      <sheetName val="Ins_Seg_PC_F5"/>
      <sheetName val="Ins_Channel_PC_F5"/>
      <sheetName val="Validation_Total_F5"/>
      <sheetName val="Form VI"/>
      <sheetName val="Gross IncurredtoGDP Ratio"/>
      <sheetName val="Sheet2"/>
      <sheetName val="AA_Seg_PC_F6"/>
      <sheetName val="AA_Seg_OC_F6"/>
      <sheetName val="AA_Ins_Seg_PC_F6"/>
      <sheetName val="AA_Ins_Seg_OC_F6"/>
      <sheetName val="Ins_Seg_Num_Claims_F6"/>
      <sheetName val="Ins_Seg_Amt_Claims_F6"/>
      <sheetName val="Seg_Num_Claims_F6"/>
      <sheetName val="Filter Master"/>
      <sheetName val="Seg_Amt_Claims_F6"/>
      <sheetName val="Form IX"/>
      <sheetName val="Agents Master"/>
      <sheetName val="Ins_Individual agents"/>
      <sheetName val="Ins_Agents_F9"/>
      <sheetName val="Ins_Offices_F10"/>
      <sheetName val="Ins_Offices_F10 (2)"/>
      <sheetName val="Form X"/>
      <sheetName val="State_Offices_F10"/>
      <sheetName val="State_Ins_Offices_F10"/>
      <sheetName val="Form VII"/>
      <sheetName val="Ins_MI_F7"/>
      <sheetName val="Form VIII"/>
      <sheetName val="Ins_MI_Claims_F8"/>
      <sheetName val="AA_Ins_MI_PC_F8"/>
      <sheetName val="AA_Ins_MI_OC_F8"/>
      <sheetName val="State_wise_Summary"/>
      <sheetName val="Summary"/>
      <sheetName val="Insurer Wise Summary"/>
      <sheetName val="LOB_ wise Summary"/>
      <sheetName val="Valiadation_Check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>
        <row r="7">
          <cell r="B7">
            <v>2</v>
          </cell>
          <cell r="C7">
            <v>1.4231699999999996E-2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803659</v>
          </cell>
          <cell r="M7">
            <v>79.265648808965167</v>
          </cell>
          <cell r="N7">
            <v>293070</v>
          </cell>
          <cell r="O7">
            <v>188.83037522087804</v>
          </cell>
          <cell r="P7">
            <v>85</v>
          </cell>
          <cell r="Q7">
            <v>31.281904599999997</v>
          </cell>
          <cell r="R7">
            <v>42</v>
          </cell>
          <cell r="S7">
            <v>4.6650973955713786</v>
          </cell>
          <cell r="T7">
            <v>956</v>
          </cell>
          <cell r="U7">
            <v>117066168</v>
          </cell>
          <cell r="V7">
            <v>118.05089579955062</v>
          </cell>
          <cell r="W7">
            <v>2</v>
          </cell>
          <cell r="X7">
            <v>0.26759550847457636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1</v>
          </cell>
          <cell r="AD7">
            <v>1.0763199999999999E-2</v>
          </cell>
          <cell r="AE7">
            <v>1097817</v>
          </cell>
          <cell r="AF7">
            <v>422.3865122334397</v>
          </cell>
        </row>
        <row r="8">
          <cell r="B8">
            <v>1163385</v>
          </cell>
          <cell r="C8">
            <v>1656.5497718000001</v>
          </cell>
          <cell r="D8">
            <v>141163</v>
          </cell>
          <cell r="E8">
            <v>155.83689380000001</v>
          </cell>
          <cell r="F8">
            <v>46</v>
          </cell>
          <cell r="G8">
            <v>10.5105168</v>
          </cell>
          <cell r="H8">
            <v>153</v>
          </cell>
          <cell r="I8">
            <v>17.693372399999998</v>
          </cell>
          <cell r="J8">
            <v>8761</v>
          </cell>
          <cell r="K8">
            <v>220.81086120000001</v>
          </cell>
          <cell r="L8">
            <v>5389070</v>
          </cell>
          <cell r="M8">
            <v>2011.158476999999</v>
          </cell>
          <cell r="N8">
            <v>2680596</v>
          </cell>
          <cell r="O8">
            <v>2715.173386200001</v>
          </cell>
          <cell r="P8">
            <v>50605</v>
          </cell>
          <cell r="Q8">
            <v>330.35146020000002</v>
          </cell>
          <cell r="R8">
            <v>5225937</v>
          </cell>
          <cell r="S8">
            <v>201.58635410000005</v>
          </cell>
          <cell r="T8">
            <v>3549892</v>
          </cell>
          <cell r="U8">
            <v>17824776</v>
          </cell>
          <cell r="V8">
            <v>2074.5896243999996</v>
          </cell>
          <cell r="W8">
            <v>142290</v>
          </cell>
          <cell r="X8">
            <v>25.561254700000003</v>
          </cell>
          <cell r="Y8">
            <v>1526397</v>
          </cell>
          <cell r="Z8">
            <v>2556.3815753000003</v>
          </cell>
          <cell r="AA8">
            <v>36</v>
          </cell>
          <cell r="AB8">
            <v>13.0701857</v>
          </cell>
          <cell r="AC8">
            <v>5095108</v>
          </cell>
          <cell r="AD8">
            <v>580.25621489999992</v>
          </cell>
          <cell r="AE8">
            <v>24973439</v>
          </cell>
          <cell r="AF8">
            <v>12569.529948500003</v>
          </cell>
        </row>
        <row r="9">
          <cell r="B9">
            <v>100895</v>
          </cell>
          <cell r="C9">
            <v>324.21520034799994</v>
          </cell>
          <cell r="D9">
            <v>45423</v>
          </cell>
          <cell r="E9">
            <v>75.122733793999984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2876</v>
          </cell>
          <cell r="K9">
            <v>40.252924538000002</v>
          </cell>
          <cell r="L9">
            <v>2476288</v>
          </cell>
          <cell r="M9">
            <v>806.10269450900012</v>
          </cell>
          <cell r="N9">
            <v>995434</v>
          </cell>
          <cell r="O9">
            <v>562.3772096670001</v>
          </cell>
          <cell r="P9">
            <v>8868</v>
          </cell>
          <cell r="Q9">
            <v>49.790065860000013</v>
          </cell>
          <cell r="R9">
            <v>262935</v>
          </cell>
          <cell r="S9">
            <v>48.03388627800004</v>
          </cell>
          <cell r="T9">
            <v>1835782</v>
          </cell>
          <cell r="U9">
            <v>2744989</v>
          </cell>
          <cell r="V9">
            <v>393.72395543700162</v>
          </cell>
          <cell r="W9">
            <v>15456</v>
          </cell>
          <cell r="X9">
            <v>15.023392817000003</v>
          </cell>
          <cell r="Y9">
            <v>149061</v>
          </cell>
          <cell r="Z9">
            <v>804.14798935099782</v>
          </cell>
          <cell r="AA9">
            <v>6</v>
          </cell>
          <cell r="AB9">
            <v>1.9981738000000002</v>
          </cell>
          <cell r="AC9">
            <v>199871</v>
          </cell>
          <cell r="AD9">
            <v>39.115865403001401</v>
          </cell>
          <cell r="AE9">
            <v>6092895</v>
          </cell>
          <cell r="AF9">
            <v>3159.9040918020014</v>
          </cell>
        </row>
        <row r="10">
          <cell r="B10">
            <v>708022</v>
          </cell>
          <cell r="C10">
            <v>444.71069931599976</v>
          </cell>
          <cell r="D10">
            <v>18624</v>
          </cell>
          <cell r="E10">
            <v>77.963553039999908</v>
          </cell>
          <cell r="F10">
            <v>2</v>
          </cell>
          <cell r="G10">
            <v>0.58201396799999994</v>
          </cell>
          <cell r="H10">
            <v>0</v>
          </cell>
          <cell r="I10">
            <v>0</v>
          </cell>
          <cell r="J10">
            <v>6894</v>
          </cell>
          <cell r="K10">
            <v>29.195997563999999</v>
          </cell>
          <cell r="L10">
            <v>5247469</v>
          </cell>
          <cell r="M10">
            <v>1077.2991630480005</v>
          </cell>
          <cell r="N10">
            <v>51959</v>
          </cell>
          <cell r="O10">
            <v>2047.5828365610062</v>
          </cell>
          <cell r="P10">
            <v>4657</v>
          </cell>
          <cell r="Q10">
            <v>18.023802619999998</v>
          </cell>
          <cell r="R10">
            <v>37823</v>
          </cell>
          <cell r="S10">
            <v>247.89314729999995</v>
          </cell>
          <cell r="T10">
            <v>250610</v>
          </cell>
          <cell r="U10">
            <v>4566345</v>
          </cell>
          <cell r="V10">
            <v>414.36586603900003</v>
          </cell>
          <cell r="W10">
            <v>799</v>
          </cell>
          <cell r="X10">
            <v>0.28637400000000002</v>
          </cell>
          <cell r="Y10">
            <v>51</v>
          </cell>
          <cell r="Z10">
            <v>1.7186311000000001</v>
          </cell>
          <cell r="AA10">
            <v>0</v>
          </cell>
          <cell r="AB10">
            <v>0</v>
          </cell>
          <cell r="AC10">
            <v>43515</v>
          </cell>
          <cell r="AD10">
            <v>28.586151215000001</v>
          </cell>
          <cell r="AE10">
            <v>6370425</v>
          </cell>
          <cell r="AF10">
            <v>4388.2082357710069</v>
          </cell>
        </row>
        <row r="11">
          <cell r="B11">
            <v>84388</v>
          </cell>
          <cell r="C11">
            <v>30.68075771799986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129121</v>
          </cell>
          <cell r="M11">
            <v>15.470908947999874</v>
          </cell>
          <cell r="N11">
            <v>37655</v>
          </cell>
          <cell r="O11">
            <v>26.348136174001134</v>
          </cell>
          <cell r="P11">
            <v>0</v>
          </cell>
          <cell r="Q11">
            <v>0</v>
          </cell>
          <cell r="R11">
            <v>28832</v>
          </cell>
          <cell r="S11">
            <v>5.2200729829999863</v>
          </cell>
          <cell r="T11">
            <v>36077</v>
          </cell>
          <cell r="U11">
            <v>53196</v>
          </cell>
          <cell r="V11">
            <v>20.598353825499967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14</v>
          </cell>
          <cell r="AD11">
            <v>6.0814473379278402</v>
          </cell>
          <cell r="AE11">
            <v>316087</v>
          </cell>
          <cell r="AF11">
            <v>104.39967698642866</v>
          </cell>
        </row>
        <row r="12">
          <cell r="B12">
            <v>1403</v>
          </cell>
          <cell r="C12">
            <v>10.88936495463339</v>
          </cell>
          <cell r="D12">
            <v>38</v>
          </cell>
          <cell r="E12">
            <v>5.6320993958644081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23</v>
          </cell>
          <cell r="K12">
            <v>1.4646723211270085</v>
          </cell>
          <cell r="L12">
            <v>117689</v>
          </cell>
          <cell r="M12">
            <v>71.228898205999499</v>
          </cell>
          <cell r="N12">
            <v>23373</v>
          </cell>
          <cell r="O12">
            <v>40.212741604000414</v>
          </cell>
          <cell r="P12">
            <v>0</v>
          </cell>
          <cell r="Q12">
            <v>5.0000000000000002E-5</v>
          </cell>
          <cell r="R12">
            <v>111</v>
          </cell>
          <cell r="S12">
            <v>4.7266484387365022</v>
          </cell>
          <cell r="T12">
            <v>45475</v>
          </cell>
          <cell r="U12">
            <v>265467</v>
          </cell>
          <cell r="V12">
            <v>84.095581729171172</v>
          </cell>
          <cell r="W12">
            <v>1</v>
          </cell>
          <cell r="X12">
            <v>9.7007542000000002E-2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45</v>
          </cell>
          <cell r="AD12">
            <v>0.22670091128602299</v>
          </cell>
          <cell r="AE12">
            <v>188158</v>
          </cell>
          <cell r="AF12">
            <v>218.57376510281844</v>
          </cell>
        </row>
        <row r="13">
          <cell r="B13">
            <v>178214</v>
          </cell>
          <cell r="C13">
            <v>443.79620800500049</v>
          </cell>
          <cell r="D13">
            <v>53258</v>
          </cell>
          <cell r="E13">
            <v>62.987744390999943</v>
          </cell>
          <cell r="F13">
            <v>1</v>
          </cell>
          <cell r="G13">
            <v>0.72341890000000009</v>
          </cell>
          <cell r="H13">
            <v>2</v>
          </cell>
          <cell r="I13">
            <v>4.6678046200000001</v>
          </cell>
          <cell r="J13">
            <v>7272</v>
          </cell>
          <cell r="K13">
            <v>46.879388247000009</v>
          </cell>
          <cell r="L13">
            <v>1181349</v>
          </cell>
          <cell r="M13">
            <v>625.32003274700469</v>
          </cell>
          <cell r="N13">
            <v>399707</v>
          </cell>
          <cell r="O13">
            <v>726.06310155098322</v>
          </cell>
          <cell r="P13">
            <v>22623</v>
          </cell>
          <cell r="Q13">
            <v>57.858052952000008</v>
          </cell>
          <cell r="R13">
            <v>689783</v>
          </cell>
          <cell r="S13">
            <v>79.252739681988913</v>
          </cell>
          <cell r="T13">
            <v>324238</v>
          </cell>
          <cell r="U13">
            <v>2589499</v>
          </cell>
          <cell r="V13">
            <v>448.16560800900629</v>
          </cell>
          <cell r="W13">
            <v>2641</v>
          </cell>
          <cell r="X13">
            <v>1.1749466429999993</v>
          </cell>
          <cell r="Y13">
            <v>105</v>
          </cell>
          <cell r="Z13">
            <v>1133.7712777649999</v>
          </cell>
          <cell r="AA13">
            <v>0</v>
          </cell>
          <cell r="AB13">
            <v>0</v>
          </cell>
          <cell r="AC13">
            <v>355297</v>
          </cell>
          <cell r="AD13">
            <v>204.57384765500129</v>
          </cell>
          <cell r="AE13">
            <v>3214490</v>
          </cell>
          <cell r="AF13">
            <v>3835.2341711669847</v>
          </cell>
        </row>
        <row r="14">
          <cell r="B14">
            <v>26788</v>
          </cell>
          <cell r="C14">
            <v>162.16649587900002</v>
          </cell>
          <cell r="D14">
            <v>65</v>
          </cell>
          <cell r="E14">
            <v>0.98469859999999998</v>
          </cell>
          <cell r="F14">
            <v>1</v>
          </cell>
          <cell r="G14">
            <v>0</v>
          </cell>
          <cell r="H14">
            <v>0</v>
          </cell>
          <cell r="I14">
            <v>0</v>
          </cell>
          <cell r="J14">
            <v>1700</v>
          </cell>
          <cell r="K14">
            <v>8.4215780319999993</v>
          </cell>
          <cell r="L14">
            <v>2672650</v>
          </cell>
          <cell r="M14">
            <v>525.14439887599997</v>
          </cell>
          <cell r="N14">
            <v>2795470</v>
          </cell>
          <cell r="O14">
            <v>1432.1677914209993</v>
          </cell>
          <cell r="P14">
            <v>7604</v>
          </cell>
          <cell r="Q14">
            <v>70.776839579000011</v>
          </cell>
          <cell r="R14">
            <v>5675</v>
          </cell>
          <cell r="S14">
            <v>28.075524100999996</v>
          </cell>
          <cell r="T14">
            <v>37600</v>
          </cell>
          <cell r="U14">
            <v>0</v>
          </cell>
          <cell r="V14">
            <v>185.45397860199998</v>
          </cell>
          <cell r="W14">
            <v>1477</v>
          </cell>
          <cell r="X14">
            <v>0.50786989799999993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8463</v>
          </cell>
          <cell r="AD14">
            <v>3.9203144020000007</v>
          </cell>
          <cell r="AE14">
            <v>5557493</v>
          </cell>
          <cell r="AF14">
            <v>2417.6194893899992</v>
          </cell>
        </row>
        <row r="15">
          <cell r="B15">
            <v>211699</v>
          </cell>
          <cell r="C15">
            <v>1175.11938271028</v>
          </cell>
          <cell r="D15">
            <v>324211</v>
          </cell>
          <cell r="E15">
            <v>126.60891483910004</v>
          </cell>
          <cell r="F15">
            <v>33</v>
          </cell>
          <cell r="G15">
            <v>22.277012373999995</v>
          </cell>
          <cell r="H15">
            <v>32</v>
          </cell>
          <cell r="I15">
            <v>12.193415868859999</v>
          </cell>
          <cell r="J15">
            <v>4420</v>
          </cell>
          <cell r="K15">
            <v>174.80580584417999</v>
          </cell>
          <cell r="L15">
            <v>4153283</v>
          </cell>
          <cell r="M15">
            <v>1504.9514522960003</v>
          </cell>
          <cell r="N15">
            <v>1990150</v>
          </cell>
          <cell r="O15">
            <v>1901.5040104309874</v>
          </cell>
          <cell r="P15">
            <v>10067</v>
          </cell>
          <cell r="Q15">
            <v>313.22859486953996</v>
          </cell>
          <cell r="R15">
            <v>1503746</v>
          </cell>
          <cell r="S15">
            <v>539.9682785240002</v>
          </cell>
          <cell r="T15">
            <v>1957935</v>
          </cell>
          <cell r="U15">
            <v>7818743</v>
          </cell>
          <cell r="V15">
            <v>3733.4807012850001</v>
          </cell>
          <cell r="W15">
            <v>6965</v>
          </cell>
          <cell r="X15">
            <v>8.1515693210000002</v>
          </cell>
          <cell r="Y15">
            <v>980</v>
          </cell>
          <cell r="Z15">
            <v>2572.9720802590064</v>
          </cell>
          <cell r="AA15">
            <v>85</v>
          </cell>
          <cell r="AB15">
            <v>40.563043629999996</v>
          </cell>
          <cell r="AC15">
            <v>41110</v>
          </cell>
          <cell r="AD15">
            <v>169.27849775086995</v>
          </cell>
          <cell r="AE15">
            <v>10204716</v>
          </cell>
          <cell r="AF15">
            <v>12295.102760002823</v>
          </cell>
        </row>
        <row r="16">
          <cell r="B16">
            <v>245352</v>
          </cell>
          <cell r="C16">
            <v>2157.7882299999997</v>
          </cell>
          <cell r="D16">
            <v>82001</v>
          </cell>
          <cell r="E16">
            <v>391.62126320000004</v>
          </cell>
          <cell r="F16">
            <v>134</v>
          </cell>
          <cell r="G16">
            <v>87.105916999999977</v>
          </cell>
          <cell r="H16">
            <v>194</v>
          </cell>
          <cell r="I16">
            <v>108.19214000000002</v>
          </cell>
          <cell r="J16">
            <v>26949</v>
          </cell>
          <cell r="K16">
            <v>389.65186869999991</v>
          </cell>
          <cell r="L16">
            <v>11750664</v>
          </cell>
          <cell r="M16">
            <v>3684.5887687000004</v>
          </cell>
          <cell r="N16">
            <v>8026252</v>
          </cell>
          <cell r="O16">
            <v>3335.33878</v>
          </cell>
          <cell r="P16">
            <v>136067</v>
          </cell>
          <cell r="Q16">
            <v>504.10605999999984</v>
          </cell>
          <cell r="R16">
            <v>135389</v>
          </cell>
          <cell r="S16">
            <v>330.57048089999995</v>
          </cell>
          <cell r="T16">
            <v>552329</v>
          </cell>
          <cell r="U16">
            <v>7909742</v>
          </cell>
          <cell r="V16">
            <v>2639.1749244999992</v>
          </cell>
          <cell r="W16">
            <v>194534</v>
          </cell>
          <cell r="X16">
            <v>51.603957900000026</v>
          </cell>
          <cell r="Y16">
            <v>496</v>
          </cell>
          <cell r="Z16">
            <v>32.549640000000004</v>
          </cell>
          <cell r="AA16">
            <v>83</v>
          </cell>
          <cell r="AB16">
            <v>36.404959999999996</v>
          </cell>
          <cell r="AC16">
            <v>582632</v>
          </cell>
          <cell r="AD16">
            <v>254.39708359999997</v>
          </cell>
          <cell r="AE16">
            <v>21733076</v>
          </cell>
          <cell r="AF16">
            <v>14003.094074500001</v>
          </cell>
        </row>
        <row r="17">
          <cell r="B17">
            <v>121555</v>
          </cell>
          <cell r="C17">
            <v>814.95810722900148</v>
          </cell>
          <cell r="D17">
            <v>30906</v>
          </cell>
          <cell r="E17">
            <v>143.00727567900006</v>
          </cell>
          <cell r="F17">
            <v>661</v>
          </cell>
          <cell r="G17">
            <v>13.005169330000001</v>
          </cell>
          <cell r="H17">
            <v>0</v>
          </cell>
          <cell r="I17">
            <v>8.4986400000000004E-2</v>
          </cell>
          <cell r="J17">
            <v>15723</v>
          </cell>
          <cell r="K17">
            <v>100.79065461200004</v>
          </cell>
          <cell r="L17">
            <v>4621642</v>
          </cell>
          <cell r="M17">
            <v>1723.0950106495</v>
          </cell>
          <cell r="N17">
            <v>3060353</v>
          </cell>
          <cell r="O17">
            <v>1998.0391477110004</v>
          </cell>
          <cell r="P17">
            <v>7383</v>
          </cell>
          <cell r="Q17">
            <v>114.70414654999999</v>
          </cell>
          <cell r="R17">
            <v>177805</v>
          </cell>
          <cell r="S17">
            <v>101.69322425000014</v>
          </cell>
          <cell r="T17">
            <v>430058</v>
          </cell>
          <cell r="U17">
            <v>17672266</v>
          </cell>
          <cell r="V17">
            <v>1561.6943454760008</v>
          </cell>
          <cell r="W17">
            <v>1800</v>
          </cell>
          <cell r="X17">
            <v>0.85441212900000052</v>
          </cell>
          <cell r="Y17">
            <v>261</v>
          </cell>
          <cell r="Z17">
            <v>1541.2858947</v>
          </cell>
          <cell r="AA17">
            <v>55</v>
          </cell>
          <cell r="AB17">
            <v>46.011138504999998</v>
          </cell>
          <cell r="AC17">
            <v>365375</v>
          </cell>
          <cell r="AD17">
            <v>251.65987244800039</v>
          </cell>
          <cell r="AE17">
            <v>8833577</v>
          </cell>
          <cell r="AF17">
            <v>8410.8833856684978</v>
          </cell>
        </row>
        <row r="18">
          <cell r="B18">
            <v>25971</v>
          </cell>
          <cell r="C18">
            <v>35.470099517999962</v>
          </cell>
          <cell r="D18">
            <v>3</v>
          </cell>
          <cell r="E18">
            <v>9.2728330999999997E-2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152</v>
          </cell>
          <cell r="K18">
            <v>1.2121736209999998</v>
          </cell>
          <cell r="L18">
            <v>432251</v>
          </cell>
          <cell r="M18">
            <v>159.78854803127189</v>
          </cell>
          <cell r="N18">
            <v>106379</v>
          </cell>
          <cell r="O18">
            <v>126.51972178356759</v>
          </cell>
          <cell r="P18">
            <v>301</v>
          </cell>
          <cell r="Q18">
            <v>0.73446911399999992</v>
          </cell>
          <cell r="R18">
            <v>518117</v>
          </cell>
          <cell r="S18">
            <v>28.542017081005362</v>
          </cell>
          <cell r="T18">
            <v>1167142</v>
          </cell>
          <cell r="U18">
            <v>1323436</v>
          </cell>
          <cell r="V18">
            <v>179.16860436000644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10205</v>
          </cell>
          <cell r="AD18">
            <v>12.463957725000002</v>
          </cell>
          <cell r="AE18">
            <v>2260521</v>
          </cell>
          <cell r="AF18">
            <v>543.99231956485119</v>
          </cell>
        </row>
        <row r="19">
          <cell r="B19">
            <v>-21894</v>
          </cell>
          <cell r="C19">
            <v>97.897833778000006</v>
          </cell>
          <cell r="D19">
            <v>14338</v>
          </cell>
          <cell r="E19">
            <v>30.240298299999996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1954</v>
          </cell>
          <cell r="K19">
            <v>27.170825220999994</v>
          </cell>
          <cell r="L19">
            <v>1971504</v>
          </cell>
          <cell r="M19">
            <v>545.58263210600012</v>
          </cell>
          <cell r="N19">
            <v>31180</v>
          </cell>
          <cell r="O19">
            <v>407.13558451699549</v>
          </cell>
          <cell r="P19">
            <v>4182</v>
          </cell>
          <cell r="Q19">
            <v>22.326208190999999</v>
          </cell>
          <cell r="R19">
            <v>105857</v>
          </cell>
          <cell r="S19">
            <v>20.218613966999992</v>
          </cell>
          <cell r="T19">
            <v>92711</v>
          </cell>
          <cell r="U19">
            <v>697112</v>
          </cell>
          <cell r="V19">
            <v>220.16712130899984</v>
          </cell>
          <cell r="W19">
            <v>266900</v>
          </cell>
          <cell r="X19">
            <v>7.9040604140038591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190703</v>
          </cell>
          <cell r="AD19">
            <v>67.068277407000011</v>
          </cell>
          <cell r="AE19">
            <v>2657435</v>
          </cell>
          <cell r="AF19">
            <v>1445.7114552099988</v>
          </cell>
        </row>
        <row r="20">
          <cell r="B20">
            <v>16538</v>
          </cell>
          <cell r="C20">
            <v>144.49903685899997</v>
          </cell>
          <cell r="D20">
            <v>513</v>
          </cell>
          <cell r="E20">
            <v>21.430428399999997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489</v>
          </cell>
          <cell r="K20">
            <v>7.2105268370000006</v>
          </cell>
          <cell r="L20">
            <v>1431785</v>
          </cell>
          <cell r="M20">
            <v>285.87149714899988</v>
          </cell>
          <cell r="N20">
            <v>39554</v>
          </cell>
          <cell r="O20">
            <v>682.66709101899994</v>
          </cell>
          <cell r="P20">
            <v>1230</v>
          </cell>
          <cell r="Q20">
            <v>51.563435899999995</v>
          </cell>
          <cell r="R20">
            <v>27954</v>
          </cell>
          <cell r="S20">
            <v>4.4130157069999987</v>
          </cell>
          <cell r="T20">
            <v>60038</v>
          </cell>
          <cell r="U20">
            <v>244379</v>
          </cell>
          <cell r="V20">
            <v>76.207799039999998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5443</v>
          </cell>
          <cell r="AD20">
            <v>9.729700244</v>
          </cell>
          <cell r="AE20">
            <v>1583544</v>
          </cell>
          <cell r="AF20">
            <v>1283.592531155</v>
          </cell>
        </row>
        <row r="21">
          <cell r="B21">
            <v>547</v>
          </cell>
          <cell r="C21">
            <v>11.787559265999995</v>
          </cell>
          <cell r="D21">
            <v>6</v>
          </cell>
          <cell r="E21">
            <v>0.24644056900000003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172</v>
          </cell>
          <cell r="K21">
            <v>1.2072868439999995</v>
          </cell>
          <cell r="L21">
            <v>146641</v>
          </cell>
          <cell r="M21">
            <v>122.8760328540002</v>
          </cell>
          <cell r="N21">
            <v>2204</v>
          </cell>
          <cell r="O21">
            <v>51.002871445992405</v>
          </cell>
          <cell r="P21">
            <v>4603</v>
          </cell>
          <cell r="Q21">
            <v>59.73514285800001</v>
          </cell>
          <cell r="R21">
            <v>105651</v>
          </cell>
          <cell r="S21">
            <v>3.5587841960001487</v>
          </cell>
          <cell r="T21">
            <v>68611</v>
          </cell>
          <cell r="U21">
            <v>159739</v>
          </cell>
          <cell r="V21">
            <v>19.203123800999993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1.0993634000000001</v>
          </cell>
          <cell r="AC21">
            <v>361</v>
          </cell>
          <cell r="AD21">
            <v>1.4985903209999991</v>
          </cell>
          <cell r="AE21">
            <v>328796</v>
          </cell>
          <cell r="AF21">
            <v>272.2151955549927</v>
          </cell>
        </row>
        <row r="22">
          <cell r="B22">
            <v>418592</v>
          </cell>
          <cell r="C22">
            <v>874.33420656344504</v>
          </cell>
          <cell r="D22">
            <v>32590</v>
          </cell>
          <cell r="E22">
            <v>72.818800820130022</v>
          </cell>
          <cell r="F22">
            <v>20</v>
          </cell>
          <cell r="G22">
            <v>11.783360750199996</v>
          </cell>
          <cell r="H22">
            <v>28</v>
          </cell>
          <cell r="I22">
            <v>27.586811553000008</v>
          </cell>
          <cell r="J22">
            <v>13028</v>
          </cell>
          <cell r="K22">
            <v>140.08728279810003</v>
          </cell>
          <cell r="L22">
            <v>2928397</v>
          </cell>
          <cell r="M22">
            <v>1314.5267450849999</v>
          </cell>
          <cell r="N22">
            <v>2295042</v>
          </cell>
          <cell r="O22">
            <v>2259.0697809629642</v>
          </cell>
          <cell r="P22">
            <v>28742</v>
          </cell>
          <cell r="Q22">
            <v>52.756795503745394</v>
          </cell>
          <cell r="R22">
            <v>31921</v>
          </cell>
          <cell r="S22">
            <v>53.54674727945018</v>
          </cell>
          <cell r="T22">
            <v>129678</v>
          </cell>
          <cell r="U22">
            <v>6391955</v>
          </cell>
          <cell r="V22">
            <v>887.20649255189608</v>
          </cell>
          <cell r="W22">
            <v>41432</v>
          </cell>
          <cell r="X22">
            <v>14.293085341000015</v>
          </cell>
          <cell r="Y22">
            <v>10977</v>
          </cell>
          <cell r="Z22">
            <v>2556.4802979464394</v>
          </cell>
          <cell r="AA22">
            <v>0</v>
          </cell>
          <cell r="AB22">
            <v>0</v>
          </cell>
          <cell r="AC22">
            <v>48195</v>
          </cell>
          <cell r="AD22">
            <v>45.789614263700507</v>
          </cell>
          <cell r="AE22">
            <v>5978642</v>
          </cell>
          <cell r="AF22">
            <v>8310.2800214190702</v>
          </cell>
        </row>
        <row r="23">
          <cell r="B23">
            <v>21832</v>
          </cell>
          <cell r="C23">
            <v>272.59274695250002</v>
          </cell>
          <cell r="D23">
            <v>60983</v>
          </cell>
          <cell r="E23">
            <v>35.271838127179997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6471</v>
          </cell>
          <cell r="K23">
            <v>62.007689595999985</v>
          </cell>
          <cell r="L23">
            <v>1513455</v>
          </cell>
          <cell r="M23">
            <v>996.14876523126554</v>
          </cell>
          <cell r="N23">
            <v>190883</v>
          </cell>
          <cell r="O23">
            <v>982.46510746966669</v>
          </cell>
          <cell r="P23">
            <v>3513</v>
          </cell>
          <cell r="Q23">
            <v>12.088163591999995</v>
          </cell>
          <cell r="R23">
            <v>20575</v>
          </cell>
          <cell r="S23">
            <v>51.853063075999991</v>
          </cell>
          <cell r="T23">
            <v>186079</v>
          </cell>
          <cell r="U23">
            <v>1036331</v>
          </cell>
          <cell r="V23">
            <v>342.86502527099998</v>
          </cell>
          <cell r="W23">
            <v>1788</v>
          </cell>
          <cell r="X23">
            <v>0.81363459999999999</v>
          </cell>
          <cell r="Y23">
            <v>56</v>
          </cell>
          <cell r="Z23">
            <v>56.911543188000024</v>
          </cell>
          <cell r="AA23">
            <v>0</v>
          </cell>
          <cell r="AB23">
            <v>0</v>
          </cell>
          <cell r="AC23">
            <v>1690</v>
          </cell>
          <cell r="AD23">
            <v>9.2658288422999995</v>
          </cell>
          <cell r="AE23">
            <v>2007325</v>
          </cell>
          <cell r="AF23">
            <v>2822.2834059459124</v>
          </cell>
        </row>
        <row r="24">
          <cell r="B24">
            <v>1481957</v>
          </cell>
          <cell r="C24">
            <v>1411.4378271</v>
          </cell>
          <cell r="D24">
            <v>6181</v>
          </cell>
          <cell r="E24">
            <v>33.592494517000006</v>
          </cell>
          <cell r="F24">
            <v>0</v>
          </cell>
          <cell r="G24">
            <v>0</v>
          </cell>
          <cell r="H24">
            <v>1</v>
          </cell>
          <cell r="I24">
            <v>0.10831810000000001</v>
          </cell>
          <cell r="J24">
            <v>2666</v>
          </cell>
          <cell r="K24">
            <v>41.472683671999995</v>
          </cell>
          <cell r="L24">
            <v>1299337</v>
          </cell>
          <cell r="M24">
            <v>888.74155158778001</v>
          </cell>
          <cell r="N24">
            <v>237924</v>
          </cell>
          <cell r="O24">
            <v>1255.1657434987815</v>
          </cell>
          <cell r="P24">
            <v>3643</v>
          </cell>
          <cell r="Q24">
            <v>34.692898703999802</v>
          </cell>
          <cell r="R24">
            <v>994243</v>
          </cell>
          <cell r="S24">
            <v>865.61609342898703</v>
          </cell>
          <cell r="T24">
            <v>638091</v>
          </cell>
          <cell r="U24">
            <v>5346063</v>
          </cell>
          <cell r="V24">
            <v>1256.3326785463403</v>
          </cell>
          <cell r="W24">
            <v>549</v>
          </cell>
          <cell r="X24">
            <v>0.4302587060000001</v>
          </cell>
          <cell r="Y24">
            <v>3103417</v>
          </cell>
          <cell r="Z24">
            <v>2277.0747154919836</v>
          </cell>
          <cell r="AA24">
            <v>93</v>
          </cell>
          <cell r="AB24">
            <v>30.130741415999996</v>
          </cell>
          <cell r="AC24">
            <v>833015</v>
          </cell>
          <cell r="AD24">
            <v>170.06151270006973</v>
          </cell>
          <cell r="AE24">
            <v>8601117</v>
          </cell>
          <cell r="AF24">
            <v>8264.8575174689431</v>
          </cell>
        </row>
        <row r="25">
          <cell r="B25">
            <v>63054</v>
          </cell>
          <cell r="C25">
            <v>39.632788299999994</v>
          </cell>
          <cell r="D25">
            <v>3147</v>
          </cell>
          <cell r="E25">
            <v>1.2053885999999998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6256</v>
          </cell>
          <cell r="K25">
            <v>14.599818130000001</v>
          </cell>
          <cell r="L25">
            <v>3590602</v>
          </cell>
          <cell r="M25">
            <v>476.94128484099997</v>
          </cell>
          <cell r="N25">
            <v>90659</v>
          </cell>
          <cell r="O25">
            <v>1572.2950201179999</v>
          </cell>
          <cell r="P25">
            <v>4762</v>
          </cell>
          <cell r="Q25">
            <v>4.7903500000000001</v>
          </cell>
          <cell r="R25">
            <v>105296</v>
          </cell>
          <cell r="S25">
            <v>12.509558678000001</v>
          </cell>
          <cell r="T25">
            <v>32219</v>
          </cell>
          <cell r="U25">
            <v>34945</v>
          </cell>
          <cell r="V25">
            <v>4.7405951000000002</v>
          </cell>
          <cell r="W25">
            <v>4</v>
          </cell>
          <cell r="X25">
            <v>8.7415999999999987E-3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39227</v>
          </cell>
          <cell r="AD25">
            <v>12.154044599999999</v>
          </cell>
          <cell r="AE25">
            <v>3935226</v>
          </cell>
          <cell r="AF25">
            <v>2138.8775899669999</v>
          </cell>
        </row>
        <row r="26">
          <cell r="B26">
            <v>662469</v>
          </cell>
          <cell r="C26">
            <v>1433.89932312</v>
          </cell>
          <cell r="D26">
            <v>66474</v>
          </cell>
          <cell r="E26">
            <v>346.29837391000018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7783</v>
          </cell>
          <cell r="K26">
            <v>75.989084017999971</v>
          </cell>
          <cell r="L26">
            <v>5219580</v>
          </cell>
          <cell r="M26">
            <v>2072.9035552029927</v>
          </cell>
          <cell r="N26">
            <v>506712</v>
          </cell>
          <cell r="O26">
            <v>2266.379834790001</v>
          </cell>
          <cell r="P26">
            <v>29951</v>
          </cell>
          <cell r="Q26">
            <v>380.61367249899973</v>
          </cell>
          <cell r="R26">
            <v>170599</v>
          </cell>
          <cell r="S26">
            <v>151.25802209999901</v>
          </cell>
          <cell r="T26">
            <v>266237</v>
          </cell>
          <cell r="U26">
            <v>4194204</v>
          </cell>
          <cell r="V26">
            <v>1070.1596846390005</v>
          </cell>
          <cell r="W26">
            <v>82723</v>
          </cell>
          <cell r="X26">
            <v>79.24287267699998</v>
          </cell>
          <cell r="Y26">
            <v>18649</v>
          </cell>
          <cell r="Z26">
            <v>62.534020151000007</v>
          </cell>
          <cell r="AA26">
            <v>143</v>
          </cell>
          <cell r="AB26">
            <v>55.087186700000004</v>
          </cell>
          <cell r="AC26">
            <v>617426</v>
          </cell>
          <cell r="AD26">
            <v>47.696784222999874</v>
          </cell>
          <cell r="AE26">
            <v>7648746</v>
          </cell>
          <cell r="AF26">
            <v>8042.062414029996</v>
          </cell>
        </row>
        <row r="27">
          <cell r="B27">
            <v>154812</v>
          </cell>
          <cell r="C27">
            <v>194.87779510000001</v>
          </cell>
          <cell r="D27">
            <v>1292</v>
          </cell>
          <cell r="E27">
            <v>11.975250099999997</v>
          </cell>
          <cell r="F27">
            <v>42</v>
          </cell>
          <cell r="G27">
            <v>24.339822300000002</v>
          </cell>
          <cell r="H27">
            <v>0</v>
          </cell>
          <cell r="I27">
            <v>0</v>
          </cell>
          <cell r="J27">
            <v>1246</v>
          </cell>
          <cell r="K27">
            <v>8.1727886999999981</v>
          </cell>
          <cell r="L27">
            <v>710704</v>
          </cell>
          <cell r="M27">
            <v>420.29988250000002</v>
          </cell>
          <cell r="N27">
            <v>1027235</v>
          </cell>
          <cell r="O27">
            <v>590.42926269999998</v>
          </cell>
          <cell r="P27">
            <v>288</v>
          </cell>
          <cell r="Q27">
            <v>4.4036219000000001</v>
          </cell>
          <cell r="R27">
            <v>15979</v>
          </cell>
          <cell r="S27">
            <v>131.37610169999999</v>
          </cell>
          <cell r="T27">
            <v>275370</v>
          </cell>
          <cell r="U27">
            <v>2425322</v>
          </cell>
          <cell r="V27">
            <v>244.82820875799999</v>
          </cell>
          <cell r="W27">
            <v>348</v>
          </cell>
          <cell r="X27">
            <v>8.7486699999999987E-2</v>
          </cell>
          <cell r="Y27">
            <v>664</v>
          </cell>
          <cell r="Z27">
            <v>1349.9047913000002</v>
          </cell>
          <cell r="AA27">
            <v>5</v>
          </cell>
          <cell r="AB27">
            <v>12.072899399999999</v>
          </cell>
          <cell r="AC27">
            <v>200077</v>
          </cell>
          <cell r="AD27">
            <v>59.39312319999997</v>
          </cell>
          <cell r="AE27">
            <v>2388062</v>
          </cell>
          <cell r="AF27">
            <v>3052.1610343579996</v>
          </cell>
        </row>
        <row r="28">
          <cell r="B28">
            <v>690405</v>
          </cell>
          <cell r="C28">
            <v>3771.3093020340002</v>
          </cell>
          <cell r="D28">
            <v>232042</v>
          </cell>
          <cell r="E28">
            <v>365.26126700000003</v>
          </cell>
          <cell r="F28">
            <v>10493</v>
          </cell>
          <cell r="G28">
            <v>485.68048958699995</v>
          </cell>
          <cell r="H28">
            <v>415</v>
          </cell>
          <cell r="I28">
            <v>272.27120720000005</v>
          </cell>
          <cell r="J28">
            <v>71385</v>
          </cell>
          <cell r="K28">
            <v>660.38994890000004</v>
          </cell>
          <cell r="L28">
            <v>9397536</v>
          </cell>
          <cell r="M28">
            <v>2691.1538770679999</v>
          </cell>
          <cell r="N28">
            <v>14236170</v>
          </cell>
          <cell r="O28">
            <v>6110.3805252000002</v>
          </cell>
          <cell r="P28">
            <v>178401</v>
          </cell>
          <cell r="Q28">
            <v>493.43600684700004</v>
          </cell>
          <cell r="R28">
            <v>2447037</v>
          </cell>
          <cell r="S28">
            <v>620.15324338799996</v>
          </cell>
          <cell r="T28">
            <v>1913387</v>
          </cell>
          <cell r="U28">
            <v>18982915</v>
          </cell>
          <cell r="V28">
            <v>10780.553327297001</v>
          </cell>
          <cell r="W28">
            <v>5412</v>
          </cell>
          <cell r="X28">
            <v>3.7165212999999993</v>
          </cell>
          <cell r="Y28">
            <v>4968</v>
          </cell>
          <cell r="Z28">
            <v>1067.5285495999999</v>
          </cell>
          <cell r="AA28">
            <v>175</v>
          </cell>
          <cell r="AB28">
            <v>96.545402399999986</v>
          </cell>
          <cell r="AC28">
            <v>992896</v>
          </cell>
          <cell r="AD28">
            <v>1130.096104724</v>
          </cell>
          <cell r="AE28">
            <v>30180722</v>
          </cell>
          <cell r="AF28">
            <v>28548.475772544985</v>
          </cell>
        </row>
        <row r="29">
          <cell r="B29">
            <v>252946</v>
          </cell>
          <cell r="C29">
            <v>1175.2862313059998</v>
          </cell>
          <cell r="D29">
            <v>66120</v>
          </cell>
          <cell r="E29">
            <v>108.41057177699999</v>
          </cell>
          <cell r="F29">
            <v>5837</v>
          </cell>
          <cell r="G29">
            <v>84.384205500000007</v>
          </cell>
          <cell r="H29">
            <v>502</v>
          </cell>
          <cell r="I29">
            <v>95.874597200000011</v>
          </cell>
          <cell r="J29">
            <v>24480</v>
          </cell>
          <cell r="K29">
            <v>277.31715819999999</v>
          </cell>
          <cell r="L29">
            <v>6863491</v>
          </cell>
          <cell r="M29">
            <v>1488.9329889999999</v>
          </cell>
          <cell r="N29">
            <v>4467547</v>
          </cell>
          <cell r="O29">
            <v>3376.8257744999996</v>
          </cell>
          <cell r="P29">
            <v>34434</v>
          </cell>
          <cell r="Q29">
            <v>79.665795700000004</v>
          </cell>
          <cell r="R29">
            <v>298479</v>
          </cell>
          <cell r="S29">
            <v>221.00394490000002</v>
          </cell>
          <cell r="T29">
            <v>1511375</v>
          </cell>
          <cell r="U29">
            <v>51410606</v>
          </cell>
          <cell r="V29">
            <v>5547.4600334940005</v>
          </cell>
          <cell r="W29">
            <v>1375</v>
          </cell>
          <cell r="X29">
            <v>1.062886606</v>
          </cell>
          <cell r="Y29">
            <v>552</v>
          </cell>
          <cell r="Z29">
            <v>1343.1353399610005</v>
          </cell>
          <cell r="AA29">
            <v>0</v>
          </cell>
          <cell r="AB29">
            <v>0</v>
          </cell>
          <cell r="AC29">
            <v>358778</v>
          </cell>
          <cell r="AD29">
            <v>341.47218698199998</v>
          </cell>
          <cell r="AE29">
            <v>13885916</v>
          </cell>
          <cell r="AF29">
            <v>14140.831715126</v>
          </cell>
        </row>
        <row r="30">
          <cell r="B30">
            <v>396749</v>
          </cell>
          <cell r="C30">
            <v>1650.5083</v>
          </cell>
          <cell r="D30">
            <v>117321</v>
          </cell>
          <cell r="E30">
            <v>191.17660000000001</v>
          </cell>
          <cell r="F30">
            <v>5909</v>
          </cell>
          <cell r="G30">
            <v>149.2124</v>
          </cell>
          <cell r="H30">
            <v>390</v>
          </cell>
          <cell r="I30">
            <v>124.6268</v>
          </cell>
          <cell r="J30">
            <v>23768</v>
          </cell>
          <cell r="K30">
            <v>254.71639999139992</v>
          </cell>
          <cell r="L30">
            <v>4034421</v>
          </cell>
          <cell r="M30">
            <v>1035.6643999999999</v>
          </cell>
          <cell r="N30">
            <v>1419248</v>
          </cell>
          <cell r="O30">
            <v>2711.3075000000008</v>
          </cell>
          <cell r="P30">
            <v>91827</v>
          </cell>
          <cell r="Q30">
            <v>137.59620000000004</v>
          </cell>
          <cell r="R30">
            <v>563946</v>
          </cell>
          <cell r="S30">
            <v>239.74480002000001</v>
          </cell>
          <cell r="T30">
            <v>2427156</v>
          </cell>
          <cell r="U30">
            <v>2296093</v>
          </cell>
          <cell r="V30">
            <v>4741.8603999999996</v>
          </cell>
          <cell r="W30">
            <v>2628</v>
          </cell>
          <cell r="X30">
            <v>1.9414000000000002</v>
          </cell>
          <cell r="Y30">
            <v>68</v>
          </cell>
          <cell r="Z30">
            <v>793.81610000000001</v>
          </cell>
          <cell r="AA30">
            <v>0</v>
          </cell>
          <cell r="AB30">
            <v>0</v>
          </cell>
          <cell r="AC30">
            <v>493565</v>
          </cell>
          <cell r="AD30">
            <v>417.53729996199996</v>
          </cell>
          <cell r="AE30">
            <v>9576996</v>
          </cell>
          <cell r="AF30">
            <v>12449.708599973397</v>
          </cell>
        </row>
        <row r="31">
          <cell r="B31">
            <v>569504</v>
          </cell>
          <cell r="C31">
            <v>1778.280238199</v>
          </cell>
          <cell r="D31">
            <v>74049</v>
          </cell>
          <cell r="E31">
            <v>179.900625835</v>
          </cell>
          <cell r="F31">
            <v>13884</v>
          </cell>
          <cell r="G31">
            <v>160.80084959999999</v>
          </cell>
          <cell r="H31">
            <v>409</v>
          </cell>
          <cell r="I31">
            <v>89.882223900000014</v>
          </cell>
          <cell r="J31">
            <v>38053</v>
          </cell>
          <cell r="K31">
            <v>385.86586210000002</v>
          </cell>
          <cell r="L31">
            <v>7136108</v>
          </cell>
          <cell r="M31">
            <v>1436.9266800959999</v>
          </cell>
          <cell r="N31">
            <v>4500072</v>
          </cell>
          <cell r="O31">
            <v>4366.9114306000001</v>
          </cell>
          <cell r="P31">
            <v>128263</v>
          </cell>
          <cell r="Q31">
            <v>205.47860456399997</v>
          </cell>
          <cell r="R31">
            <v>614406</v>
          </cell>
          <cell r="S31">
            <v>503.69274606799985</v>
          </cell>
          <cell r="T31">
            <v>1118204</v>
          </cell>
          <cell r="U31">
            <v>161265248</v>
          </cell>
          <cell r="V31">
            <v>6240.4654181209971</v>
          </cell>
          <cell r="W31">
            <v>1302</v>
          </cell>
          <cell r="X31">
            <v>1.0647667690000002</v>
          </cell>
          <cell r="Y31">
            <v>101</v>
          </cell>
          <cell r="Z31">
            <v>917.0747898999997</v>
          </cell>
          <cell r="AA31">
            <v>0</v>
          </cell>
          <cell r="AB31">
            <v>0</v>
          </cell>
          <cell r="AC31">
            <v>588956</v>
          </cell>
          <cell r="AD31">
            <v>438.35173346700003</v>
          </cell>
          <cell r="AE31">
            <v>14783311</v>
          </cell>
          <cell r="AF31">
            <v>16704.695969218992</v>
          </cell>
        </row>
        <row r="32"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41781171</v>
          </cell>
          <cell r="Z32">
            <v>12052.574355787783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41781171</v>
          </cell>
          <cell r="AF32">
            <v>12052.574355787783</v>
          </cell>
        </row>
        <row r="33"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11651</v>
          </cell>
          <cell r="AB33">
            <v>1062.2819</v>
          </cell>
          <cell r="AC33">
            <v>0</v>
          </cell>
          <cell r="AD33">
            <v>0</v>
          </cell>
          <cell r="AE33">
            <v>11651</v>
          </cell>
          <cell r="AF33">
            <v>1062.2819</v>
          </cell>
        </row>
        <row r="34"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126119</v>
          </cell>
          <cell r="S34">
            <v>134.79561680822724</v>
          </cell>
          <cell r="T34">
            <v>495847</v>
          </cell>
          <cell r="U34">
            <v>9954420</v>
          </cell>
          <cell r="V34">
            <v>1165.8420226489282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621966</v>
          </cell>
          <cell r="AF34">
            <v>1300.6376394571553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16457</v>
          </cell>
          <cell r="S35">
            <v>9.6929757980827667</v>
          </cell>
          <cell r="T35">
            <v>288497</v>
          </cell>
          <cell r="U35">
            <v>4791896</v>
          </cell>
          <cell r="V35">
            <v>744.52714717897118</v>
          </cell>
          <cell r="W35">
            <v>28</v>
          </cell>
          <cell r="X35">
            <v>1.2710310630000001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304982</v>
          </cell>
          <cell r="AF35">
            <v>755.49115404005363</v>
          </cell>
        </row>
        <row r="36"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149325</v>
          </cell>
          <cell r="S36">
            <v>81.058953023998868</v>
          </cell>
          <cell r="T36">
            <v>1249487</v>
          </cell>
          <cell r="U36">
            <v>6105586</v>
          </cell>
          <cell r="V36">
            <v>1665.9829267158907</v>
          </cell>
          <cell r="W36">
            <v>0</v>
          </cell>
          <cell r="X36">
            <v>3.7360229989999998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1398812</v>
          </cell>
          <cell r="AF36">
            <v>1750.777902738889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-93</v>
          </cell>
          <cell r="U37">
            <v>-10</v>
          </cell>
          <cell r="V37">
            <v>-1.3456684999999998E-2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-93</v>
          </cell>
          <cell r="AF37">
            <v>-1.3456684999999998E-2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151281</v>
          </cell>
          <cell r="S38">
            <v>225.69736575700509</v>
          </cell>
          <cell r="T38">
            <v>1178380</v>
          </cell>
          <cell r="U38">
            <v>7342207</v>
          </cell>
          <cell r="V38">
            <v>2310.0239739271569</v>
          </cell>
          <cell r="W38">
            <v>47151</v>
          </cell>
          <cell r="X38">
            <v>24.032300695999993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1376812</v>
          </cell>
          <cell r="AF38">
            <v>2559.7536403801637</v>
          </cell>
        </row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591558</v>
          </cell>
          <cell r="S39">
            <v>169.26137542216671</v>
          </cell>
          <cell r="T39">
            <v>6398761</v>
          </cell>
          <cell r="U39">
            <v>18922815</v>
          </cell>
          <cell r="V39">
            <v>9218.5888470554983</v>
          </cell>
          <cell r="W39">
            <v>16</v>
          </cell>
          <cell r="X39">
            <v>0.68852307499999998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6990335</v>
          </cell>
          <cell r="AF39">
            <v>9388.5387455526634</v>
          </cell>
        </row>
        <row r="40">
          <cell r="B40">
            <v>7575185</v>
          </cell>
          <cell r="C40">
            <v>20112.701737755859</v>
          </cell>
          <cell r="D40">
            <v>1370748</v>
          </cell>
          <cell r="E40">
            <v>2437.6862830252749</v>
          </cell>
          <cell r="F40">
            <v>37063</v>
          </cell>
          <cell r="G40">
            <v>1050.4051761092001</v>
          </cell>
          <cell r="H40">
            <v>2126</v>
          </cell>
          <cell r="I40">
            <v>753.18167724186014</v>
          </cell>
          <cell r="J40">
            <v>272521</v>
          </cell>
          <cell r="K40">
            <v>2969.6932796868068</v>
          </cell>
          <cell r="L40">
            <v>85218696</v>
          </cell>
          <cell r="M40">
            <v>26059.983894540779</v>
          </cell>
          <cell r="N40">
            <v>49504828</v>
          </cell>
          <cell r="O40">
            <v>41732.192765145832</v>
          </cell>
          <cell r="P40">
            <v>762099</v>
          </cell>
          <cell r="Q40">
            <v>3030.0023426032849</v>
          </cell>
          <cell r="R40">
            <v>15122878</v>
          </cell>
          <cell r="S40">
            <v>5119.6784923512187</v>
          </cell>
          <cell r="T40">
            <v>28518129</v>
          </cell>
          <cell r="U40">
            <v>481436453</v>
          </cell>
          <cell r="V40">
            <v>58389.563808231913</v>
          </cell>
          <cell r="W40">
            <v>817621</v>
          </cell>
          <cell r="X40">
            <v>243.82197300447848</v>
          </cell>
          <cell r="Y40">
            <v>46597974</v>
          </cell>
          <cell r="Z40">
            <v>31119.861591801211</v>
          </cell>
          <cell r="AA40">
            <v>12332</v>
          </cell>
          <cell r="AB40">
            <v>1395.2649949509998</v>
          </cell>
          <cell r="AC40">
            <v>11071968</v>
          </cell>
          <cell r="AD40">
            <v>4300.6855174841567</v>
          </cell>
          <cell r="AE40">
            <v>246884168</v>
          </cell>
          <cell r="AF40">
            <v>198714.72353393285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4"/>
  <sheetViews>
    <sheetView workbookViewId="0">
      <selection activeCell="B3" sqref="B3"/>
    </sheetView>
  </sheetViews>
  <sheetFormatPr defaultRowHeight="14.5" x14ac:dyDescent="0.35"/>
  <cols>
    <col min="3" max="3" width="67.54296875" bestFit="1" customWidth="1"/>
  </cols>
  <sheetData>
    <row r="3" spans="2:3" x14ac:dyDescent="0.35">
      <c r="B3" s="228"/>
      <c r="C3" s="229" t="s">
        <v>243</v>
      </c>
    </row>
    <row r="4" spans="2:3" x14ac:dyDescent="0.35">
      <c r="B4" s="226">
        <v>79</v>
      </c>
      <c r="C4" s="398" t="s">
        <v>244</v>
      </c>
    </row>
    <row r="5" spans="2:3" x14ac:dyDescent="0.35">
      <c r="B5" s="226">
        <v>80</v>
      </c>
      <c r="C5" s="398" t="s">
        <v>245</v>
      </c>
    </row>
    <row r="6" spans="2:3" x14ac:dyDescent="0.35">
      <c r="B6" s="226">
        <v>81</v>
      </c>
      <c r="C6" s="399" t="s">
        <v>246</v>
      </c>
    </row>
    <row r="7" spans="2:3" x14ac:dyDescent="0.35">
      <c r="B7" s="226">
        <v>82</v>
      </c>
      <c r="C7" s="399" t="s">
        <v>247</v>
      </c>
    </row>
    <row r="8" spans="2:3" x14ac:dyDescent="0.35">
      <c r="B8" s="226">
        <v>83</v>
      </c>
      <c r="C8" s="399" t="s">
        <v>248</v>
      </c>
    </row>
    <row r="9" spans="2:3" x14ac:dyDescent="0.35">
      <c r="B9" s="226">
        <v>84</v>
      </c>
      <c r="C9" s="399" t="s">
        <v>249</v>
      </c>
    </row>
    <row r="10" spans="2:3" x14ac:dyDescent="0.35">
      <c r="B10" s="226">
        <v>85</v>
      </c>
      <c r="C10" s="399" t="s">
        <v>250</v>
      </c>
    </row>
    <row r="11" spans="2:3" x14ac:dyDescent="0.35">
      <c r="B11" s="226">
        <v>86</v>
      </c>
      <c r="C11" s="399" t="s">
        <v>251</v>
      </c>
    </row>
    <row r="12" spans="2:3" x14ac:dyDescent="0.35">
      <c r="B12" s="226">
        <v>87</v>
      </c>
      <c r="C12" s="399" t="s">
        <v>252</v>
      </c>
    </row>
    <row r="13" spans="2:3" x14ac:dyDescent="0.35">
      <c r="B13" s="226">
        <v>88</v>
      </c>
      <c r="C13" s="399" t="s">
        <v>253</v>
      </c>
    </row>
    <row r="14" spans="2:3" x14ac:dyDescent="0.35">
      <c r="B14" s="226">
        <v>89</v>
      </c>
      <c r="C14" s="399" t="s">
        <v>254</v>
      </c>
    </row>
  </sheetData>
  <hyperlinks>
    <hyperlink ref="C4" location="'79'!A1" display="Reinsurers Operating in India"/>
    <hyperlink ref="C5" location="'80'!A1" display="Premium Schedule of Reinsurers"/>
    <hyperlink ref="C6" location="'81'!A1" display="Segment-wise Premium on Reinsurance Accepted"/>
    <hyperlink ref="C7" location="'82'!A1" display="Net Retention of Non-Life Insurers, Indian Reinsurers and FRBs in India "/>
    <hyperlink ref="C8" location="'83'!A1" display="Net Earned Premium, Incurred Claims and Incurred Claims Ratio of Reinsurers"/>
    <hyperlink ref="C9" location="'84'!A1" display="Underwriting Experience of Reinsurers"/>
    <hyperlink ref="C10" location="'85'!A1" display="Equity Share Capital of Reinsurers &amp; Assigned Capital of FRBs"/>
    <hyperlink ref="C11" location="'86'!A1" display="Solvency Ratio of Reinsurers"/>
    <hyperlink ref="C12" location="'87'!A1" display="Policyholders Account of Reinsurers"/>
    <hyperlink ref="C13" location="'88'!A1" display="Shareholders Account of Reinsurers"/>
    <hyperlink ref="C14" location="'89'!A1" display="Balance Sheet of Reinsurer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P25"/>
  <sheetViews>
    <sheetView showGridLines="0" zoomScale="80" zoomScaleNormal="80" workbookViewId="0">
      <pane xSplit="1" ySplit="6" topLeftCell="SK7" activePane="bottomRight" state="frozen"/>
      <selection activeCell="M4" sqref="M4"/>
      <selection pane="topRight" activeCell="M4" sqref="M4"/>
      <selection pane="bottomLeft" activeCell="M4" sqref="M4"/>
      <selection pane="bottomRight" activeCell="SP24" sqref="SP24"/>
    </sheetView>
  </sheetViews>
  <sheetFormatPr defaultColWidth="9.1796875" defaultRowHeight="12.5" x14ac:dyDescent="0.25"/>
  <cols>
    <col min="1" max="1" width="33.81640625" style="31" customWidth="1"/>
    <col min="2" max="31" width="10.54296875" style="31" hidden="1" customWidth="1"/>
    <col min="32" max="49" width="10.54296875" style="31" customWidth="1"/>
    <col min="50" max="61" width="10.54296875" style="31" hidden="1" customWidth="1"/>
    <col min="62" max="86" width="11" style="31" hidden="1" customWidth="1"/>
    <col min="87" max="101" width="11" style="31" customWidth="1"/>
    <col min="102" max="116" width="9.1796875" style="31" customWidth="1"/>
    <col min="117" max="338" width="9.1796875" style="31"/>
    <col min="339" max="339" width="10.453125" style="31" customWidth="1"/>
    <col min="340" max="340" width="9.1796875" style="31"/>
    <col min="341" max="341" width="10" style="31" customWidth="1"/>
    <col min="342" max="343" width="9.1796875" style="31"/>
    <col min="344" max="344" width="10.453125" style="31" customWidth="1"/>
    <col min="345" max="345" width="9.1796875" style="31"/>
    <col min="346" max="361" width="10" style="31" customWidth="1"/>
    <col min="362" max="513" width="9.1796875" style="31"/>
    <col min="514" max="514" width="11.54296875" style="31" customWidth="1"/>
    <col min="515" max="515" width="9.1796875" style="31"/>
    <col min="516" max="516" width="12.1796875" style="31" customWidth="1"/>
    <col min="517" max="523" width="9.1796875" style="31"/>
    <col min="524" max="524" width="9.81640625" style="31" bestFit="1" customWidth="1"/>
    <col min="525" max="525" width="9.1796875" style="31"/>
    <col min="526" max="526" width="9.81640625" style="31" bestFit="1" customWidth="1"/>
    <col min="527" max="531" width="9.1796875" style="31"/>
    <col min="532" max="16384" width="9.1796875" style="19"/>
  </cols>
  <sheetData>
    <row r="1" spans="1:536" ht="42" customHeight="1" x14ac:dyDescent="0.25">
      <c r="A1" s="350" t="s">
        <v>265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9"/>
      <c r="CE1" s="49"/>
      <c r="CF1" s="49"/>
      <c r="CG1" s="49"/>
      <c r="CH1" s="49"/>
      <c r="CI1" s="49"/>
      <c r="CJ1" s="49"/>
      <c r="CK1" s="49"/>
      <c r="CL1" s="49"/>
      <c r="CM1" s="49"/>
      <c r="CN1" s="49"/>
      <c r="CO1" s="49"/>
      <c r="CP1" s="49"/>
      <c r="CQ1" s="49"/>
      <c r="CR1" s="49"/>
      <c r="CS1" s="49"/>
      <c r="CT1" s="49"/>
      <c r="CU1" s="49"/>
      <c r="CV1" s="49"/>
      <c r="CW1" s="49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20"/>
      <c r="EY1" s="20"/>
      <c r="EZ1" s="20"/>
      <c r="FA1" s="20"/>
      <c r="FB1" s="20"/>
      <c r="FC1" s="20"/>
      <c r="FD1" s="20"/>
      <c r="FE1" s="20"/>
      <c r="FF1" s="20"/>
      <c r="FG1" s="20"/>
      <c r="FH1" s="20"/>
      <c r="FI1" s="20"/>
      <c r="FJ1" s="20"/>
      <c r="FK1" s="20"/>
      <c r="FL1" s="20"/>
      <c r="FM1" s="20"/>
      <c r="FN1" s="20"/>
      <c r="FO1" s="20"/>
      <c r="FP1" s="20"/>
      <c r="FQ1" s="20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20"/>
      <c r="GG1" s="20"/>
      <c r="GH1" s="20"/>
      <c r="GI1" s="20"/>
      <c r="GJ1" s="20"/>
      <c r="GK1" s="20"/>
      <c r="GL1" s="20"/>
      <c r="GM1" s="20"/>
      <c r="GN1" s="20"/>
      <c r="GO1" s="20"/>
      <c r="GP1" s="20"/>
      <c r="GQ1" s="20"/>
      <c r="GR1" s="20"/>
      <c r="GS1" s="20"/>
      <c r="GT1" s="20"/>
      <c r="GU1" s="20"/>
      <c r="GV1" s="20"/>
      <c r="GW1" s="20"/>
      <c r="GX1" s="20"/>
      <c r="GY1" s="20"/>
      <c r="GZ1" s="20"/>
      <c r="HA1" s="20"/>
      <c r="HB1" s="20"/>
      <c r="HC1" s="20"/>
      <c r="HD1" s="20"/>
      <c r="HE1" s="20"/>
      <c r="HF1" s="20"/>
      <c r="HG1" s="20"/>
      <c r="HH1" s="20"/>
      <c r="HI1" s="20"/>
      <c r="HJ1" s="20"/>
      <c r="HK1" s="20"/>
      <c r="HL1" s="20"/>
      <c r="HM1" s="20"/>
      <c r="HN1" s="20"/>
      <c r="HO1" s="20"/>
      <c r="HP1" s="20"/>
      <c r="HQ1" s="20"/>
      <c r="HR1" s="20"/>
      <c r="HS1" s="20"/>
      <c r="HT1" s="20"/>
      <c r="HU1" s="20"/>
      <c r="HV1" s="20"/>
      <c r="HW1" s="20"/>
      <c r="HX1" s="20"/>
      <c r="HY1" s="20"/>
      <c r="HZ1" s="20"/>
      <c r="IA1" s="20"/>
      <c r="IB1" s="20"/>
      <c r="IC1" s="20"/>
      <c r="ID1" s="20"/>
      <c r="IE1" s="20"/>
      <c r="IF1" s="20"/>
      <c r="IG1" s="20"/>
      <c r="IH1" s="20"/>
      <c r="II1" s="20"/>
      <c r="IJ1" s="20"/>
      <c r="IK1" s="20"/>
      <c r="IL1" s="20"/>
      <c r="IM1" s="20"/>
      <c r="IN1" s="20"/>
      <c r="IO1" s="20"/>
      <c r="IP1" s="20"/>
      <c r="IQ1" s="20"/>
      <c r="IR1" s="20"/>
      <c r="IS1" s="20"/>
      <c r="IT1" s="20"/>
      <c r="IU1" s="20"/>
      <c r="IV1" s="20"/>
      <c r="IW1" s="20"/>
      <c r="IX1" s="20"/>
      <c r="IY1" s="20"/>
      <c r="IZ1" s="20"/>
      <c r="JA1" s="20"/>
      <c r="JB1" s="20"/>
      <c r="JC1" s="20"/>
      <c r="JD1" s="20"/>
      <c r="JE1" s="20"/>
      <c r="JF1" s="20"/>
      <c r="JG1" s="20"/>
      <c r="JH1" s="20"/>
      <c r="JI1" s="20"/>
      <c r="JJ1" s="20"/>
      <c r="JK1" s="20"/>
      <c r="JL1" s="20"/>
      <c r="JM1" s="20"/>
      <c r="JN1" s="20"/>
      <c r="JO1" s="20"/>
      <c r="JP1" s="20"/>
      <c r="JQ1" s="20"/>
      <c r="JR1" s="20"/>
      <c r="JS1" s="20"/>
      <c r="JT1" s="20"/>
      <c r="JU1" s="20"/>
      <c r="JV1" s="20"/>
      <c r="JW1" s="20"/>
      <c r="JX1" s="20"/>
      <c r="JY1" s="20"/>
      <c r="JZ1" s="20"/>
      <c r="KA1" s="20"/>
      <c r="KB1" s="20"/>
      <c r="KC1" s="20"/>
      <c r="KD1" s="20"/>
      <c r="KE1" s="20"/>
      <c r="KF1" s="20"/>
      <c r="KG1" s="20"/>
      <c r="KH1" s="20"/>
      <c r="KI1" s="20"/>
      <c r="KJ1" s="20"/>
      <c r="KK1" s="20"/>
      <c r="KL1" s="20"/>
      <c r="KM1" s="20"/>
      <c r="KN1" s="20"/>
      <c r="KO1" s="20"/>
      <c r="KP1" s="20"/>
      <c r="KQ1" s="20"/>
      <c r="KR1" s="20"/>
      <c r="KS1" s="20"/>
      <c r="KT1" s="20"/>
      <c r="KU1" s="20"/>
      <c r="KV1" s="20"/>
      <c r="KW1" s="20"/>
      <c r="KX1" s="20"/>
      <c r="KY1" s="20"/>
      <c r="KZ1" s="20"/>
      <c r="LA1" s="20"/>
      <c r="LB1" s="20"/>
      <c r="LC1" s="20"/>
      <c r="LD1" s="20"/>
      <c r="LE1" s="20"/>
      <c r="LF1" s="20"/>
      <c r="LG1" s="20"/>
      <c r="LH1" s="20"/>
      <c r="LI1" s="20"/>
      <c r="LJ1" s="20"/>
      <c r="LK1" s="20"/>
      <c r="LL1" s="20"/>
      <c r="LM1" s="20"/>
      <c r="LN1" s="20"/>
      <c r="LO1" s="20"/>
      <c r="LP1" s="20"/>
      <c r="LQ1" s="20"/>
      <c r="LR1" s="20"/>
      <c r="LS1" s="20"/>
      <c r="LT1" s="20"/>
      <c r="LU1" s="20"/>
      <c r="LV1" s="20"/>
      <c r="LW1" s="20"/>
      <c r="LX1" s="20"/>
      <c r="LY1" s="20"/>
      <c r="LZ1" s="20"/>
      <c r="MA1" s="20"/>
      <c r="MB1" s="20"/>
      <c r="MC1" s="20"/>
      <c r="MD1" s="20"/>
      <c r="ME1" s="20"/>
      <c r="MF1" s="20"/>
      <c r="MG1" s="20"/>
      <c r="MH1" s="20"/>
      <c r="MI1" s="20"/>
      <c r="MJ1" s="20"/>
      <c r="MK1" s="20"/>
      <c r="ML1" s="20"/>
      <c r="MM1" s="20"/>
      <c r="MN1" s="20"/>
      <c r="MO1" s="20"/>
      <c r="MP1" s="20"/>
      <c r="MQ1" s="20"/>
      <c r="MR1" s="20"/>
      <c r="MS1" s="20"/>
      <c r="MT1" s="20"/>
      <c r="MU1" s="20"/>
      <c r="MV1" s="20"/>
      <c r="MW1" s="20"/>
      <c r="MX1" s="20"/>
      <c r="MY1" s="20"/>
      <c r="MZ1" s="20"/>
      <c r="NA1" s="20"/>
      <c r="NB1" s="20"/>
      <c r="NC1" s="20"/>
      <c r="ND1" s="20"/>
      <c r="NE1" s="20"/>
      <c r="NF1" s="20"/>
      <c r="NG1" s="20"/>
      <c r="NH1" s="20"/>
      <c r="NI1" s="20"/>
      <c r="NJ1" s="20"/>
      <c r="NK1" s="20"/>
      <c r="NL1" s="20"/>
      <c r="NM1" s="20"/>
      <c r="NN1" s="20"/>
      <c r="NO1" s="20"/>
      <c r="NP1" s="20"/>
      <c r="NQ1" s="20"/>
      <c r="NR1" s="20"/>
      <c r="NS1" s="20"/>
      <c r="NT1" s="20"/>
      <c r="NU1" s="20"/>
      <c r="NV1" s="20"/>
      <c r="NW1" s="20"/>
      <c r="NX1" s="20"/>
      <c r="NY1" s="20"/>
      <c r="NZ1" s="20"/>
      <c r="OA1" s="20"/>
      <c r="OB1" s="20"/>
      <c r="OC1" s="20"/>
      <c r="OD1" s="20"/>
      <c r="OE1" s="20"/>
      <c r="OF1" s="20"/>
      <c r="OG1" s="20"/>
      <c r="OH1" s="20"/>
      <c r="OI1" s="20"/>
      <c r="OJ1" s="20"/>
      <c r="OK1" s="20"/>
      <c r="OL1" s="20"/>
      <c r="OM1" s="20"/>
      <c r="ON1" s="20"/>
      <c r="OO1" s="20"/>
      <c r="OP1" s="20"/>
      <c r="OQ1" s="20"/>
      <c r="OR1" s="20"/>
      <c r="OS1" s="20"/>
      <c r="OT1" s="20"/>
      <c r="OU1" s="20"/>
      <c r="OV1" s="20"/>
      <c r="OW1" s="20"/>
      <c r="OX1" s="20"/>
      <c r="OY1" s="20"/>
      <c r="OZ1" s="20"/>
      <c r="PA1" s="20"/>
      <c r="PB1" s="20"/>
      <c r="PC1" s="20"/>
      <c r="PD1" s="20"/>
      <c r="PE1" s="20"/>
      <c r="PF1" s="20"/>
      <c r="PG1" s="20"/>
      <c r="PH1" s="20"/>
      <c r="PI1" s="20"/>
      <c r="PJ1" s="20"/>
      <c r="PK1" s="20"/>
      <c r="PL1" s="20"/>
      <c r="PM1" s="20"/>
      <c r="PN1" s="20"/>
      <c r="PO1" s="20"/>
      <c r="PP1" s="20"/>
      <c r="PQ1" s="20"/>
      <c r="PR1" s="20"/>
      <c r="PS1" s="20"/>
      <c r="PT1" s="20"/>
      <c r="PU1" s="20"/>
      <c r="PV1" s="20"/>
      <c r="PW1" s="20"/>
      <c r="PX1" s="20"/>
      <c r="PY1" s="20"/>
      <c r="PZ1" s="20"/>
      <c r="QA1" s="20"/>
      <c r="QB1" s="20"/>
      <c r="QC1" s="20"/>
      <c r="QD1" s="20"/>
      <c r="QE1" s="20"/>
      <c r="QF1" s="20"/>
      <c r="QG1" s="20"/>
      <c r="QH1" s="20"/>
      <c r="QI1" s="20"/>
      <c r="QJ1" s="20"/>
      <c r="QK1" s="20"/>
      <c r="QL1" s="20"/>
      <c r="QM1" s="20"/>
      <c r="QN1" s="20"/>
      <c r="QO1" s="20"/>
      <c r="QP1" s="20"/>
      <c r="QQ1" s="20"/>
      <c r="QR1" s="20"/>
      <c r="QS1" s="20"/>
      <c r="QT1" s="20"/>
      <c r="QU1" s="20"/>
      <c r="QV1" s="20"/>
      <c r="QW1" s="20"/>
      <c r="QX1" s="20"/>
      <c r="QY1" s="20"/>
      <c r="QZ1" s="20"/>
      <c r="RA1" s="20"/>
      <c r="RB1" s="20"/>
      <c r="RC1" s="20"/>
      <c r="RD1" s="20"/>
      <c r="RE1" s="20"/>
      <c r="RF1" s="20"/>
      <c r="RG1" s="20"/>
      <c r="RH1" s="20"/>
      <c r="RI1" s="20"/>
      <c r="RJ1" s="20"/>
      <c r="RK1" s="20"/>
      <c r="RL1" s="20"/>
      <c r="RM1" s="20"/>
      <c r="RN1" s="20"/>
      <c r="RO1" s="20"/>
      <c r="RP1" s="20"/>
      <c r="RQ1" s="20"/>
      <c r="RR1" s="20"/>
      <c r="RS1" s="20"/>
      <c r="RT1" s="20"/>
      <c r="RU1" s="20"/>
      <c r="RV1" s="20"/>
      <c r="RW1" s="20"/>
      <c r="RX1" s="20"/>
      <c r="RY1" s="20"/>
      <c r="RZ1" s="20"/>
      <c r="SA1" s="20"/>
      <c r="SB1" s="20"/>
      <c r="SC1" s="20"/>
      <c r="SD1" s="20"/>
      <c r="SE1" s="20"/>
      <c r="SF1" s="20"/>
      <c r="SG1" s="20"/>
      <c r="SH1" s="20"/>
      <c r="SI1" s="20"/>
      <c r="SJ1" s="20"/>
      <c r="SK1" s="20"/>
      <c r="SL1" s="20"/>
      <c r="SM1" s="20"/>
      <c r="SN1" s="20"/>
      <c r="SO1" s="20"/>
      <c r="SP1" s="20"/>
      <c r="SQ1" s="20"/>
      <c r="SR1" s="20"/>
      <c r="SS1" s="20"/>
      <c r="ST1" s="20"/>
      <c r="SU1" s="20"/>
      <c r="SV1" s="20"/>
      <c r="SW1" s="20"/>
      <c r="SX1" s="20"/>
      <c r="SY1" s="20"/>
      <c r="SZ1" s="20"/>
      <c r="TA1" s="20"/>
      <c r="TB1" s="20"/>
      <c r="TC1" s="20"/>
      <c r="TD1" s="20"/>
      <c r="TE1" s="20"/>
      <c r="TF1" s="20"/>
      <c r="TG1" s="20"/>
      <c r="TH1" s="20"/>
      <c r="TI1" s="20"/>
      <c r="TJ1" s="20"/>
      <c r="TK1" s="20"/>
      <c r="TL1" s="17"/>
      <c r="TM1" s="17"/>
      <c r="TN1" s="17"/>
      <c r="TO1" s="17"/>
      <c r="TP1" s="17"/>
    </row>
    <row r="2" spans="1:536" x14ac:dyDescent="0.25">
      <c r="A2" s="440" t="s">
        <v>74</v>
      </c>
      <c r="B2" s="440"/>
      <c r="C2" s="440"/>
      <c r="D2" s="440"/>
      <c r="E2" s="440"/>
      <c r="F2" s="440"/>
      <c r="G2" s="440"/>
      <c r="H2" s="440"/>
      <c r="I2" s="440"/>
      <c r="J2" s="440"/>
      <c r="K2" s="440"/>
      <c r="L2" s="440"/>
      <c r="M2" s="440"/>
      <c r="N2" s="440"/>
      <c r="O2" s="440"/>
      <c r="P2" s="440"/>
      <c r="Q2" s="440"/>
      <c r="R2" s="440"/>
      <c r="S2" s="440"/>
      <c r="T2" s="440"/>
      <c r="U2" s="440"/>
      <c r="V2" s="440"/>
      <c r="W2" s="440"/>
      <c r="X2" s="440"/>
      <c r="Y2" s="440"/>
      <c r="Z2" s="440"/>
      <c r="AA2" s="440"/>
      <c r="AB2" s="440"/>
      <c r="AC2" s="440"/>
      <c r="AD2" s="440"/>
      <c r="AE2" s="440"/>
      <c r="AF2" s="440"/>
      <c r="AG2" s="440"/>
      <c r="AH2" s="440"/>
      <c r="AI2" s="440"/>
      <c r="AJ2" s="440"/>
      <c r="AK2" s="440"/>
      <c r="AL2" s="440"/>
      <c r="AM2" s="440"/>
      <c r="AN2" s="440"/>
      <c r="AO2" s="440"/>
      <c r="AP2" s="440"/>
      <c r="AQ2" s="440"/>
      <c r="AR2" s="440"/>
      <c r="AS2" s="440"/>
      <c r="AT2" s="440"/>
      <c r="AU2" s="440"/>
      <c r="AV2" s="440"/>
      <c r="AW2" s="440"/>
      <c r="AX2" s="440"/>
      <c r="AY2" s="440"/>
      <c r="AZ2" s="440"/>
      <c r="BA2" s="440"/>
      <c r="BB2" s="440"/>
      <c r="BC2" s="440"/>
      <c r="BD2" s="440"/>
      <c r="BE2" s="440"/>
      <c r="BF2" s="440"/>
      <c r="BG2" s="440"/>
      <c r="BH2" s="440"/>
      <c r="BI2" s="440"/>
      <c r="BJ2" s="440"/>
      <c r="BK2" s="440"/>
      <c r="BL2" s="440"/>
      <c r="BM2" s="440"/>
      <c r="BN2" s="440"/>
      <c r="BO2" s="440"/>
      <c r="BP2" s="440"/>
      <c r="BQ2" s="440"/>
      <c r="BR2" s="440"/>
      <c r="BS2" s="440"/>
      <c r="BT2" s="440"/>
      <c r="BU2" s="440"/>
      <c r="BV2" s="440"/>
      <c r="BW2" s="440"/>
      <c r="BX2" s="440"/>
      <c r="BY2" s="440"/>
      <c r="BZ2" s="440"/>
      <c r="CA2" s="440"/>
      <c r="CB2" s="440"/>
      <c r="CC2" s="440"/>
      <c r="CD2" s="440"/>
      <c r="CE2" s="440"/>
      <c r="CF2" s="440"/>
      <c r="CG2" s="440"/>
      <c r="CH2" s="440"/>
      <c r="CI2" s="440"/>
      <c r="CJ2" s="440"/>
      <c r="CK2" s="440"/>
      <c r="CL2" s="440"/>
      <c r="CM2" s="440"/>
      <c r="CN2" s="440"/>
      <c r="CO2" s="440"/>
      <c r="CP2" s="440"/>
      <c r="CQ2" s="440"/>
      <c r="CR2" s="440"/>
      <c r="CS2" s="440"/>
      <c r="CT2" s="440"/>
      <c r="CU2" s="440"/>
      <c r="CV2" s="440"/>
      <c r="CW2" s="440"/>
      <c r="CX2" s="440"/>
      <c r="CY2" s="440"/>
      <c r="CZ2" s="440"/>
      <c r="DA2" s="440"/>
      <c r="DB2" s="440"/>
      <c r="DC2" s="440"/>
      <c r="DD2" s="440"/>
      <c r="DE2" s="440"/>
      <c r="DF2" s="440"/>
      <c r="DG2" s="440"/>
      <c r="DH2" s="440"/>
      <c r="DI2" s="440"/>
      <c r="DJ2" s="440"/>
      <c r="DK2" s="440"/>
      <c r="DL2" s="440"/>
      <c r="DM2" s="440"/>
      <c r="DN2" s="440"/>
      <c r="DO2" s="440"/>
      <c r="DP2" s="440"/>
      <c r="DQ2" s="440"/>
      <c r="DR2" s="440"/>
      <c r="DS2" s="440"/>
      <c r="DT2" s="440"/>
      <c r="DU2" s="440"/>
      <c r="DV2" s="440"/>
      <c r="DW2" s="440"/>
      <c r="DX2" s="440"/>
      <c r="DY2" s="440"/>
      <c r="DZ2" s="440"/>
      <c r="EA2" s="440"/>
      <c r="EB2" s="440"/>
      <c r="EC2" s="440"/>
      <c r="ED2" s="440"/>
      <c r="EE2" s="440"/>
      <c r="EF2" s="440"/>
      <c r="EG2" s="440"/>
      <c r="EH2" s="440"/>
      <c r="EI2" s="440"/>
      <c r="EJ2" s="440"/>
      <c r="EK2" s="440"/>
      <c r="EL2" s="440"/>
      <c r="EM2" s="440"/>
      <c r="EN2" s="440"/>
      <c r="EO2" s="440"/>
      <c r="EP2" s="440"/>
      <c r="EQ2" s="440"/>
      <c r="ER2" s="440"/>
      <c r="ES2" s="440"/>
      <c r="ET2" s="440"/>
      <c r="EU2" s="440"/>
      <c r="EV2" s="440"/>
      <c r="EW2" s="440"/>
      <c r="EX2" s="440"/>
      <c r="EY2" s="440"/>
      <c r="EZ2" s="440"/>
      <c r="FA2" s="440"/>
      <c r="FB2" s="440"/>
      <c r="FC2" s="440"/>
      <c r="FD2" s="440"/>
      <c r="FE2" s="440"/>
      <c r="FF2" s="440"/>
      <c r="FG2" s="440"/>
      <c r="FH2" s="440"/>
      <c r="FI2" s="440"/>
      <c r="FJ2" s="440"/>
      <c r="FK2" s="440"/>
      <c r="FL2" s="440"/>
      <c r="FM2" s="440"/>
      <c r="FN2" s="440"/>
      <c r="FO2" s="440"/>
      <c r="FP2" s="440"/>
      <c r="FQ2" s="440"/>
      <c r="FR2" s="440"/>
      <c r="FS2" s="440"/>
      <c r="FT2" s="440"/>
      <c r="FU2" s="440"/>
      <c r="FV2" s="440"/>
      <c r="FW2" s="440"/>
      <c r="FX2" s="440"/>
      <c r="FY2" s="440"/>
      <c r="FZ2" s="440"/>
      <c r="GA2" s="440"/>
      <c r="GB2" s="440"/>
      <c r="GC2" s="440"/>
      <c r="GD2" s="440"/>
      <c r="GE2" s="440"/>
      <c r="GF2" s="440"/>
      <c r="GG2" s="440"/>
      <c r="GH2" s="440"/>
      <c r="GI2" s="440"/>
      <c r="GJ2" s="440"/>
      <c r="GK2" s="440"/>
      <c r="GL2" s="440"/>
      <c r="GM2" s="440"/>
      <c r="GN2" s="440"/>
      <c r="GO2" s="440"/>
      <c r="GP2" s="440"/>
      <c r="GQ2" s="440"/>
      <c r="GR2" s="440"/>
      <c r="GS2" s="440"/>
      <c r="GT2" s="440"/>
      <c r="GU2" s="440"/>
      <c r="GV2" s="440"/>
      <c r="GW2" s="440"/>
      <c r="GX2" s="440"/>
      <c r="GY2" s="440"/>
      <c r="GZ2" s="440"/>
      <c r="HA2" s="440"/>
      <c r="HB2" s="440"/>
      <c r="HC2" s="440"/>
      <c r="HD2" s="440"/>
      <c r="HE2" s="440"/>
      <c r="HF2" s="440"/>
      <c r="HG2" s="440"/>
      <c r="HH2" s="440"/>
      <c r="HI2" s="440"/>
      <c r="HJ2" s="440"/>
      <c r="HK2" s="440"/>
      <c r="HL2" s="440"/>
      <c r="HM2" s="440"/>
      <c r="HN2" s="440"/>
      <c r="HO2" s="440"/>
      <c r="HP2" s="440"/>
      <c r="HQ2" s="440"/>
      <c r="HR2" s="440"/>
      <c r="HS2" s="440"/>
      <c r="HT2" s="440"/>
      <c r="HU2" s="440"/>
      <c r="HV2" s="440"/>
      <c r="HW2" s="440"/>
      <c r="HX2" s="440"/>
      <c r="HY2" s="440"/>
      <c r="HZ2" s="440"/>
      <c r="IA2" s="440"/>
      <c r="IB2" s="440"/>
      <c r="IC2" s="440"/>
      <c r="ID2" s="440"/>
      <c r="IE2" s="440"/>
      <c r="IF2" s="440"/>
      <c r="IG2" s="440"/>
      <c r="IH2" s="440"/>
      <c r="II2" s="440"/>
      <c r="IJ2" s="440"/>
      <c r="IK2" s="440"/>
      <c r="IL2" s="440"/>
      <c r="IM2" s="440"/>
      <c r="IN2" s="440"/>
      <c r="IO2" s="440"/>
      <c r="IP2" s="440"/>
      <c r="IQ2" s="440"/>
      <c r="IR2" s="440"/>
      <c r="IS2" s="440"/>
      <c r="IT2" s="440"/>
      <c r="IU2" s="440"/>
      <c r="IV2" s="440"/>
      <c r="IW2" s="440"/>
      <c r="IX2" s="440"/>
      <c r="IY2" s="440"/>
      <c r="IZ2" s="440"/>
      <c r="JA2" s="440"/>
      <c r="JB2" s="440"/>
      <c r="JC2" s="440"/>
      <c r="JD2" s="440"/>
      <c r="JE2" s="440"/>
      <c r="JF2" s="440"/>
      <c r="JG2" s="440"/>
      <c r="JH2" s="440"/>
      <c r="JI2" s="440"/>
      <c r="JJ2" s="440"/>
      <c r="JK2" s="440"/>
      <c r="JL2" s="440"/>
      <c r="JM2" s="440"/>
      <c r="JN2" s="440"/>
      <c r="JO2" s="440"/>
      <c r="JP2" s="440"/>
      <c r="JQ2" s="440"/>
      <c r="JR2" s="440"/>
      <c r="JS2" s="440"/>
      <c r="JT2" s="440"/>
      <c r="JU2" s="440"/>
      <c r="JV2" s="440"/>
      <c r="JW2" s="440"/>
      <c r="JX2" s="440"/>
      <c r="JY2" s="440"/>
      <c r="JZ2" s="440"/>
      <c r="KA2" s="440"/>
      <c r="KB2" s="440"/>
      <c r="KC2" s="440"/>
      <c r="KD2" s="440"/>
      <c r="KE2" s="440"/>
      <c r="KF2" s="440"/>
      <c r="KG2" s="440"/>
      <c r="KH2" s="440"/>
      <c r="KI2" s="440"/>
      <c r="KJ2" s="440"/>
      <c r="KK2" s="440"/>
      <c r="KL2" s="440"/>
      <c r="KM2" s="440"/>
      <c r="KN2" s="440"/>
      <c r="KO2" s="440"/>
      <c r="KP2" s="440"/>
      <c r="KQ2" s="440"/>
      <c r="KR2" s="440"/>
      <c r="KS2" s="440"/>
      <c r="KT2" s="440"/>
      <c r="KU2" s="440"/>
      <c r="KV2" s="440"/>
      <c r="KW2" s="440"/>
      <c r="KX2" s="440"/>
      <c r="KY2" s="440"/>
      <c r="KZ2" s="440"/>
      <c r="LA2" s="440"/>
      <c r="LB2" s="440"/>
      <c r="LC2" s="440"/>
      <c r="LD2" s="440"/>
      <c r="LE2" s="440"/>
      <c r="LF2" s="440"/>
      <c r="LG2" s="440"/>
      <c r="LH2" s="440"/>
      <c r="LI2" s="440"/>
      <c r="LJ2" s="440"/>
      <c r="LK2" s="440"/>
      <c r="LL2" s="440"/>
      <c r="LM2" s="440"/>
      <c r="LN2" s="440"/>
      <c r="LO2" s="440"/>
      <c r="LP2" s="440"/>
      <c r="LQ2" s="440"/>
      <c r="LR2" s="440"/>
      <c r="LS2" s="440"/>
      <c r="LT2" s="440"/>
      <c r="LU2" s="440"/>
      <c r="LV2" s="440"/>
      <c r="LW2" s="440"/>
      <c r="LX2" s="440"/>
      <c r="LY2" s="440"/>
      <c r="LZ2" s="440"/>
      <c r="MA2" s="440"/>
      <c r="MB2" s="440"/>
      <c r="MC2" s="440"/>
      <c r="MD2" s="440"/>
      <c r="ME2" s="440"/>
      <c r="MF2" s="440"/>
      <c r="MG2" s="440"/>
      <c r="MH2" s="440"/>
      <c r="MI2" s="440"/>
      <c r="MJ2" s="440"/>
      <c r="MK2" s="440"/>
      <c r="ML2" s="440"/>
      <c r="MM2" s="440"/>
      <c r="MN2" s="440"/>
      <c r="MO2" s="440"/>
      <c r="MP2" s="440"/>
      <c r="MQ2" s="440"/>
      <c r="MR2" s="440"/>
      <c r="MS2" s="440"/>
      <c r="MT2" s="440"/>
      <c r="MU2" s="440"/>
      <c r="MV2" s="440"/>
      <c r="MW2" s="440"/>
      <c r="MX2" s="440"/>
      <c r="MY2" s="440"/>
      <c r="MZ2" s="440"/>
      <c r="NA2" s="440"/>
      <c r="NB2" s="440"/>
      <c r="NC2" s="440"/>
      <c r="ND2" s="440"/>
      <c r="NE2" s="440"/>
      <c r="NF2" s="440"/>
      <c r="NG2" s="440"/>
      <c r="NH2" s="440"/>
      <c r="NI2" s="440"/>
      <c r="NJ2" s="440"/>
      <c r="NK2" s="440"/>
      <c r="NL2" s="440"/>
      <c r="NM2" s="440"/>
      <c r="NN2" s="440"/>
      <c r="NO2" s="440"/>
      <c r="NP2" s="440"/>
      <c r="NQ2" s="440"/>
      <c r="NR2" s="440"/>
      <c r="NS2" s="440"/>
      <c r="NT2" s="440"/>
      <c r="NU2" s="440"/>
      <c r="NV2" s="440"/>
      <c r="NW2" s="440"/>
      <c r="NX2" s="440"/>
      <c r="NY2" s="440"/>
      <c r="NZ2" s="440"/>
      <c r="OA2" s="440"/>
      <c r="OB2" s="440"/>
      <c r="OC2" s="440"/>
      <c r="OD2" s="440"/>
      <c r="OE2" s="440"/>
      <c r="OF2" s="440"/>
      <c r="OG2" s="440"/>
      <c r="OH2" s="440"/>
      <c r="OI2" s="440"/>
      <c r="OJ2" s="440"/>
      <c r="OK2" s="440"/>
      <c r="OL2" s="440"/>
      <c r="OM2" s="440"/>
      <c r="ON2" s="440"/>
      <c r="OO2" s="440"/>
      <c r="OP2" s="440"/>
      <c r="OQ2" s="440"/>
      <c r="OR2" s="440"/>
      <c r="OS2" s="440"/>
      <c r="OT2" s="440"/>
      <c r="OU2" s="440"/>
      <c r="OV2" s="440"/>
      <c r="OW2" s="440"/>
      <c r="OX2" s="440"/>
      <c r="OY2" s="440"/>
      <c r="OZ2" s="440"/>
      <c r="PA2" s="440"/>
      <c r="PB2" s="440"/>
      <c r="PC2" s="440"/>
      <c r="PD2" s="440"/>
      <c r="PE2" s="440"/>
      <c r="PF2" s="440"/>
      <c r="PG2" s="440"/>
      <c r="PH2" s="440"/>
      <c r="PI2" s="440"/>
      <c r="PJ2" s="440"/>
      <c r="PK2" s="440"/>
      <c r="PL2" s="440"/>
      <c r="PM2" s="440"/>
      <c r="PN2" s="440"/>
      <c r="PO2" s="440"/>
      <c r="PP2" s="440"/>
      <c r="PQ2" s="440"/>
      <c r="PR2" s="440"/>
      <c r="PS2" s="440"/>
      <c r="PT2" s="440"/>
      <c r="PU2" s="440"/>
      <c r="PV2" s="440"/>
      <c r="PW2" s="440"/>
      <c r="PX2" s="440"/>
      <c r="PY2" s="440"/>
      <c r="PZ2" s="440"/>
      <c r="QA2" s="440"/>
      <c r="QB2" s="440"/>
      <c r="QC2" s="440"/>
      <c r="QD2" s="440"/>
      <c r="QE2" s="440"/>
      <c r="QF2" s="440"/>
      <c r="QG2" s="440"/>
      <c r="QH2" s="440"/>
      <c r="QI2" s="440"/>
      <c r="QJ2" s="440"/>
      <c r="QK2" s="440"/>
      <c r="QL2" s="440"/>
      <c r="QM2" s="440"/>
      <c r="QN2" s="440"/>
      <c r="QO2" s="440"/>
      <c r="QP2" s="440"/>
      <c r="QQ2" s="440"/>
      <c r="QR2" s="440"/>
      <c r="QS2" s="440"/>
      <c r="QT2" s="440"/>
      <c r="QU2" s="440"/>
      <c r="QV2" s="440"/>
      <c r="QW2" s="440"/>
      <c r="QX2" s="440"/>
      <c r="QY2" s="440"/>
      <c r="QZ2" s="440"/>
      <c r="RA2" s="440"/>
      <c r="RB2" s="440"/>
      <c r="RC2" s="440"/>
      <c r="RD2" s="440"/>
      <c r="RE2" s="440"/>
      <c r="RF2" s="440"/>
      <c r="RG2" s="440"/>
      <c r="RH2" s="440"/>
      <c r="RI2" s="440"/>
      <c r="RJ2" s="440"/>
      <c r="RK2" s="440"/>
      <c r="RL2" s="440"/>
      <c r="RM2" s="440"/>
      <c r="RN2" s="440"/>
      <c r="RO2" s="440"/>
      <c r="RP2" s="440"/>
      <c r="RQ2" s="440"/>
      <c r="RR2" s="440"/>
      <c r="RS2" s="440"/>
      <c r="RT2" s="440"/>
      <c r="RU2" s="440"/>
      <c r="RV2" s="440"/>
      <c r="RW2" s="440"/>
      <c r="RX2" s="440"/>
      <c r="RY2" s="440"/>
      <c r="RZ2" s="440"/>
      <c r="SA2" s="440"/>
      <c r="SB2" s="440"/>
      <c r="SC2" s="440"/>
      <c r="SD2" s="440"/>
      <c r="SE2" s="440"/>
      <c r="SF2" s="440"/>
      <c r="SG2" s="440"/>
      <c r="SH2" s="440"/>
      <c r="SI2" s="440"/>
      <c r="SJ2" s="440"/>
      <c r="SK2" s="440"/>
      <c r="SL2" s="440"/>
      <c r="SM2" s="440"/>
      <c r="SN2" s="440"/>
      <c r="SO2" s="440"/>
      <c r="SP2" s="440"/>
      <c r="SQ2" s="440"/>
      <c r="SR2" s="440"/>
      <c r="SS2" s="440"/>
      <c r="ST2" s="440"/>
      <c r="SU2" s="440"/>
      <c r="SV2" s="440"/>
      <c r="SW2" s="440"/>
      <c r="SX2" s="440"/>
      <c r="SY2" s="440"/>
      <c r="SZ2" s="440"/>
      <c r="TA2" s="440"/>
      <c r="TB2" s="440"/>
      <c r="TC2" s="440"/>
      <c r="TD2" s="440"/>
      <c r="TE2" s="440"/>
      <c r="TF2" s="440"/>
      <c r="TG2" s="440"/>
      <c r="TH2" s="440"/>
      <c r="TI2" s="440"/>
      <c r="TJ2" s="440"/>
      <c r="TK2" s="440"/>
      <c r="TL2" s="440"/>
      <c r="TM2" s="440"/>
      <c r="TN2" s="440"/>
      <c r="TO2" s="440"/>
      <c r="TP2" s="440"/>
    </row>
    <row r="3" spans="1:536" s="196" customFormat="1" ht="13" x14ac:dyDescent="0.35">
      <c r="A3" s="448" t="s">
        <v>17</v>
      </c>
      <c r="B3" s="448" t="s">
        <v>104</v>
      </c>
      <c r="C3" s="448"/>
      <c r="D3" s="448"/>
      <c r="E3" s="448"/>
      <c r="F3" s="448"/>
      <c r="G3" s="448"/>
      <c r="H3" s="448"/>
      <c r="I3" s="448"/>
      <c r="J3" s="448"/>
      <c r="K3" s="448"/>
      <c r="L3" s="448"/>
      <c r="M3" s="448"/>
      <c r="N3" s="448"/>
      <c r="O3" s="448"/>
      <c r="P3" s="448"/>
      <c r="Q3" s="448"/>
      <c r="R3" s="448"/>
      <c r="S3" s="448"/>
      <c r="T3" s="448"/>
      <c r="U3" s="448"/>
      <c r="V3" s="448"/>
      <c r="W3" s="448"/>
      <c r="X3" s="448"/>
      <c r="Y3" s="448"/>
      <c r="Z3" s="448"/>
      <c r="AA3" s="448"/>
      <c r="AB3" s="448"/>
      <c r="AC3" s="448"/>
      <c r="AD3" s="448"/>
      <c r="AE3" s="448"/>
      <c r="AF3" s="448"/>
      <c r="AG3" s="448"/>
      <c r="AH3" s="448"/>
      <c r="AI3" s="448"/>
      <c r="AJ3" s="448"/>
      <c r="AK3" s="448"/>
      <c r="AL3" s="448"/>
      <c r="AM3" s="448"/>
      <c r="AN3" s="448"/>
      <c r="AO3" s="448"/>
      <c r="AP3" s="448"/>
      <c r="AQ3" s="448"/>
      <c r="AR3" s="448"/>
      <c r="AS3" s="448"/>
      <c r="AT3" s="448"/>
      <c r="AU3" s="448"/>
      <c r="AV3" s="448"/>
      <c r="AW3" s="448"/>
      <c r="AX3" s="448"/>
      <c r="AY3" s="448"/>
      <c r="AZ3" s="448"/>
      <c r="BA3" s="448"/>
      <c r="BB3" s="448"/>
      <c r="BC3" s="448"/>
      <c r="BD3" s="448"/>
      <c r="BE3" s="448"/>
      <c r="BF3" s="448"/>
      <c r="BG3" s="448"/>
      <c r="BH3" s="448"/>
      <c r="BI3" s="448"/>
      <c r="BJ3" s="448"/>
      <c r="BK3" s="448"/>
      <c r="BL3" s="448"/>
      <c r="BM3" s="448"/>
      <c r="BN3" s="448"/>
      <c r="BO3" s="448"/>
      <c r="BP3" s="448"/>
      <c r="BQ3" s="448"/>
      <c r="BR3" s="448"/>
      <c r="BS3" s="448"/>
      <c r="BT3" s="448"/>
      <c r="BU3" s="448"/>
      <c r="BV3" s="448"/>
      <c r="BW3" s="448"/>
      <c r="BX3" s="448"/>
      <c r="BY3" s="448"/>
      <c r="BZ3" s="448"/>
      <c r="CA3" s="448"/>
      <c r="CB3" s="448"/>
      <c r="CC3" s="448"/>
      <c r="CD3" s="448"/>
      <c r="CE3" s="448"/>
      <c r="CF3" s="448"/>
      <c r="CG3" s="448"/>
      <c r="CH3" s="448"/>
      <c r="CI3" s="448"/>
      <c r="CJ3" s="448"/>
      <c r="CK3" s="448"/>
      <c r="CL3" s="448"/>
      <c r="CM3" s="448"/>
      <c r="CN3" s="448"/>
      <c r="CO3" s="448"/>
      <c r="CP3" s="448"/>
      <c r="CQ3" s="448"/>
      <c r="CR3" s="448"/>
      <c r="CS3" s="448"/>
      <c r="CT3" s="448"/>
      <c r="CU3" s="448"/>
      <c r="CV3" s="448"/>
      <c r="CW3" s="448"/>
      <c r="CX3" s="448" t="s">
        <v>30</v>
      </c>
      <c r="CY3" s="448"/>
      <c r="CZ3" s="448"/>
      <c r="DA3" s="448"/>
      <c r="DB3" s="448"/>
      <c r="DC3" s="448"/>
      <c r="DD3" s="448"/>
      <c r="DE3" s="448"/>
      <c r="DF3" s="448"/>
      <c r="DG3" s="448"/>
      <c r="DH3" s="448"/>
      <c r="DI3" s="448"/>
      <c r="DJ3" s="448"/>
      <c r="DK3" s="448"/>
      <c r="DL3" s="448"/>
      <c r="DM3" s="448"/>
      <c r="DN3" s="448"/>
      <c r="DO3" s="448"/>
      <c r="DP3" s="448"/>
      <c r="DQ3" s="448"/>
      <c r="DR3" s="448"/>
      <c r="DS3" s="448"/>
      <c r="DT3" s="448"/>
      <c r="DU3" s="448"/>
      <c r="DV3" s="448"/>
      <c r="DW3" s="448"/>
      <c r="DX3" s="448"/>
      <c r="DY3" s="448"/>
      <c r="DZ3" s="448"/>
      <c r="EA3" s="448"/>
      <c r="EB3" s="448"/>
      <c r="EC3" s="448"/>
      <c r="ED3" s="448"/>
      <c r="EE3" s="448"/>
      <c r="EF3" s="448"/>
      <c r="EG3" s="448"/>
      <c r="EH3" s="448"/>
      <c r="EI3" s="448"/>
      <c r="EJ3" s="448"/>
      <c r="EK3" s="448"/>
      <c r="EL3" s="448"/>
      <c r="EM3" s="448"/>
      <c r="EN3" s="448"/>
      <c r="EO3" s="448"/>
      <c r="EP3" s="448"/>
      <c r="EQ3" s="448"/>
      <c r="ER3" s="448"/>
      <c r="ES3" s="448"/>
      <c r="ET3" s="448"/>
      <c r="EU3" s="448"/>
      <c r="EV3" s="448"/>
      <c r="EW3" s="448"/>
      <c r="EX3" s="448"/>
      <c r="EY3" s="448"/>
      <c r="EZ3" s="448"/>
      <c r="FA3" s="448"/>
      <c r="FB3" s="448"/>
      <c r="FC3" s="448"/>
      <c r="FD3" s="448"/>
      <c r="FE3" s="448"/>
      <c r="FF3" s="448"/>
      <c r="FG3" s="448"/>
      <c r="FH3" s="448"/>
      <c r="FI3" s="448"/>
      <c r="FJ3" s="448"/>
      <c r="FK3" s="448"/>
      <c r="FL3" s="448"/>
      <c r="FM3" s="448"/>
      <c r="FN3" s="448"/>
      <c r="FO3" s="448"/>
      <c r="FP3" s="448"/>
      <c r="FQ3" s="448"/>
      <c r="FR3" s="448"/>
      <c r="FS3" s="448"/>
      <c r="FT3" s="448"/>
      <c r="FU3" s="448"/>
      <c r="FV3" s="448"/>
      <c r="FW3" s="448"/>
      <c r="FX3" s="448"/>
      <c r="FY3" s="448"/>
      <c r="FZ3" s="448"/>
      <c r="GA3" s="448"/>
      <c r="GB3" s="448"/>
      <c r="GC3" s="448"/>
      <c r="GD3" s="448"/>
      <c r="GE3" s="448"/>
      <c r="GF3" s="448"/>
      <c r="GG3" s="448"/>
      <c r="GH3" s="448"/>
      <c r="GI3" s="448"/>
      <c r="GJ3" s="448"/>
      <c r="GK3" s="448"/>
      <c r="GL3" s="448"/>
      <c r="GM3" s="448"/>
      <c r="GN3" s="448"/>
      <c r="GO3" s="448"/>
      <c r="GP3" s="448"/>
      <c r="GQ3" s="448"/>
      <c r="GR3" s="448"/>
      <c r="GS3" s="448"/>
      <c r="GT3" s="448"/>
      <c r="GU3" s="448"/>
      <c r="GV3" s="448"/>
      <c r="GW3" s="448"/>
      <c r="GX3" s="448"/>
      <c r="GY3" s="448"/>
      <c r="GZ3" s="448"/>
      <c r="HA3" s="448"/>
      <c r="HB3" s="448"/>
      <c r="HC3" s="448"/>
      <c r="HD3" s="448"/>
      <c r="HE3" s="448"/>
      <c r="HF3" s="448"/>
      <c r="HG3" s="448"/>
      <c r="HH3" s="448"/>
      <c r="HI3" s="448"/>
      <c r="HJ3" s="448"/>
      <c r="HK3" s="448"/>
      <c r="HL3" s="448"/>
      <c r="HM3" s="448"/>
      <c r="HN3" s="448"/>
      <c r="HO3" s="448"/>
      <c r="HP3" s="448"/>
      <c r="HQ3" s="448"/>
      <c r="HR3" s="448"/>
      <c r="HS3" s="448"/>
      <c r="HT3" s="448"/>
      <c r="HU3" s="448"/>
      <c r="HV3" s="448"/>
      <c r="HW3" s="448"/>
      <c r="HX3" s="448"/>
      <c r="HY3" s="448"/>
      <c r="HZ3" s="448"/>
      <c r="IA3" s="448"/>
      <c r="IB3" s="448"/>
      <c r="IC3" s="448"/>
      <c r="ID3" s="448"/>
      <c r="IE3" s="448"/>
      <c r="IF3" s="448"/>
      <c r="IG3" s="448"/>
      <c r="IH3" s="448"/>
      <c r="II3" s="448"/>
      <c r="IJ3" s="448"/>
      <c r="IK3" s="448"/>
      <c r="IL3" s="448"/>
      <c r="IM3" s="448"/>
      <c r="IN3" s="448"/>
      <c r="IO3" s="448"/>
      <c r="IP3" s="448"/>
      <c r="IQ3" s="448"/>
      <c r="IR3" s="448"/>
      <c r="IS3" s="448"/>
      <c r="IT3" s="448"/>
      <c r="IU3" s="448"/>
      <c r="IV3" s="448"/>
      <c r="IW3" s="448"/>
      <c r="IX3" s="448"/>
      <c r="IY3" s="448"/>
      <c r="IZ3" s="448"/>
      <c r="JA3" s="448"/>
      <c r="JB3" s="448"/>
      <c r="JC3" s="448"/>
      <c r="JD3" s="448"/>
      <c r="JE3" s="448"/>
      <c r="JF3" s="448"/>
      <c r="JG3" s="448"/>
      <c r="JH3" s="448"/>
      <c r="JI3" s="448"/>
      <c r="JJ3" s="448"/>
      <c r="JK3" s="448"/>
      <c r="JL3" s="448"/>
      <c r="JM3" s="448"/>
      <c r="JN3" s="448"/>
      <c r="JO3" s="448"/>
      <c r="JP3" s="448"/>
      <c r="JQ3" s="448"/>
      <c r="JR3" s="448"/>
      <c r="JS3" s="448"/>
      <c r="JT3" s="448"/>
      <c r="JU3" s="448"/>
      <c r="JV3" s="448"/>
      <c r="JW3" s="448"/>
      <c r="JX3" s="448"/>
      <c r="JY3" s="448"/>
      <c r="JZ3" s="448"/>
      <c r="KA3" s="448"/>
      <c r="KB3" s="448"/>
      <c r="KC3" s="448"/>
      <c r="KD3" s="448"/>
      <c r="KE3" s="448"/>
      <c r="KF3" s="448"/>
      <c r="KG3" s="448"/>
      <c r="KH3" s="448"/>
      <c r="KI3" s="448"/>
      <c r="KJ3" s="448"/>
      <c r="KK3" s="448"/>
      <c r="KL3" s="448"/>
      <c r="KM3" s="448"/>
      <c r="KN3" s="448"/>
      <c r="KO3" s="448"/>
      <c r="KP3" s="448"/>
      <c r="KQ3" s="448"/>
      <c r="KR3" s="448"/>
      <c r="KS3" s="448"/>
      <c r="KT3" s="448"/>
      <c r="KU3" s="448"/>
      <c r="KV3" s="448"/>
      <c r="KW3" s="448"/>
      <c r="KX3" s="448"/>
      <c r="KY3" s="448"/>
      <c r="KZ3" s="448"/>
      <c r="LA3" s="448"/>
      <c r="LB3" s="448"/>
      <c r="LC3" s="448"/>
      <c r="LD3" s="448"/>
      <c r="LE3" s="448"/>
      <c r="LF3" s="448"/>
      <c r="LG3" s="448"/>
      <c r="LH3" s="448"/>
      <c r="LI3" s="448"/>
      <c r="LJ3" s="448"/>
      <c r="LK3" s="448"/>
      <c r="LL3" s="448"/>
      <c r="LM3" s="448"/>
      <c r="LN3" s="448"/>
      <c r="LO3" s="448"/>
      <c r="LP3" s="448"/>
      <c r="LQ3" s="448"/>
      <c r="LR3" s="448"/>
      <c r="LS3" s="448"/>
      <c r="LT3" s="448"/>
      <c r="LU3" s="448"/>
      <c r="LV3" s="448"/>
      <c r="LW3" s="448"/>
      <c r="LX3" s="448"/>
      <c r="LY3" s="448"/>
      <c r="LZ3" s="448"/>
      <c r="MA3" s="448"/>
      <c r="MB3" s="448"/>
      <c r="MC3" s="448"/>
      <c r="MD3" s="448"/>
      <c r="ME3" s="448"/>
      <c r="MF3" s="448"/>
      <c r="MG3" s="448"/>
      <c r="MH3" s="448"/>
      <c r="MI3" s="448"/>
      <c r="MJ3" s="448"/>
      <c r="MK3" s="448"/>
      <c r="ML3" s="448"/>
      <c r="MM3" s="448"/>
      <c r="MN3" s="448"/>
      <c r="MO3" s="448"/>
      <c r="MP3" s="448"/>
      <c r="MQ3" s="448"/>
      <c r="MR3" s="448"/>
      <c r="MS3" s="448"/>
      <c r="MT3" s="448"/>
      <c r="MU3" s="448"/>
      <c r="MV3" s="448"/>
      <c r="MW3" s="448"/>
      <c r="MX3" s="448"/>
      <c r="MY3" s="448"/>
      <c r="MZ3" s="448"/>
      <c r="NA3" s="448"/>
      <c r="NB3" s="448"/>
      <c r="NC3" s="448"/>
      <c r="ND3" s="448"/>
      <c r="NE3" s="448"/>
      <c r="NF3" s="448"/>
      <c r="NG3" s="448"/>
      <c r="NH3" s="448"/>
      <c r="NI3" s="448"/>
      <c r="NJ3" s="448"/>
      <c r="NK3" s="448"/>
      <c r="NL3" s="448"/>
      <c r="NM3" s="448"/>
      <c r="NN3" s="448"/>
      <c r="NO3" s="448"/>
      <c r="NP3" s="448"/>
      <c r="NQ3" s="448"/>
      <c r="NR3" s="448"/>
      <c r="NS3" s="448"/>
      <c r="NT3" s="448"/>
      <c r="NU3" s="448"/>
      <c r="NV3" s="448"/>
      <c r="NW3" s="448"/>
      <c r="NX3" s="448"/>
      <c r="NY3" s="448"/>
      <c r="NZ3" s="448"/>
      <c r="OA3" s="448"/>
      <c r="OB3" s="448"/>
      <c r="OC3" s="448"/>
      <c r="OD3" s="448"/>
      <c r="OE3" s="448"/>
      <c r="OF3" s="448"/>
      <c r="OG3" s="448"/>
      <c r="OH3" s="448"/>
      <c r="OI3" s="448"/>
      <c r="OJ3" s="448"/>
      <c r="OK3" s="448"/>
      <c r="OL3" s="448"/>
      <c r="OM3" s="448"/>
      <c r="ON3" s="448"/>
      <c r="OO3" s="448"/>
      <c r="OP3" s="448"/>
      <c r="OQ3" s="448"/>
      <c r="OR3" s="448"/>
      <c r="OS3" s="448"/>
      <c r="OT3" s="448"/>
      <c r="OU3" s="448"/>
      <c r="OV3" s="448"/>
      <c r="OW3" s="448"/>
      <c r="OX3" s="448"/>
      <c r="OY3" s="448"/>
      <c r="OZ3" s="448"/>
      <c r="PA3" s="448"/>
      <c r="PB3" s="448"/>
      <c r="PC3" s="448"/>
      <c r="PD3" s="448"/>
      <c r="PE3" s="448"/>
      <c r="PF3" s="448"/>
      <c r="PG3" s="448"/>
      <c r="PH3" s="448"/>
      <c r="PI3" s="448"/>
      <c r="PJ3" s="448"/>
      <c r="PK3" s="448"/>
      <c r="PL3" s="448"/>
      <c r="PM3" s="448"/>
      <c r="PN3" s="448"/>
      <c r="PO3" s="448"/>
      <c r="PP3" s="448"/>
      <c r="PQ3" s="448"/>
      <c r="PR3" s="448"/>
      <c r="PS3" s="448"/>
      <c r="PT3" s="448"/>
      <c r="PU3" s="448"/>
      <c r="PV3" s="448"/>
      <c r="PW3" s="448"/>
      <c r="PX3" s="448"/>
      <c r="PY3" s="448"/>
      <c r="PZ3" s="448"/>
      <c r="QA3" s="448"/>
      <c r="QB3" s="448"/>
      <c r="QC3" s="448"/>
      <c r="QD3" s="448"/>
      <c r="QE3" s="448"/>
      <c r="QF3" s="448"/>
      <c r="QG3" s="448"/>
      <c r="QH3" s="448"/>
      <c r="QI3" s="448"/>
      <c r="QJ3" s="448"/>
      <c r="QK3" s="448"/>
      <c r="QL3" s="448"/>
      <c r="QM3" s="448"/>
      <c r="QN3" s="448"/>
      <c r="QO3" s="448"/>
      <c r="QP3" s="448"/>
      <c r="QQ3" s="448"/>
      <c r="QR3" s="448"/>
      <c r="QS3" s="448"/>
      <c r="QT3" s="448"/>
      <c r="QU3" s="448"/>
      <c r="QV3" s="448"/>
      <c r="QW3" s="448"/>
      <c r="QX3" s="448"/>
      <c r="QY3" s="448"/>
      <c r="QZ3" s="448"/>
      <c r="RA3" s="448"/>
      <c r="RB3" s="448"/>
      <c r="RC3" s="448"/>
      <c r="RD3" s="448"/>
      <c r="RE3" s="448"/>
      <c r="RF3" s="448"/>
      <c r="RG3" s="448"/>
      <c r="RH3" s="448"/>
      <c r="RI3" s="448"/>
      <c r="RJ3" s="448"/>
      <c r="RK3" s="448"/>
      <c r="RL3" s="448"/>
      <c r="RM3" s="448"/>
      <c r="RN3" s="448"/>
      <c r="RO3" s="448"/>
      <c r="RP3" s="448"/>
      <c r="RQ3" s="448"/>
      <c r="RR3" s="448"/>
      <c r="RS3" s="448"/>
      <c r="RT3" s="448"/>
      <c r="RU3" s="448"/>
      <c r="RV3" s="448"/>
      <c r="RW3" s="448"/>
      <c r="RX3" s="448"/>
      <c r="RY3" s="448"/>
      <c r="RZ3" s="448"/>
      <c r="SA3" s="448"/>
      <c r="SB3" s="448"/>
      <c r="SC3" s="448"/>
      <c r="SD3" s="448"/>
      <c r="SE3" s="448"/>
      <c r="SF3" s="448"/>
      <c r="SG3" s="448"/>
      <c r="SH3" s="448"/>
      <c r="SI3" s="448"/>
      <c r="SJ3" s="448"/>
      <c r="SK3" s="448"/>
      <c r="SL3" s="448"/>
      <c r="SM3" s="448"/>
      <c r="SN3" s="448"/>
      <c r="SO3" s="448"/>
      <c r="SP3" s="448"/>
      <c r="SQ3" s="448"/>
      <c r="SR3" s="448"/>
      <c r="SS3" s="448"/>
      <c r="ST3" s="448"/>
      <c r="SU3" s="448"/>
      <c r="SV3" s="448"/>
      <c r="SW3" s="448"/>
      <c r="SX3" s="448"/>
      <c r="SY3" s="448"/>
      <c r="SZ3" s="448"/>
      <c r="TA3" s="448"/>
      <c r="TB3" s="448"/>
      <c r="TC3" s="448"/>
      <c r="TD3" s="448"/>
      <c r="TE3" s="448"/>
      <c r="TF3" s="448"/>
      <c r="TG3" s="448"/>
      <c r="TH3" s="448"/>
      <c r="TI3" s="448"/>
      <c r="TJ3" s="448"/>
      <c r="TK3" s="448"/>
      <c r="TL3" s="448"/>
      <c r="TM3" s="448"/>
      <c r="TN3" s="448"/>
      <c r="TO3" s="448"/>
      <c r="TP3" s="448"/>
    </row>
    <row r="4" spans="1:536" s="196" customFormat="1" ht="15" customHeight="1" x14ac:dyDescent="0.35">
      <c r="A4" s="448"/>
      <c r="B4" s="448" t="s">
        <v>27</v>
      </c>
      <c r="C4" s="448"/>
      <c r="D4" s="448"/>
      <c r="E4" s="448"/>
      <c r="F4" s="448"/>
      <c r="G4" s="448"/>
      <c r="H4" s="448"/>
      <c r="I4" s="448"/>
      <c r="J4" s="448"/>
      <c r="K4" s="448"/>
      <c r="L4" s="448"/>
      <c r="M4" s="448"/>
      <c r="N4" s="448"/>
      <c r="O4" s="448"/>
      <c r="P4" s="448"/>
      <c r="Q4" s="448"/>
      <c r="R4" s="448"/>
      <c r="S4" s="448"/>
      <c r="T4" s="448"/>
      <c r="U4" s="448"/>
      <c r="V4" s="448"/>
      <c r="W4" s="448"/>
      <c r="X4" s="448"/>
      <c r="Y4" s="448"/>
      <c r="Z4" s="448"/>
      <c r="AA4" s="448"/>
      <c r="AB4" s="448"/>
      <c r="AC4" s="448"/>
      <c r="AD4" s="448"/>
      <c r="AE4" s="448"/>
      <c r="AF4" s="448"/>
      <c r="AG4" s="448"/>
      <c r="AH4" s="448"/>
      <c r="AI4" s="448"/>
      <c r="AJ4" s="448"/>
      <c r="AK4" s="448"/>
      <c r="AL4" s="448"/>
      <c r="AM4" s="448"/>
      <c r="AN4" s="448"/>
      <c r="AO4" s="448"/>
      <c r="AP4" s="448"/>
      <c r="AQ4" s="448"/>
      <c r="AR4" s="448"/>
      <c r="AS4" s="448"/>
      <c r="AT4" s="448"/>
      <c r="AU4" s="448" t="s">
        <v>105</v>
      </c>
      <c r="AV4" s="448"/>
      <c r="AW4" s="448"/>
      <c r="AX4" s="448"/>
      <c r="AY4" s="448"/>
      <c r="AZ4" s="448"/>
      <c r="BA4" s="448"/>
      <c r="BB4" s="448"/>
      <c r="BC4" s="448"/>
      <c r="BD4" s="448"/>
      <c r="BE4" s="50" t="s">
        <v>29</v>
      </c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376"/>
      <c r="CT4" s="376"/>
      <c r="CU4" s="376"/>
      <c r="CV4" s="376"/>
      <c r="CW4" s="376"/>
      <c r="CX4" s="445" t="s">
        <v>31</v>
      </c>
      <c r="CY4" s="445"/>
      <c r="CZ4" s="445"/>
      <c r="DA4" s="445"/>
      <c r="DB4" s="445"/>
      <c r="DC4" s="445"/>
      <c r="DD4" s="445"/>
      <c r="DE4" s="445"/>
      <c r="DF4" s="445"/>
      <c r="DG4" s="445"/>
      <c r="DH4" s="445"/>
      <c r="DI4" s="445"/>
      <c r="DJ4" s="445"/>
      <c r="DK4" s="445"/>
      <c r="DL4" s="445"/>
      <c r="DM4" s="445"/>
      <c r="DN4" s="445"/>
      <c r="DO4" s="445"/>
      <c r="DP4" s="445"/>
      <c r="DQ4" s="445"/>
      <c r="DR4" s="445"/>
      <c r="DS4" s="445"/>
      <c r="DT4" s="445"/>
      <c r="DU4" s="445"/>
      <c r="DV4" s="445"/>
      <c r="DW4" s="445"/>
      <c r="DX4" s="445"/>
      <c r="DY4" s="445"/>
      <c r="DZ4" s="445"/>
      <c r="EA4" s="445"/>
      <c r="EB4" s="446" t="s">
        <v>32</v>
      </c>
      <c r="EC4" s="446"/>
      <c r="ED4" s="446"/>
      <c r="EE4" s="446"/>
      <c r="EF4" s="446"/>
      <c r="EG4" s="446"/>
      <c r="EH4" s="446"/>
      <c r="EI4" s="446"/>
      <c r="EJ4" s="446"/>
      <c r="EK4" s="446"/>
      <c r="EL4" s="446"/>
      <c r="EM4" s="446"/>
      <c r="EN4" s="446"/>
      <c r="EO4" s="446"/>
      <c r="EP4" s="446"/>
      <c r="EQ4" s="446"/>
      <c r="ER4" s="446"/>
      <c r="ES4" s="446"/>
      <c r="ET4" s="446"/>
      <c r="EU4" s="446"/>
      <c r="EV4" s="446"/>
      <c r="EW4" s="446"/>
      <c r="EX4" s="446"/>
      <c r="EY4" s="446"/>
      <c r="EZ4" s="446"/>
      <c r="FA4" s="446"/>
      <c r="FB4" s="446"/>
      <c r="FC4" s="446"/>
      <c r="FD4" s="446"/>
      <c r="FE4" s="446"/>
      <c r="FF4" s="446"/>
      <c r="FG4" s="446"/>
      <c r="FH4" s="446"/>
      <c r="FI4" s="446"/>
      <c r="FJ4" s="446"/>
      <c r="FK4" s="446" t="s">
        <v>34</v>
      </c>
      <c r="FL4" s="446"/>
      <c r="FM4" s="446"/>
      <c r="FN4" s="446"/>
      <c r="FO4" s="446"/>
      <c r="FP4" s="446"/>
      <c r="FQ4" s="446"/>
      <c r="FR4" s="446"/>
      <c r="FS4" s="446"/>
      <c r="FT4" s="446"/>
      <c r="FU4" s="446"/>
      <c r="FV4" s="446"/>
      <c r="FW4" s="446"/>
      <c r="FX4" s="446"/>
      <c r="FY4" s="446"/>
      <c r="FZ4" s="446"/>
      <c r="GA4" s="446"/>
      <c r="GB4" s="446"/>
      <c r="GC4" s="446"/>
      <c r="GD4" s="446"/>
      <c r="GE4" s="446"/>
      <c r="GF4" s="446"/>
      <c r="GG4" s="446"/>
      <c r="GH4" s="446"/>
      <c r="GI4" s="446"/>
      <c r="GJ4" s="446"/>
      <c r="GK4" s="446"/>
      <c r="GL4" s="446"/>
      <c r="GM4" s="446"/>
      <c r="GN4" s="446"/>
      <c r="GO4" s="446"/>
      <c r="GP4" s="446"/>
      <c r="GQ4" s="446"/>
      <c r="GR4" s="446"/>
      <c r="GS4" s="446"/>
      <c r="GT4" s="446" t="s">
        <v>106</v>
      </c>
      <c r="GU4" s="446"/>
      <c r="GV4" s="446"/>
      <c r="GW4" s="446"/>
      <c r="GX4" s="446"/>
      <c r="GY4" s="446"/>
      <c r="GZ4" s="446"/>
      <c r="HA4" s="446"/>
      <c r="HB4" s="446"/>
      <c r="HC4" s="446"/>
      <c r="HD4" s="446"/>
      <c r="HE4" s="446"/>
      <c r="HF4" s="446"/>
      <c r="HG4" s="446"/>
      <c r="HH4" s="446"/>
      <c r="HI4" s="446"/>
      <c r="HJ4" s="446"/>
      <c r="HK4" s="446"/>
      <c r="HL4" s="446"/>
      <c r="HM4" s="446"/>
      <c r="HN4" s="446"/>
      <c r="HO4" s="446"/>
      <c r="HP4" s="446"/>
      <c r="HQ4" s="446"/>
      <c r="HR4" s="446"/>
      <c r="HS4" s="446"/>
      <c r="HT4" s="446"/>
      <c r="HU4" s="446"/>
      <c r="HV4" s="446"/>
      <c r="HW4" s="446"/>
      <c r="HX4" s="446"/>
      <c r="HY4" s="446"/>
      <c r="HZ4" s="446"/>
      <c r="IA4" s="446"/>
      <c r="IB4" s="446"/>
      <c r="IC4" s="446"/>
      <c r="ID4" s="446"/>
      <c r="IE4" s="446"/>
      <c r="IF4" s="446"/>
      <c r="IG4" s="446"/>
      <c r="IH4" s="446" t="s">
        <v>107</v>
      </c>
      <c r="II4" s="446"/>
      <c r="IJ4" s="446"/>
      <c r="IK4" s="446"/>
      <c r="IL4" s="446"/>
      <c r="IM4" s="446"/>
      <c r="IN4" s="446"/>
      <c r="IO4" s="446"/>
      <c r="IP4" s="446"/>
      <c r="IQ4" s="446"/>
      <c r="IR4" s="446" t="s">
        <v>79</v>
      </c>
      <c r="IS4" s="446"/>
      <c r="IT4" s="446"/>
      <c r="IU4" s="446"/>
      <c r="IV4" s="446"/>
      <c r="IW4" s="446"/>
      <c r="IX4" s="446"/>
      <c r="IY4" s="446"/>
      <c r="IZ4" s="446"/>
      <c r="JA4" s="446"/>
      <c r="JB4" s="446"/>
      <c r="JC4" s="446"/>
      <c r="JD4" s="446"/>
      <c r="JE4" s="446"/>
      <c r="JF4" s="446"/>
      <c r="JG4" s="446"/>
      <c r="JH4" s="446"/>
      <c r="JI4" s="446"/>
      <c r="JJ4" s="446"/>
      <c r="JK4" s="446"/>
      <c r="JL4" s="446"/>
      <c r="JM4" s="446"/>
      <c r="JN4" s="446"/>
      <c r="JO4" s="446"/>
      <c r="JP4" s="446"/>
      <c r="JQ4" s="200"/>
      <c r="JR4" s="200"/>
      <c r="JS4" s="200"/>
      <c r="JT4" s="200"/>
      <c r="JU4" s="200"/>
      <c r="JV4" s="446" t="s">
        <v>108</v>
      </c>
      <c r="JW4" s="446"/>
      <c r="JX4" s="446"/>
      <c r="JY4" s="446"/>
      <c r="JZ4" s="446"/>
      <c r="KA4" s="446"/>
      <c r="KB4" s="446"/>
      <c r="KC4" s="446"/>
      <c r="KD4" s="446"/>
      <c r="KE4" s="446"/>
      <c r="KF4" s="446"/>
      <c r="KG4" s="446"/>
      <c r="KH4" s="446"/>
      <c r="KI4" s="446"/>
      <c r="KJ4" s="446"/>
      <c r="KK4" s="446"/>
      <c r="KL4" s="446"/>
      <c r="KM4" s="446"/>
      <c r="KN4" s="446"/>
      <c r="KO4" s="446"/>
      <c r="KP4" s="446"/>
      <c r="KQ4" s="446"/>
      <c r="KR4" s="446"/>
      <c r="KS4" s="446"/>
      <c r="KT4" s="446"/>
      <c r="KU4" s="446"/>
      <c r="KV4" s="446"/>
      <c r="KW4" s="446"/>
      <c r="KX4" s="446"/>
      <c r="KY4" s="446"/>
      <c r="KZ4" s="446"/>
      <c r="LA4" s="446"/>
      <c r="LB4" s="446"/>
      <c r="LC4" s="446"/>
      <c r="LD4" s="446"/>
      <c r="LE4" s="446"/>
      <c r="LF4" s="446"/>
      <c r="LG4" s="446"/>
      <c r="LH4" s="446"/>
      <c r="LI4" s="446"/>
      <c r="LJ4" s="446" t="s">
        <v>37</v>
      </c>
      <c r="LK4" s="446"/>
      <c r="LL4" s="446"/>
      <c r="LM4" s="446"/>
      <c r="LN4" s="446"/>
      <c r="LO4" s="446"/>
      <c r="LP4" s="446"/>
      <c r="LQ4" s="446"/>
      <c r="LR4" s="446"/>
      <c r="LS4" s="446"/>
      <c r="LT4" s="446"/>
      <c r="LU4" s="446"/>
      <c r="LV4" s="446"/>
      <c r="LW4" s="446"/>
      <c r="LX4" s="446"/>
      <c r="LY4" s="446"/>
      <c r="LZ4" s="446"/>
      <c r="MA4" s="446"/>
      <c r="MB4" s="446"/>
      <c r="MC4" s="446"/>
      <c r="MD4" s="446"/>
      <c r="ME4" s="446"/>
      <c r="MF4" s="446"/>
      <c r="MG4" s="446"/>
      <c r="MH4" s="446"/>
      <c r="MI4" s="446"/>
      <c r="MJ4" s="446"/>
      <c r="MK4" s="446"/>
      <c r="ML4" s="446"/>
      <c r="MM4" s="446"/>
      <c r="MN4" s="446"/>
      <c r="MO4" s="446"/>
      <c r="MP4" s="446"/>
      <c r="MQ4" s="446"/>
      <c r="MR4" s="446"/>
      <c r="MS4" s="446"/>
      <c r="MT4" s="446"/>
      <c r="MU4" s="446"/>
      <c r="MV4" s="446"/>
      <c r="MW4" s="446"/>
      <c r="MX4" s="446" t="s">
        <v>109</v>
      </c>
      <c r="MY4" s="446"/>
      <c r="MZ4" s="446"/>
      <c r="NA4" s="446"/>
      <c r="NB4" s="446"/>
      <c r="NC4" s="446"/>
      <c r="ND4" s="446"/>
      <c r="NE4" s="446"/>
      <c r="NF4" s="446"/>
      <c r="NG4" s="446"/>
      <c r="NH4" s="446"/>
      <c r="NI4" s="446"/>
      <c r="NJ4" s="446"/>
      <c r="NK4" s="446"/>
      <c r="NL4" s="446"/>
      <c r="NM4" s="446"/>
      <c r="NN4" s="446"/>
      <c r="NO4" s="446"/>
      <c r="NP4" s="446"/>
      <c r="NQ4" s="446"/>
      <c r="NR4" s="446"/>
      <c r="NS4" s="446"/>
      <c r="NT4" s="446"/>
      <c r="NU4" s="446"/>
      <c r="NV4" s="446"/>
      <c r="NW4" s="446"/>
      <c r="NX4" s="446"/>
      <c r="NY4" s="446"/>
      <c r="NZ4" s="446"/>
      <c r="OA4" s="446"/>
      <c r="OB4" s="446"/>
      <c r="OC4" s="446"/>
      <c r="OD4" s="446"/>
      <c r="OE4" s="446"/>
      <c r="OF4" s="446"/>
      <c r="OG4" s="446"/>
      <c r="OH4" s="446"/>
      <c r="OI4" s="446"/>
      <c r="OJ4" s="446"/>
      <c r="OK4" s="446"/>
      <c r="OL4" s="446" t="s">
        <v>110</v>
      </c>
      <c r="OM4" s="446"/>
      <c r="ON4" s="446"/>
      <c r="OO4" s="446"/>
      <c r="OP4" s="446"/>
      <c r="OQ4" s="446"/>
      <c r="OR4" s="446"/>
      <c r="OS4" s="446"/>
      <c r="OT4" s="446"/>
      <c r="OU4" s="446"/>
      <c r="OV4" s="446"/>
      <c r="OW4" s="446"/>
      <c r="OX4" s="446"/>
      <c r="OY4" s="446"/>
      <c r="OZ4" s="446"/>
      <c r="PA4" s="446"/>
      <c r="PB4" s="446"/>
      <c r="PC4" s="446"/>
      <c r="PD4" s="446"/>
      <c r="PE4" s="446"/>
      <c r="PF4" s="446"/>
      <c r="PG4" s="446"/>
      <c r="PH4" s="446"/>
      <c r="PI4" s="446"/>
      <c r="PJ4" s="446"/>
      <c r="PK4" s="446"/>
      <c r="PL4" s="446"/>
      <c r="PM4" s="446"/>
      <c r="PN4" s="446"/>
      <c r="PO4" s="446"/>
      <c r="PP4" s="446"/>
      <c r="PQ4" s="446"/>
      <c r="PR4" s="446"/>
      <c r="PS4" s="446"/>
      <c r="PT4" s="446"/>
      <c r="PU4" s="446"/>
      <c r="PV4" s="446"/>
      <c r="PW4" s="446"/>
      <c r="PX4" s="446"/>
      <c r="PY4" s="446"/>
      <c r="PZ4" s="446" t="s">
        <v>111</v>
      </c>
      <c r="QA4" s="446"/>
      <c r="QB4" s="446"/>
      <c r="QC4" s="446"/>
      <c r="QD4" s="446"/>
      <c r="QE4" s="446"/>
      <c r="QF4" s="446"/>
      <c r="QG4" s="446"/>
      <c r="QH4" s="446"/>
      <c r="QI4" s="446"/>
      <c r="QJ4" s="446"/>
      <c r="QK4" s="446"/>
      <c r="QL4" s="446"/>
      <c r="QM4" s="446"/>
      <c r="QN4" s="446"/>
      <c r="QO4" s="446"/>
      <c r="QP4" s="446"/>
      <c r="QQ4" s="446"/>
      <c r="QR4" s="446"/>
      <c r="QS4" s="446"/>
      <c r="QT4" s="446"/>
      <c r="QU4" s="446"/>
      <c r="QV4" s="446"/>
      <c r="QW4" s="446"/>
      <c r="QX4" s="446"/>
      <c r="QY4" s="446"/>
      <c r="QZ4" s="446"/>
      <c r="RA4" s="446"/>
      <c r="RB4" s="446"/>
      <c r="RC4" s="446"/>
      <c r="RD4" s="446"/>
      <c r="RE4" s="446"/>
      <c r="RF4" s="446"/>
      <c r="RG4" s="446"/>
      <c r="RH4" s="446"/>
      <c r="RI4" s="446"/>
      <c r="RJ4" s="446"/>
      <c r="RK4" s="446"/>
      <c r="RL4" s="446"/>
      <c r="RM4" s="446"/>
      <c r="RN4" s="445" t="s">
        <v>33</v>
      </c>
      <c r="RO4" s="445"/>
      <c r="RP4" s="445"/>
      <c r="RQ4" s="445"/>
      <c r="RR4" s="445"/>
      <c r="RS4" s="445"/>
      <c r="RT4" s="445"/>
      <c r="RU4" s="445"/>
      <c r="RV4" s="445"/>
      <c r="RW4" s="445"/>
      <c r="RX4" s="445"/>
      <c r="RY4" s="445"/>
      <c r="RZ4" s="445"/>
      <c r="SA4" s="445"/>
      <c r="SB4" s="445"/>
      <c r="SC4" s="446" t="s">
        <v>112</v>
      </c>
      <c r="SD4" s="446"/>
      <c r="SE4" s="446"/>
      <c r="SF4" s="446"/>
      <c r="SG4" s="446"/>
      <c r="SH4" s="446"/>
      <c r="SI4" s="446"/>
      <c r="SJ4" s="446"/>
      <c r="SK4" s="446"/>
      <c r="SL4" s="446"/>
      <c r="SM4" s="446"/>
      <c r="SN4" s="446"/>
      <c r="SO4" s="446"/>
      <c r="SP4" s="446"/>
      <c r="SQ4" s="446"/>
      <c r="SR4" s="446"/>
      <c r="SS4" s="446"/>
      <c r="ST4" s="446"/>
      <c r="SU4" s="446"/>
      <c r="SV4" s="446"/>
      <c r="SW4" s="446"/>
      <c r="SX4" s="446"/>
      <c r="SY4" s="446"/>
      <c r="SZ4" s="446"/>
      <c r="TA4" s="446"/>
      <c r="TB4" s="446"/>
      <c r="TC4" s="446"/>
      <c r="TD4" s="446"/>
      <c r="TE4" s="446"/>
      <c r="TF4" s="446"/>
      <c r="TG4" s="446"/>
      <c r="TH4" s="446"/>
      <c r="TI4" s="446"/>
      <c r="TJ4" s="446"/>
      <c r="TK4" s="446"/>
      <c r="TL4" s="446"/>
      <c r="TM4" s="446"/>
      <c r="TN4" s="446"/>
      <c r="TO4" s="446"/>
      <c r="TP4" s="446"/>
    </row>
    <row r="5" spans="1:536" ht="15" customHeight="1" x14ac:dyDescent="0.3">
      <c r="A5" s="448"/>
      <c r="B5" s="444" t="s">
        <v>2</v>
      </c>
      <c r="C5" s="444"/>
      <c r="D5" s="444"/>
      <c r="E5" s="444"/>
      <c r="F5" s="444"/>
      <c r="G5" s="444" t="s">
        <v>3</v>
      </c>
      <c r="H5" s="444"/>
      <c r="I5" s="444"/>
      <c r="J5" s="444"/>
      <c r="K5" s="444"/>
      <c r="L5" s="444" t="s">
        <v>4</v>
      </c>
      <c r="M5" s="444"/>
      <c r="N5" s="444"/>
      <c r="O5" s="444"/>
      <c r="P5" s="444"/>
      <c r="Q5" s="444" t="s">
        <v>5</v>
      </c>
      <c r="R5" s="444"/>
      <c r="S5" s="444"/>
      <c r="T5" s="444"/>
      <c r="U5" s="444"/>
      <c r="V5" s="444" t="s">
        <v>6</v>
      </c>
      <c r="W5" s="444"/>
      <c r="X5" s="444"/>
      <c r="Y5" s="444"/>
      <c r="Z5" s="444"/>
      <c r="AA5" s="444" t="s">
        <v>7</v>
      </c>
      <c r="AB5" s="444"/>
      <c r="AC5" s="444"/>
      <c r="AD5" s="444"/>
      <c r="AE5" s="444"/>
      <c r="AF5" s="444" t="s">
        <v>8</v>
      </c>
      <c r="AG5" s="444"/>
      <c r="AH5" s="444"/>
      <c r="AI5" s="444"/>
      <c r="AJ5" s="444"/>
      <c r="AK5" s="444" t="s">
        <v>9</v>
      </c>
      <c r="AL5" s="444"/>
      <c r="AM5" s="444"/>
      <c r="AN5" s="444"/>
      <c r="AO5" s="444"/>
      <c r="AP5" s="439" t="s">
        <v>10</v>
      </c>
      <c r="AQ5" s="439"/>
      <c r="AR5" s="439"/>
      <c r="AS5" s="439"/>
      <c r="AT5" s="439"/>
      <c r="AU5" s="444" t="s">
        <v>3</v>
      </c>
      <c r="AV5" s="444"/>
      <c r="AW5" s="444"/>
      <c r="AX5" s="444"/>
      <c r="AY5" s="444"/>
      <c r="AZ5" s="444" t="s">
        <v>4</v>
      </c>
      <c r="BA5" s="444"/>
      <c r="BB5" s="444"/>
      <c r="BC5" s="444"/>
      <c r="BD5" s="444"/>
      <c r="BE5" s="444" t="s">
        <v>2</v>
      </c>
      <c r="BF5" s="444"/>
      <c r="BG5" s="444"/>
      <c r="BH5" s="444"/>
      <c r="BI5" s="444"/>
      <c r="BJ5" s="444" t="s">
        <v>3</v>
      </c>
      <c r="BK5" s="444"/>
      <c r="BL5" s="444"/>
      <c r="BM5" s="444"/>
      <c r="BN5" s="444"/>
      <c r="BO5" s="444" t="s">
        <v>4</v>
      </c>
      <c r="BP5" s="444"/>
      <c r="BQ5" s="444"/>
      <c r="BR5" s="444"/>
      <c r="BS5" s="444"/>
      <c r="BT5" s="444" t="s">
        <v>5</v>
      </c>
      <c r="BU5" s="444"/>
      <c r="BV5" s="444"/>
      <c r="BW5" s="444"/>
      <c r="BX5" s="444"/>
      <c r="BY5" s="444" t="s">
        <v>6</v>
      </c>
      <c r="BZ5" s="444"/>
      <c r="CA5" s="444"/>
      <c r="CB5" s="444"/>
      <c r="CC5" s="444"/>
      <c r="CD5" s="444" t="s">
        <v>7</v>
      </c>
      <c r="CE5" s="444"/>
      <c r="CF5" s="444"/>
      <c r="CG5" s="444"/>
      <c r="CH5" s="444"/>
      <c r="CI5" s="444" t="s">
        <v>8</v>
      </c>
      <c r="CJ5" s="444"/>
      <c r="CK5" s="444"/>
      <c r="CL5" s="444"/>
      <c r="CM5" s="444"/>
      <c r="CN5" s="444" t="s">
        <v>9</v>
      </c>
      <c r="CO5" s="444"/>
      <c r="CP5" s="444"/>
      <c r="CQ5" s="444"/>
      <c r="CR5" s="444"/>
      <c r="CS5" s="439" t="s">
        <v>10</v>
      </c>
      <c r="CT5" s="439"/>
      <c r="CU5" s="439"/>
      <c r="CV5" s="439"/>
      <c r="CW5" s="439"/>
      <c r="CX5" s="447" t="s">
        <v>5</v>
      </c>
      <c r="CY5" s="447"/>
      <c r="CZ5" s="447"/>
      <c r="DA5" s="447"/>
      <c r="DB5" s="447"/>
      <c r="DC5" s="447" t="s">
        <v>6</v>
      </c>
      <c r="DD5" s="447"/>
      <c r="DE5" s="447"/>
      <c r="DF5" s="447"/>
      <c r="DG5" s="447"/>
      <c r="DH5" s="447" t="s">
        <v>7</v>
      </c>
      <c r="DI5" s="447"/>
      <c r="DJ5" s="447"/>
      <c r="DK5" s="447"/>
      <c r="DL5" s="447"/>
      <c r="DM5" s="442" t="s">
        <v>8</v>
      </c>
      <c r="DN5" s="442"/>
      <c r="DO5" s="442"/>
      <c r="DP5" s="442"/>
      <c r="DQ5" s="442"/>
      <c r="DR5" s="444" t="s">
        <v>9</v>
      </c>
      <c r="DS5" s="444"/>
      <c r="DT5" s="444"/>
      <c r="DU5" s="444"/>
      <c r="DV5" s="444"/>
      <c r="DW5" s="439" t="s">
        <v>10</v>
      </c>
      <c r="DX5" s="439"/>
      <c r="DY5" s="439"/>
      <c r="DZ5" s="439"/>
      <c r="EA5" s="439"/>
      <c r="EB5" s="441" t="s">
        <v>4</v>
      </c>
      <c r="EC5" s="441"/>
      <c r="ED5" s="441"/>
      <c r="EE5" s="441"/>
      <c r="EF5" s="441"/>
      <c r="EG5" s="441" t="s">
        <v>5</v>
      </c>
      <c r="EH5" s="441"/>
      <c r="EI5" s="441"/>
      <c r="EJ5" s="441"/>
      <c r="EK5" s="441"/>
      <c r="EL5" s="441" t="s">
        <v>6</v>
      </c>
      <c r="EM5" s="441"/>
      <c r="EN5" s="441"/>
      <c r="EO5" s="441"/>
      <c r="EP5" s="441"/>
      <c r="EQ5" s="441" t="s">
        <v>7</v>
      </c>
      <c r="ER5" s="441"/>
      <c r="ES5" s="441"/>
      <c r="ET5" s="441"/>
      <c r="EU5" s="441"/>
      <c r="EV5" s="442" t="s">
        <v>8</v>
      </c>
      <c r="EW5" s="442"/>
      <c r="EX5" s="442"/>
      <c r="EY5" s="442"/>
      <c r="EZ5" s="442"/>
      <c r="FA5" s="442" t="s">
        <v>9</v>
      </c>
      <c r="FB5" s="442"/>
      <c r="FC5" s="442"/>
      <c r="FD5" s="442"/>
      <c r="FE5" s="442"/>
      <c r="FF5" s="439" t="s">
        <v>10</v>
      </c>
      <c r="FG5" s="439"/>
      <c r="FH5" s="439"/>
      <c r="FI5" s="439"/>
      <c r="FJ5" s="439"/>
      <c r="FK5" s="441" t="s">
        <v>4</v>
      </c>
      <c r="FL5" s="441"/>
      <c r="FM5" s="441"/>
      <c r="FN5" s="441"/>
      <c r="FO5" s="441"/>
      <c r="FP5" s="441" t="s">
        <v>5</v>
      </c>
      <c r="FQ5" s="441"/>
      <c r="FR5" s="441"/>
      <c r="FS5" s="441"/>
      <c r="FT5" s="441"/>
      <c r="FU5" s="441" t="s">
        <v>6</v>
      </c>
      <c r="FV5" s="441"/>
      <c r="FW5" s="441"/>
      <c r="FX5" s="441"/>
      <c r="FY5" s="441"/>
      <c r="FZ5" s="441" t="s">
        <v>7</v>
      </c>
      <c r="GA5" s="441"/>
      <c r="GB5" s="441"/>
      <c r="GC5" s="441"/>
      <c r="GD5" s="441"/>
      <c r="GE5" s="442" t="s">
        <v>8</v>
      </c>
      <c r="GF5" s="442"/>
      <c r="GG5" s="442"/>
      <c r="GH5" s="442"/>
      <c r="GI5" s="442"/>
      <c r="GJ5" s="442" t="s">
        <v>9</v>
      </c>
      <c r="GK5" s="442"/>
      <c r="GL5" s="442"/>
      <c r="GM5" s="442"/>
      <c r="GN5" s="442"/>
      <c r="GO5" s="439" t="s">
        <v>10</v>
      </c>
      <c r="GP5" s="439"/>
      <c r="GQ5" s="439"/>
      <c r="GR5" s="439"/>
      <c r="GS5" s="439"/>
      <c r="GT5" s="441" t="s">
        <v>3</v>
      </c>
      <c r="GU5" s="441"/>
      <c r="GV5" s="441"/>
      <c r="GW5" s="441"/>
      <c r="GX5" s="441"/>
      <c r="GY5" s="441" t="s">
        <v>4</v>
      </c>
      <c r="GZ5" s="441"/>
      <c r="HA5" s="441"/>
      <c r="HB5" s="441"/>
      <c r="HC5" s="441"/>
      <c r="HD5" s="441" t="s">
        <v>5</v>
      </c>
      <c r="HE5" s="441"/>
      <c r="HF5" s="441"/>
      <c r="HG5" s="441"/>
      <c r="HH5" s="441"/>
      <c r="HI5" s="441" t="s">
        <v>6</v>
      </c>
      <c r="HJ5" s="441"/>
      <c r="HK5" s="441"/>
      <c r="HL5" s="441"/>
      <c r="HM5" s="441"/>
      <c r="HN5" s="441" t="s">
        <v>7</v>
      </c>
      <c r="HO5" s="441"/>
      <c r="HP5" s="441"/>
      <c r="HQ5" s="441"/>
      <c r="HR5" s="441"/>
      <c r="HS5" s="442" t="s">
        <v>8</v>
      </c>
      <c r="HT5" s="442"/>
      <c r="HU5" s="442"/>
      <c r="HV5" s="442"/>
      <c r="HW5" s="442"/>
      <c r="HX5" s="442" t="s">
        <v>9</v>
      </c>
      <c r="HY5" s="442"/>
      <c r="HZ5" s="442"/>
      <c r="IA5" s="442"/>
      <c r="IB5" s="442"/>
      <c r="IC5" s="439" t="s">
        <v>10</v>
      </c>
      <c r="ID5" s="439"/>
      <c r="IE5" s="439"/>
      <c r="IF5" s="439"/>
      <c r="IG5" s="439"/>
      <c r="IH5" s="441" t="s">
        <v>4</v>
      </c>
      <c r="II5" s="441"/>
      <c r="IJ5" s="441"/>
      <c r="IK5" s="441"/>
      <c r="IL5" s="441"/>
      <c r="IM5" s="441" t="s">
        <v>5</v>
      </c>
      <c r="IN5" s="441"/>
      <c r="IO5" s="441"/>
      <c r="IP5" s="441"/>
      <c r="IQ5" s="441"/>
      <c r="IR5" s="441" t="s">
        <v>5</v>
      </c>
      <c r="IS5" s="441"/>
      <c r="IT5" s="441"/>
      <c r="IU5" s="441"/>
      <c r="IV5" s="441"/>
      <c r="IW5" s="441" t="s">
        <v>6</v>
      </c>
      <c r="IX5" s="441"/>
      <c r="IY5" s="441"/>
      <c r="IZ5" s="441"/>
      <c r="JA5" s="441"/>
      <c r="JB5" s="441" t="s">
        <v>7</v>
      </c>
      <c r="JC5" s="441"/>
      <c r="JD5" s="441"/>
      <c r="JE5" s="441"/>
      <c r="JF5" s="441"/>
      <c r="JG5" s="442" t="s">
        <v>8</v>
      </c>
      <c r="JH5" s="442"/>
      <c r="JI5" s="442"/>
      <c r="JJ5" s="442"/>
      <c r="JK5" s="442"/>
      <c r="JL5" s="442" t="s">
        <v>9</v>
      </c>
      <c r="JM5" s="442"/>
      <c r="JN5" s="442"/>
      <c r="JO5" s="442"/>
      <c r="JP5" s="442"/>
      <c r="JQ5" s="439" t="s">
        <v>10</v>
      </c>
      <c r="JR5" s="439"/>
      <c r="JS5" s="439"/>
      <c r="JT5" s="439"/>
      <c r="JU5" s="439"/>
      <c r="JV5" s="441" t="s">
        <v>3</v>
      </c>
      <c r="JW5" s="441"/>
      <c r="JX5" s="441"/>
      <c r="JY5" s="441"/>
      <c r="JZ5" s="441"/>
      <c r="KA5" s="441" t="s">
        <v>4</v>
      </c>
      <c r="KB5" s="441"/>
      <c r="KC5" s="441"/>
      <c r="KD5" s="441"/>
      <c r="KE5" s="441"/>
      <c r="KF5" s="441" t="s">
        <v>5</v>
      </c>
      <c r="KG5" s="441"/>
      <c r="KH5" s="441"/>
      <c r="KI5" s="441"/>
      <c r="KJ5" s="441"/>
      <c r="KK5" s="441" t="s">
        <v>6</v>
      </c>
      <c r="KL5" s="441"/>
      <c r="KM5" s="441"/>
      <c r="KN5" s="441"/>
      <c r="KO5" s="441"/>
      <c r="KP5" s="441" t="s">
        <v>7</v>
      </c>
      <c r="KQ5" s="441"/>
      <c r="KR5" s="441"/>
      <c r="KS5" s="441"/>
      <c r="KT5" s="441"/>
      <c r="KU5" s="442" t="s">
        <v>8</v>
      </c>
      <c r="KV5" s="442"/>
      <c r="KW5" s="442"/>
      <c r="KX5" s="442"/>
      <c r="KY5" s="442"/>
      <c r="KZ5" s="442" t="s">
        <v>9</v>
      </c>
      <c r="LA5" s="442"/>
      <c r="LB5" s="442"/>
      <c r="LC5" s="442"/>
      <c r="LD5" s="442"/>
      <c r="LE5" s="439" t="s">
        <v>10</v>
      </c>
      <c r="LF5" s="439"/>
      <c r="LG5" s="439"/>
      <c r="LH5" s="439"/>
      <c r="LI5" s="439"/>
      <c r="LJ5" s="441" t="s">
        <v>3</v>
      </c>
      <c r="LK5" s="441"/>
      <c r="LL5" s="441"/>
      <c r="LM5" s="441"/>
      <c r="LN5" s="441"/>
      <c r="LO5" s="441" t="s">
        <v>4</v>
      </c>
      <c r="LP5" s="441"/>
      <c r="LQ5" s="441"/>
      <c r="LR5" s="441"/>
      <c r="LS5" s="441"/>
      <c r="LT5" s="441" t="s">
        <v>5</v>
      </c>
      <c r="LU5" s="441"/>
      <c r="LV5" s="441"/>
      <c r="LW5" s="441"/>
      <c r="LX5" s="441"/>
      <c r="LY5" s="441" t="s">
        <v>6</v>
      </c>
      <c r="LZ5" s="441"/>
      <c r="MA5" s="441"/>
      <c r="MB5" s="441"/>
      <c r="MC5" s="441"/>
      <c r="MD5" s="441" t="s">
        <v>7</v>
      </c>
      <c r="ME5" s="441"/>
      <c r="MF5" s="441"/>
      <c r="MG5" s="441"/>
      <c r="MH5" s="441"/>
      <c r="MI5" s="442" t="s">
        <v>8</v>
      </c>
      <c r="MJ5" s="442"/>
      <c r="MK5" s="442"/>
      <c r="ML5" s="442"/>
      <c r="MM5" s="442"/>
      <c r="MN5" s="442" t="s">
        <v>9</v>
      </c>
      <c r="MO5" s="442"/>
      <c r="MP5" s="442"/>
      <c r="MQ5" s="442"/>
      <c r="MR5" s="442"/>
      <c r="MS5" s="439" t="s">
        <v>10</v>
      </c>
      <c r="MT5" s="439"/>
      <c r="MU5" s="439"/>
      <c r="MV5" s="439"/>
      <c r="MW5" s="439"/>
      <c r="MX5" s="441" t="s">
        <v>3</v>
      </c>
      <c r="MY5" s="441"/>
      <c r="MZ5" s="441"/>
      <c r="NA5" s="441"/>
      <c r="NB5" s="441"/>
      <c r="NC5" s="441" t="s">
        <v>4</v>
      </c>
      <c r="ND5" s="441"/>
      <c r="NE5" s="441"/>
      <c r="NF5" s="441"/>
      <c r="NG5" s="441"/>
      <c r="NH5" s="441" t="s">
        <v>5</v>
      </c>
      <c r="NI5" s="441"/>
      <c r="NJ5" s="441"/>
      <c r="NK5" s="441"/>
      <c r="NL5" s="441"/>
      <c r="NM5" s="441" t="s">
        <v>6</v>
      </c>
      <c r="NN5" s="441"/>
      <c r="NO5" s="441"/>
      <c r="NP5" s="441"/>
      <c r="NQ5" s="441"/>
      <c r="NR5" s="441" t="s">
        <v>7</v>
      </c>
      <c r="NS5" s="441"/>
      <c r="NT5" s="441"/>
      <c r="NU5" s="441"/>
      <c r="NV5" s="441"/>
      <c r="NW5" s="442" t="s">
        <v>113</v>
      </c>
      <c r="NX5" s="442"/>
      <c r="NY5" s="442"/>
      <c r="NZ5" s="442"/>
      <c r="OA5" s="442"/>
      <c r="OB5" s="442" t="s">
        <v>9</v>
      </c>
      <c r="OC5" s="442"/>
      <c r="OD5" s="442"/>
      <c r="OE5" s="442"/>
      <c r="OF5" s="442"/>
      <c r="OG5" s="439" t="s">
        <v>10</v>
      </c>
      <c r="OH5" s="439"/>
      <c r="OI5" s="439"/>
      <c r="OJ5" s="439"/>
      <c r="OK5" s="439"/>
      <c r="OL5" s="441" t="s">
        <v>3</v>
      </c>
      <c r="OM5" s="441"/>
      <c r="ON5" s="441"/>
      <c r="OO5" s="441"/>
      <c r="OP5" s="441"/>
      <c r="OQ5" s="441" t="s">
        <v>4</v>
      </c>
      <c r="OR5" s="441"/>
      <c r="OS5" s="441"/>
      <c r="OT5" s="441"/>
      <c r="OU5" s="441"/>
      <c r="OV5" s="441" t="s">
        <v>5</v>
      </c>
      <c r="OW5" s="441"/>
      <c r="OX5" s="441"/>
      <c r="OY5" s="441"/>
      <c r="OZ5" s="441"/>
      <c r="PA5" s="441" t="s">
        <v>6</v>
      </c>
      <c r="PB5" s="441"/>
      <c r="PC5" s="441"/>
      <c r="PD5" s="441"/>
      <c r="PE5" s="441"/>
      <c r="PF5" s="441" t="s">
        <v>7</v>
      </c>
      <c r="PG5" s="441"/>
      <c r="PH5" s="441"/>
      <c r="PI5" s="441"/>
      <c r="PJ5" s="441"/>
      <c r="PK5" s="442" t="s">
        <v>8</v>
      </c>
      <c r="PL5" s="442"/>
      <c r="PM5" s="442"/>
      <c r="PN5" s="442"/>
      <c r="PO5" s="442"/>
      <c r="PP5" s="442" t="s">
        <v>9</v>
      </c>
      <c r="PQ5" s="442"/>
      <c r="PR5" s="442"/>
      <c r="PS5" s="442"/>
      <c r="PT5" s="442"/>
      <c r="PU5" s="439" t="s">
        <v>10</v>
      </c>
      <c r="PV5" s="439"/>
      <c r="PW5" s="439"/>
      <c r="PX5" s="439"/>
      <c r="PY5" s="439"/>
      <c r="PZ5" s="441" t="s">
        <v>3</v>
      </c>
      <c r="QA5" s="441"/>
      <c r="QB5" s="441"/>
      <c r="QC5" s="441"/>
      <c r="QD5" s="441"/>
      <c r="QE5" s="441" t="s">
        <v>4</v>
      </c>
      <c r="QF5" s="441"/>
      <c r="QG5" s="441"/>
      <c r="QH5" s="441"/>
      <c r="QI5" s="441"/>
      <c r="QJ5" s="441" t="s">
        <v>5</v>
      </c>
      <c r="QK5" s="441"/>
      <c r="QL5" s="441"/>
      <c r="QM5" s="441"/>
      <c r="QN5" s="441"/>
      <c r="QO5" s="441" t="s">
        <v>6</v>
      </c>
      <c r="QP5" s="441"/>
      <c r="QQ5" s="441"/>
      <c r="QR5" s="441"/>
      <c r="QS5" s="441"/>
      <c r="QT5" s="441" t="s">
        <v>7</v>
      </c>
      <c r="QU5" s="441"/>
      <c r="QV5" s="441"/>
      <c r="QW5" s="441"/>
      <c r="QX5" s="441"/>
      <c r="QY5" s="442" t="s">
        <v>8</v>
      </c>
      <c r="QZ5" s="442"/>
      <c r="RA5" s="442"/>
      <c r="RB5" s="442"/>
      <c r="RC5" s="442"/>
      <c r="RD5" s="442" t="s">
        <v>9</v>
      </c>
      <c r="RE5" s="442"/>
      <c r="RF5" s="442"/>
      <c r="RG5" s="442"/>
      <c r="RH5" s="442"/>
      <c r="RI5" s="444" t="s">
        <v>10</v>
      </c>
      <c r="RJ5" s="444"/>
      <c r="RK5" s="444"/>
      <c r="RL5" s="444"/>
      <c r="RM5" s="444"/>
      <c r="RN5" s="443" t="s">
        <v>8</v>
      </c>
      <c r="RO5" s="443"/>
      <c r="RP5" s="443"/>
      <c r="RQ5" s="443"/>
      <c r="RR5" s="443"/>
      <c r="RS5" s="443" t="s">
        <v>9</v>
      </c>
      <c r="RT5" s="443"/>
      <c r="RU5" s="443"/>
      <c r="RV5" s="443"/>
      <c r="RW5" s="443"/>
      <c r="RX5" s="439" t="s">
        <v>10</v>
      </c>
      <c r="RY5" s="439"/>
      <c r="RZ5" s="439"/>
      <c r="SA5" s="439"/>
      <c r="SB5" s="439"/>
      <c r="SC5" s="441" t="s">
        <v>3</v>
      </c>
      <c r="SD5" s="441"/>
      <c r="SE5" s="441"/>
      <c r="SF5" s="441"/>
      <c r="SG5" s="441"/>
      <c r="SH5" s="441" t="s">
        <v>4</v>
      </c>
      <c r="SI5" s="441"/>
      <c r="SJ5" s="441"/>
      <c r="SK5" s="441"/>
      <c r="SL5" s="441"/>
      <c r="SM5" s="441" t="s">
        <v>5</v>
      </c>
      <c r="SN5" s="441"/>
      <c r="SO5" s="441"/>
      <c r="SP5" s="441"/>
      <c r="SQ5" s="441"/>
      <c r="SR5" s="441" t="s">
        <v>6</v>
      </c>
      <c r="SS5" s="441"/>
      <c r="ST5" s="441"/>
      <c r="SU5" s="441"/>
      <c r="SV5" s="441"/>
      <c r="SW5" s="441" t="s">
        <v>7</v>
      </c>
      <c r="SX5" s="441"/>
      <c r="SY5" s="441"/>
      <c r="SZ5" s="441"/>
      <c r="TA5" s="441"/>
      <c r="TB5" s="442" t="s">
        <v>8</v>
      </c>
      <c r="TC5" s="442"/>
      <c r="TD5" s="442"/>
      <c r="TE5" s="442"/>
      <c r="TF5" s="442"/>
      <c r="TG5" s="442" t="s">
        <v>9</v>
      </c>
      <c r="TH5" s="442"/>
      <c r="TI5" s="442"/>
      <c r="TJ5" s="442"/>
      <c r="TK5" s="442"/>
      <c r="TL5" s="439" t="s">
        <v>10</v>
      </c>
      <c r="TM5" s="439"/>
      <c r="TN5" s="439"/>
      <c r="TO5" s="439"/>
      <c r="TP5" s="439"/>
    </row>
    <row r="6" spans="1:536" ht="26" x14ac:dyDescent="0.25">
      <c r="A6" s="448"/>
      <c r="B6" s="199" t="s">
        <v>47</v>
      </c>
      <c r="C6" s="199" t="s">
        <v>48</v>
      </c>
      <c r="D6" s="199" t="s">
        <v>16</v>
      </c>
      <c r="E6" s="199" t="s">
        <v>60</v>
      </c>
      <c r="F6" s="199" t="s">
        <v>14</v>
      </c>
      <c r="G6" s="199" t="s">
        <v>47</v>
      </c>
      <c r="H6" s="199" t="s">
        <v>48</v>
      </c>
      <c r="I6" s="199" t="s">
        <v>16</v>
      </c>
      <c r="J6" s="199" t="s">
        <v>60</v>
      </c>
      <c r="K6" s="199" t="s">
        <v>14</v>
      </c>
      <c r="L6" s="199" t="s">
        <v>47</v>
      </c>
      <c r="M6" s="199" t="s">
        <v>48</v>
      </c>
      <c r="N6" s="199" t="s">
        <v>16</v>
      </c>
      <c r="O6" s="199" t="s">
        <v>60</v>
      </c>
      <c r="P6" s="199" t="s">
        <v>14</v>
      </c>
      <c r="Q6" s="199" t="s">
        <v>47</v>
      </c>
      <c r="R6" s="199" t="s">
        <v>48</v>
      </c>
      <c r="S6" s="199" t="s">
        <v>16</v>
      </c>
      <c r="T6" s="199" t="s">
        <v>60</v>
      </c>
      <c r="U6" s="199" t="s">
        <v>14</v>
      </c>
      <c r="V6" s="199" t="s">
        <v>47</v>
      </c>
      <c r="W6" s="199" t="s">
        <v>48</v>
      </c>
      <c r="X6" s="199" t="s">
        <v>16</v>
      </c>
      <c r="Y6" s="199" t="s">
        <v>60</v>
      </c>
      <c r="Z6" s="199" t="s">
        <v>14</v>
      </c>
      <c r="AA6" s="199" t="s">
        <v>47</v>
      </c>
      <c r="AB6" s="199" t="s">
        <v>48</v>
      </c>
      <c r="AC6" s="199" t="s">
        <v>16</v>
      </c>
      <c r="AD6" s="199" t="s">
        <v>60</v>
      </c>
      <c r="AE6" s="199" t="s">
        <v>14</v>
      </c>
      <c r="AF6" s="199" t="s">
        <v>47</v>
      </c>
      <c r="AG6" s="199" t="s">
        <v>48</v>
      </c>
      <c r="AH6" s="199" t="s">
        <v>16</v>
      </c>
      <c r="AI6" s="199" t="s">
        <v>60</v>
      </c>
      <c r="AJ6" s="199" t="s">
        <v>14</v>
      </c>
      <c r="AK6" s="199" t="s">
        <v>47</v>
      </c>
      <c r="AL6" s="199" t="s">
        <v>48</v>
      </c>
      <c r="AM6" s="199" t="s">
        <v>16</v>
      </c>
      <c r="AN6" s="199" t="s">
        <v>60</v>
      </c>
      <c r="AO6" s="199" t="s">
        <v>14</v>
      </c>
      <c r="AP6" s="198" t="s">
        <v>47</v>
      </c>
      <c r="AQ6" s="198" t="s">
        <v>48</v>
      </c>
      <c r="AR6" s="198" t="s">
        <v>16</v>
      </c>
      <c r="AS6" s="198" t="s">
        <v>60</v>
      </c>
      <c r="AT6" s="198" t="s">
        <v>14</v>
      </c>
      <c r="AU6" s="199" t="s">
        <v>47</v>
      </c>
      <c r="AV6" s="199" t="s">
        <v>48</v>
      </c>
      <c r="AW6" s="199" t="s">
        <v>16</v>
      </c>
      <c r="AX6" s="199" t="s">
        <v>60</v>
      </c>
      <c r="AY6" s="199" t="s">
        <v>14</v>
      </c>
      <c r="AZ6" s="199" t="s">
        <v>47</v>
      </c>
      <c r="BA6" s="199" t="s">
        <v>48</v>
      </c>
      <c r="BB6" s="199" t="s">
        <v>16</v>
      </c>
      <c r="BC6" s="199" t="s">
        <v>60</v>
      </c>
      <c r="BD6" s="199" t="s">
        <v>14</v>
      </c>
      <c r="BE6" s="199" t="s">
        <v>47</v>
      </c>
      <c r="BF6" s="199" t="s">
        <v>48</v>
      </c>
      <c r="BG6" s="199" t="s">
        <v>16</v>
      </c>
      <c r="BH6" s="199" t="s">
        <v>60</v>
      </c>
      <c r="BI6" s="199" t="s">
        <v>14</v>
      </c>
      <c r="BJ6" s="199" t="s">
        <v>47</v>
      </c>
      <c r="BK6" s="199" t="s">
        <v>48</v>
      </c>
      <c r="BL6" s="199" t="s">
        <v>16</v>
      </c>
      <c r="BM6" s="199" t="s">
        <v>60</v>
      </c>
      <c r="BN6" s="199" t="s">
        <v>14</v>
      </c>
      <c r="BO6" s="199" t="s">
        <v>47</v>
      </c>
      <c r="BP6" s="199" t="s">
        <v>48</v>
      </c>
      <c r="BQ6" s="199" t="s">
        <v>16</v>
      </c>
      <c r="BR6" s="199" t="s">
        <v>60</v>
      </c>
      <c r="BS6" s="199" t="s">
        <v>14</v>
      </c>
      <c r="BT6" s="199" t="s">
        <v>47</v>
      </c>
      <c r="BU6" s="199" t="s">
        <v>48</v>
      </c>
      <c r="BV6" s="199" t="s">
        <v>16</v>
      </c>
      <c r="BW6" s="199" t="s">
        <v>60</v>
      </c>
      <c r="BX6" s="199" t="s">
        <v>14</v>
      </c>
      <c r="BY6" s="199" t="s">
        <v>47</v>
      </c>
      <c r="BZ6" s="199" t="s">
        <v>48</v>
      </c>
      <c r="CA6" s="199" t="s">
        <v>16</v>
      </c>
      <c r="CB6" s="199" t="s">
        <v>60</v>
      </c>
      <c r="CC6" s="199" t="s">
        <v>14</v>
      </c>
      <c r="CD6" s="199" t="s">
        <v>47</v>
      </c>
      <c r="CE6" s="199" t="s">
        <v>48</v>
      </c>
      <c r="CF6" s="199" t="s">
        <v>16</v>
      </c>
      <c r="CG6" s="199" t="s">
        <v>60</v>
      </c>
      <c r="CH6" s="199" t="s">
        <v>14</v>
      </c>
      <c r="CI6" s="197" t="s">
        <v>47</v>
      </c>
      <c r="CJ6" s="197" t="s">
        <v>48</v>
      </c>
      <c r="CK6" s="197" t="s">
        <v>16</v>
      </c>
      <c r="CL6" s="197" t="s">
        <v>60</v>
      </c>
      <c r="CM6" s="197" t="s">
        <v>14</v>
      </c>
      <c r="CN6" s="197" t="s">
        <v>47</v>
      </c>
      <c r="CO6" s="197" t="s">
        <v>48</v>
      </c>
      <c r="CP6" s="197" t="s">
        <v>16</v>
      </c>
      <c r="CQ6" s="197" t="s">
        <v>60</v>
      </c>
      <c r="CR6" s="197" t="s">
        <v>14</v>
      </c>
      <c r="CS6" s="198" t="s">
        <v>47</v>
      </c>
      <c r="CT6" s="198" t="s">
        <v>48</v>
      </c>
      <c r="CU6" s="198" t="s">
        <v>16</v>
      </c>
      <c r="CV6" s="198" t="s">
        <v>60</v>
      </c>
      <c r="CW6" s="198" t="s">
        <v>14</v>
      </c>
      <c r="CX6" s="197" t="s">
        <v>14</v>
      </c>
      <c r="CY6" s="197" t="s">
        <v>48</v>
      </c>
      <c r="CZ6" s="197" t="s">
        <v>16</v>
      </c>
      <c r="DA6" s="197" t="s">
        <v>60</v>
      </c>
      <c r="DB6" s="197" t="s">
        <v>14</v>
      </c>
      <c r="DC6" s="197" t="s">
        <v>47</v>
      </c>
      <c r="DD6" s="197" t="s">
        <v>48</v>
      </c>
      <c r="DE6" s="197" t="s">
        <v>16</v>
      </c>
      <c r="DF6" s="197" t="s">
        <v>60</v>
      </c>
      <c r="DG6" s="197" t="s">
        <v>14</v>
      </c>
      <c r="DH6" s="197" t="s">
        <v>47</v>
      </c>
      <c r="DI6" s="197" t="s">
        <v>48</v>
      </c>
      <c r="DJ6" s="197" t="s">
        <v>16</v>
      </c>
      <c r="DK6" s="197" t="s">
        <v>60</v>
      </c>
      <c r="DL6" s="197" t="s">
        <v>14</v>
      </c>
      <c r="DM6" s="197" t="s">
        <v>47</v>
      </c>
      <c r="DN6" s="197" t="s">
        <v>48</v>
      </c>
      <c r="DO6" s="197" t="s">
        <v>16</v>
      </c>
      <c r="DP6" s="197" t="s">
        <v>60</v>
      </c>
      <c r="DQ6" s="197" t="s">
        <v>14</v>
      </c>
      <c r="DR6" s="197" t="s">
        <v>47</v>
      </c>
      <c r="DS6" s="197" t="s">
        <v>48</v>
      </c>
      <c r="DT6" s="197" t="s">
        <v>16</v>
      </c>
      <c r="DU6" s="197" t="s">
        <v>60</v>
      </c>
      <c r="DV6" s="197" t="s">
        <v>14</v>
      </c>
      <c r="DW6" s="198" t="s">
        <v>47</v>
      </c>
      <c r="DX6" s="198" t="s">
        <v>48</v>
      </c>
      <c r="DY6" s="198" t="s">
        <v>16</v>
      </c>
      <c r="DZ6" s="198" t="s">
        <v>60</v>
      </c>
      <c r="EA6" s="198" t="s">
        <v>14</v>
      </c>
      <c r="EB6" s="197" t="s">
        <v>47</v>
      </c>
      <c r="EC6" s="197" t="s">
        <v>48</v>
      </c>
      <c r="ED6" s="197" t="s">
        <v>16</v>
      </c>
      <c r="EE6" s="197" t="s">
        <v>60</v>
      </c>
      <c r="EF6" s="197" t="s">
        <v>14</v>
      </c>
      <c r="EG6" s="197" t="s">
        <v>47</v>
      </c>
      <c r="EH6" s="197" t="s">
        <v>48</v>
      </c>
      <c r="EI6" s="197" t="s">
        <v>16</v>
      </c>
      <c r="EJ6" s="197" t="s">
        <v>60</v>
      </c>
      <c r="EK6" s="197" t="s">
        <v>14</v>
      </c>
      <c r="EL6" s="197" t="s">
        <v>47</v>
      </c>
      <c r="EM6" s="197" t="s">
        <v>48</v>
      </c>
      <c r="EN6" s="197" t="s">
        <v>16</v>
      </c>
      <c r="EO6" s="197" t="s">
        <v>60</v>
      </c>
      <c r="EP6" s="197" t="s">
        <v>14</v>
      </c>
      <c r="EQ6" s="197" t="s">
        <v>47</v>
      </c>
      <c r="ER6" s="197" t="s">
        <v>48</v>
      </c>
      <c r="ES6" s="197" t="s">
        <v>16</v>
      </c>
      <c r="ET6" s="197" t="s">
        <v>60</v>
      </c>
      <c r="EU6" s="197" t="s">
        <v>14</v>
      </c>
      <c r="EV6" s="197" t="s">
        <v>47</v>
      </c>
      <c r="EW6" s="197" t="s">
        <v>48</v>
      </c>
      <c r="EX6" s="197" t="s">
        <v>16</v>
      </c>
      <c r="EY6" s="197" t="s">
        <v>60</v>
      </c>
      <c r="EZ6" s="197" t="s">
        <v>14</v>
      </c>
      <c r="FA6" s="197" t="s">
        <v>47</v>
      </c>
      <c r="FB6" s="197" t="s">
        <v>48</v>
      </c>
      <c r="FC6" s="197" t="s">
        <v>16</v>
      </c>
      <c r="FD6" s="197" t="s">
        <v>60</v>
      </c>
      <c r="FE6" s="197" t="s">
        <v>14</v>
      </c>
      <c r="FF6" s="198" t="s">
        <v>47</v>
      </c>
      <c r="FG6" s="198" t="s">
        <v>48</v>
      </c>
      <c r="FH6" s="198" t="s">
        <v>16</v>
      </c>
      <c r="FI6" s="198" t="s">
        <v>60</v>
      </c>
      <c r="FJ6" s="198" t="s">
        <v>14</v>
      </c>
      <c r="FK6" s="197" t="s">
        <v>47</v>
      </c>
      <c r="FL6" s="197" t="s">
        <v>48</v>
      </c>
      <c r="FM6" s="197" t="s">
        <v>16</v>
      </c>
      <c r="FN6" s="197" t="s">
        <v>60</v>
      </c>
      <c r="FO6" s="197" t="s">
        <v>14</v>
      </c>
      <c r="FP6" s="197" t="s">
        <v>47</v>
      </c>
      <c r="FQ6" s="197" t="s">
        <v>48</v>
      </c>
      <c r="FR6" s="197" t="s">
        <v>16</v>
      </c>
      <c r="FS6" s="197" t="s">
        <v>60</v>
      </c>
      <c r="FT6" s="197" t="s">
        <v>14</v>
      </c>
      <c r="FU6" s="197" t="s">
        <v>47</v>
      </c>
      <c r="FV6" s="197" t="s">
        <v>48</v>
      </c>
      <c r="FW6" s="197" t="s">
        <v>16</v>
      </c>
      <c r="FX6" s="197" t="s">
        <v>60</v>
      </c>
      <c r="FY6" s="197" t="s">
        <v>14</v>
      </c>
      <c r="FZ6" s="197" t="s">
        <v>47</v>
      </c>
      <c r="GA6" s="197" t="s">
        <v>48</v>
      </c>
      <c r="GB6" s="197" t="s">
        <v>16</v>
      </c>
      <c r="GC6" s="197" t="s">
        <v>60</v>
      </c>
      <c r="GD6" s="197" t="s">
        <v>14</v>
      </c>
      <c r="GE6" s="197" t="s">
        <v>47</v>
      </c>
      <c r="GF6" s="197" t="s">
        <v>48</v>
      </c>
      <c r="GG6" s="197" t="s">
        <v>16</v>
      </c>
      <c r="GH6" s="197" t="s">
        <v>60</v>
      </c>
      <c r="GI6" s="197" t="s">
        <v>14</v>
      </c>
      <c r="GJ6" s="197" t="s">
        <v>47</v>
      </c>
      <c r="GK6" s="197" t="s">
        <v>48</v>
      </c>
      <c r="GL6" s="197" t="s">
        <v>16</v>
      </c>
      <c r="GM6" s="197" t="s">
        <v>60</v>
      </c>
      <c r="GN6" s="197" t="s">
        <v>14</v>
      </c>
      <c r="GO6" s="198" t="s">
        <v>47</v>
      </c>
      <c r="GP6" s="198" t="s">
        <v>48</v>
      </c>
      <c r="GQ6" s="198" t="s">
        <v>16</v>
      </c>
      <c r="GR6" s="198" t="s">
        <v>60</v>
      </c>
      <c r="GS6" s="198" t="s">
        <v>14</v>
      </c>
      <c r="GT6" s="197" t="s">
        <v>47</v>
      </c>
      <c r="GU6" s="197" t="s">
        <v>48</v>
      </c>
      <c r="GV6" s="197" t="s">
        <v>16</v>
      </c>
      <c r="GW6" s="197" t="s">
        <v>60</v>
      </c>
      <c r="GX6" s="197" t="s">
        <v>14</v>
      </c>
      <c r="GY6" s="197" t="s">
        <v>47</v>
      </c>
      <c r="GZ6" s="197" t="s">
        <v>48</v>
      </c>
      <c r="HA6" s="197" t="s">
        <v>16</v>
      </c>
      <c r="HB6" s="197" t="s">
        <v>60</v>
      </c>
      <c r="HC6" s="197" t="s">
        <v>14</v>
      </c>
      <c r="HD6" s="197" t="s">
        <v>47</v>
      </c>
      <c r="HE6" s="197" t="s">
        <v>48</v>
      </c>
      <c r="HF6" s="197" t="s">
        <v>16</v>
      </c>
      <c r="HG6" s="197" t="s">
        <v>60</v>
      </c>
      <c r="HH6" s="197" t="s">
        <v>14</v>
      </c>
      <c r="HI6" s="197" t="s">
        <v>47</v>
      </c>
      <c r="HJ6" s="197" t="s">
        <v>48</v>
      </c>
      <c r="HK6" s="197" t="s">
        <v>16</v>
      </c>
      <c r="HL6" s="197" t="s">
        <v>60</v>
      </c>
      <c r="HM6" s="197" t="s">
        <v>14</v>
      </c>
      <c r="HN6" s="197" t="s">
        <v>47</v>
      </c>
      <c r="HO6" s="197" t="s">
        <v>48</v>
      </c>
      <c r="HP6" s="197" t="s">
        <v>16</v>
      </c>
      <c r="HQ6" s="197" t="s">
        <v>60</v>
      </c>
      <c r="HR6" s="197" t="s">
        <v>14</v>
      </c>
      <c r="HS6" s="197" t="s">
        <v>47</v>
      </c>
      <c r="HT6" s="197" t="s">
        <v>48</v>
      </c>
      <c r="HU6" s="197" t="s">
        <v>16</v>
      </c>
      <c r="HV6" s="197" t="s">
        <v>60</v>
      </c>
      <c r="HW6" s="197" t="s">
        <v>14</v>
      </c>
      <c r="HX6" s="197" t="s">
        <v>47</v>
      </c>
      <c r="HY6" s="197" t="s">
        <v>48</v>
      </c>
      <c r="HZ6" s="197" t="s">
        <v>16</v>
      </c>
      <c r="IA6" s="197" t="s">
        <v>60</v>
      </c>
      <c r="IB6" s="197" t="s">
        <v>14</v>
      </c>
      <c r="IC6" s="198" t="s">
        <v>47</v>
      </c>
      <c r="ID6" s="198" t="s">
        <v>48</v>
      </c>
      <c r="IE6" s="198" t="s">
        <v>16</v>
      </c>
      <c r="IF6" s="198" t="s">
        <v>60</v>
      </c>
      <c r="IG6" s="198" t="s">
        <v>14</v>
      </c>
      <c r="IH6" s="197" t="s">
        <v>47</v>
      </c>
      <c r="II6" s="197" t="s">
        <v>48</v>
      </c>
      <c r="IJ6" s="197" t="s">
        <v>16</v>
      </c>
      <c r="IK6" s="197" t="s">
        <v>60</v>
      </c>
      <c r="IL6" s="197" t="s">
        <v>14</v>
      </c>
      <c r="IM6" s="197" t="s">
        <v>47</v>
      </c>
      <c r="IN6" s="197" t="s">
        <v>48</v>
      </c>
      <c r="IO6" s="197" t="s">
        <v>16</v>
      </c>
      <c r="IP6" s="197" t="s">
        <v>60</v>
      </c>
      <c r="IQ6" s="197" t="s">
        <v>14</v>
      </c>
      <c r="IR6" s="197" t="s">
        <v>47</v>
      </c>
      <c r="IS6" s="197" t="s">
        <v>48</v>
      </c>
      <c r="IT6" s="197" t="s">
        <v>16</v>
      </c>
      <c r="IU6" s="197" t="s">
        <v>60</v>
      </c>
      <c r="IV6" s="197" t="s">
        <v>14</v>
      </c>
      <c r="IW6" s="197" t="s">
        <v>47</v>
      </c>
      <c r="IX6" s="197" t="s">
        <v>48</v>
      </c>
      <c r="IY6" s="197" t="s">
        <v>16</v>
      </c>
      <c r="IZ6" s="197" t="s">
        <v>60</v>
      </c>
      <c r="JA6" s="197" t="s">
        <v>14</v>
      </c>
      <c r="JB6" s="197" t="s">
        <v>47</v>
      </c>
      <c r="JC6" s="197" t="s">
        <v>48</v>
      </c>
      <c r="JD6" s="197" t="s">
        <v>16</v>
      </c>
      <c r="JE6" s="197" t="s">
        <v>60</v>
      </c>
      <c r="JF6" s="197" t="s">
        <v>14</v>
      </c>
      <c r="JG6" s="197" t="s">
        <v>47</v>
      </c>
      <c r="JH6" s="197" t="s">
        <v>48</v>
      </c>
      <c r="JI6" s="197" t="s">
        <v>16</v>
      </c>
      <c r="JJ6" s="197" t="s">
        <v>60</v>
      </c>
      <c r="JK6" s="197" t="s">
        <v>14</v>
      </c>
      <c r="JL6" s="197" t="s">
        <v>47</v>
      </c>
      <c r="JM6" s="197" t="s">
        <v>48</v>
      </c>
      <c r="JN6" s="197" t="s">
        <v>16</v>
      </c>
      <c r="JO6" s="197" t="s">
        <v>60</v>
      </c>
      <c r="JP6" s="197" t="s">
        <v>14</v>
      </c>
      <c r="JQ6" s="198" t="s">
        <v>47</v>
      </c>
      <c r="JR6" s="198" t="s">
        <v>48</v>
      </c>
      <c r="JS6" s="198" t="s">
        <v>16</v>
      </c>
      <c r="JT6" s="198" t="s">
        <v>60</v>
      </c>
      <c r="JU6" s="198" t="s">
        <v>14</v>
      </c>
      <c r="JV6" s="197" t="s">
        <v>47</v>
      </c>
      <c r="JW6" s="197" t="s">
        <v>48</v>
      </c>
      <c r="JX6" s="197" t="s">
        <v>16</v>
      </c>
      <c r="JY6" s="197" t="s">
        <v>60</v>
      </c>
      <c r="JZ6" s="197" t="s">
        <v>14</v>
      </c>
      <c r="KA6" s="197" t="s">
        <v>47</v>
      </c>
      <c r="KB6" s="197" t="s">
        <v>48</v>
      </c>
      <c r="KC6" s="197" t="s">
        <v>16</v>
      </c>
      <c r="KD6" s="197" t="s">
        <v>60</v>
      </c>
      <c r="KE6" s="197" t="s">
        <v>14</v>
      </c>
      <c r="KF6" s="197" t="s">
        <v>47</v>
      </c>
      <c r="KG6" s="197" t="s">
        <v>48</v>
      </c>
      <c r="KH6" s="197" t="s">
        <v>16</v>
      </c>
      <c r="KI6" s="197" t="s">
        <v>60</v>
      </c>
      <c r="KJ6" s="197" t="s">
        <v>14</v>
      </c>
      <c r="KK6" s="197" t="s">
        <v>47</v>
      </c>
      <c r="KL6" s="197" t="s">
        <v>48</v>
      </c>
      <c r="KM6" s="197" t="s">
        <v>16</v>
      </c>
      <c r="KN6" s="197" t="s">
        <v>60</v>
      </c>
      <c r="KO6" s="197" t="s">
        <v>14</v>
      </c>
      <c r="KP6" s="197" t="s">
        <v>47</v>
      </c>
      <c r="KQ6" s="197" t="s">
        <v>48</v>
      </c>
      <c r="KR6" s="197" t="s">
        <v>16</v>
      </c>
      <c r="KS6" s="197" t="s">
        <v>60</v>
      </c>
      <c r="KT6" s="197" t="s">
        <v>14</v>
      </c>
      <c r="KU6" s="197" t="s">
        <v>47</v>
      </c>
      <c r="KV6" s="197" t="s">
        <v>48</v>
      </c>
      <c r="KW6" s="197" t="s">
        <v>16</v>
      </c>
      <c r="KX6" s="197" t="s">
        <v>60</v>
      </c>
      <c r="KY6" s="197" t="s">
        <v>14</v>
      </c>
      <c r="KZ6" s="197" t="s">
        <v>47</v>
      </c>
      <c r="LA6" s="197" t="s">
        <v>48</v>
      </c>
      <c r="LB6" s="197" t="s">
        <v>16</v>
      </c>
      <c r="LC6" s="197" t="s">
        <v>60</v>
      </c>
      <c r="LD6" s="197" t="s">
        <v>14</v>
      </c>
      <c r="LE6" s="198" t="s">
        <v>47</v>
      </c>
      <c r="LF6" s="198" t="s">
        <v>48</v>
      </c>
      <c r="LG6" s="198" t="s">
        <v>16</v>
      </c>
      <c r="LH6" s="198" t="s">
        <v>60</v>
      </c>
      <c r="LI6" s="198" t="s">
        <v>14</v>
      </c>
      <c r="LJ6" s="197" t="s">
        <v>47</v>
      </c>
      <c r="LK6" s="197" t="s">
        <v>48</v>
      </c>
      <c r="LL6" s="197" t="s">
        <v>16</v>
      </c>
      <c r="LM6" s="197" t="s">
        <v>60</v>
      </c>
      <c r="LN6" s="197" t="s">
        <v>14</v>
      </c>
      <c r="LO6" s="197" t="s">
        <v>47</v>
      </c>
      <c r="LP6" s="197" t="s">
        <v>48</v>
      </c>
      <c r="LQ6" s="197" t="s">
        <v>16</v>
      </c>
      <c r="LR6" s="197" t="s">
        <v>60</v>
      </c>
      <c r="LS6" s="197" t="s">
        <v>14</v>
      </c>
      <c r="LT6" s="197" t="s">
        <v>47</v>
      </c>
      <c r="LU6" s="197" t="s">
        <v>48</v>
      </c>
      <c r="LV6" s="197" t="s">
        <v>16</v>
      </c>
      <c r="LW6" s="197" t="s">
        <v>60</v>
      </c>
      <c r="LX6" s="197" t="s">
        <v>14</v>
      </c>
      <c r="LY6" s="197" t="s">
        <v>47</v>
      </c>
      <c r="LZ6" s="197" t="s">
        <v>48</v>
      </c>
      <c r="MA6" s="197" t="s">
        <v>16</v>
      </c>
      <c r="MB6" s="197" t="s">
        <v>60</v>
      </c>
      <c r="MC6" s="197" t="s">
        <v>14</v>
      </c>
      <c r="MD6" s="197" t="s">
        <v>47</v>
      </c>
      <c r="ME6" s="197" t="s">
        <v>48</v>
      </c>
      <c r="MF6" s="197" t="s">
        <v>16</v>
      </c>
      <c r="MG6" s="197" t="s">
        <v>60</v>
      </c>
      <c r="MH6" s="197" t="s">
        <v>14</v>
      </c>
      <c r="MI6" s="197" t="s">
        <v>47</v>
      </c>
      <c r="MJ6" s="197" t="s">
        <v>48</v>
      </c>
      <c r="MK6" s="197" t="s">
        <v>16</v>
      </c>
      <c r="ML6" s="197" t="s">
        <v>60</v>
      </c>
      <c r="MM6" s="197" t="s">
        <v>14</v>
      </c>
      <c r="MN6" s="197" t="s">
        <v>47</v>
      </c>
      <c r="MO6" s="197" t="s">
        <v>48</v>
      </c>
      <c r="MP6" s="197" t="s">
        <v>16</v>
      </c>
      <c r="MQ6" s="197" t="s">
        <v>60</v>
      </c>
      <c r="MR6" s="197" t="s">
        <v>14</v>
      </c>
      <c r="MS6" s="198" t="s">
        <v>47</v>
      </c>
      <c r="MT6" s="198" t="s">
        <v>48</v>
      </c>
      <c r="MU6" s="198" t="s">
        <v>16</v>
      </c>
      <c r="MV6" s="198" t="s">
        <v>60</v>
      </c>
      <c r="MW6" s="198" t="s">
        <v>14</v>
      </c>
      <c r="MX6" s="197" t="s">
        <v>47</v>
      </c>
      <c r="MY6" s="197" t="s">
        <v>48</v>
      </c>
      <c r="MZ6" s="197" t="s">
        <v>16</v>
      </c>
      <c r="NA6" s="197" t="s">
        <v>60</v>
      </c>
      <c r="NB6" s="197" t="s">
        <v>14</v>
      </c>
      <c r="NC6" s="197" t="s">
        <v>47</v>
      </c>
      <c r="ND6" s="197" t="s">
        <v>48</v>
      </c>
      <c r="NE6" s="197" t="s">
        <v>16</v>
      </c>
      <c r="NF6" s="197" t="s">
        <v>60</v>
      </c>
      <c r="NG6" s="197" t="s">
        <v>14</v>
      </c>
      <c r="NH6" s="197" t="s">
        <v>47</v>
      </c>
      <c r="NI6" s="197" t="s">
        <v>48</v>
      </c>
      <c r="NJ6" s="197" t="s">
        <v>16</v>
      </c>
      <c r="NK6" s="197" t="s">
        <v>60</v>
      </c>
      <c r="NL6" s="197" t="s">
        <v>14</v>
      </c>
      <c r="NM6" s="197" t="s">
        <v>47</v>
      </c>
      <c r="NN6" s="197" t="s">
        <v>48</v>
      </c>
      <c r="NO6" s="197" t="s">
        <v>16</v>
      </c>
      <c r="NP6" s="197" t="s">
        <v>60</v>
      </c>
      <c r="NQ6" s="197" t="s">
        <v>14</v>
      </c>
      <c r="NR6" s="197" t="s">
        <v>47</v>
      </c>
      <c r="NS6" s="197" t="s">
        <v>48</v>
      </c>
      <c r="NT6" s="197" t="s">
        <v>16</v>
      </c>
      <c r="NU6" s="197" t="s">
        <v>60</v>
      </c>
      <c r="NV6" s="197" t="s">
        <v>14</v>
      </c>
      <c r="NW6" s="197" t="s">
        <v>47</v>
      </c>
      <c r="NX6" s="197" t="s">
        <v>48</v>
      </c>
      <c r="NY6" s="197" t="s">
        <v>16</v>
      </c>
      <c r="NZ6" s="197" t="s">
        <v>60</v>
      </c>
      <c r="OA6" s="197" t="s">
        <v>14</v>
      </c>
      <c r="OB6" s="197" t="s">
        <v>47</v>
      </c>
      <c r="OC6" s="197" t="s">
        <v>48</v>
      </c>
      <c r="OD6" s="197" t="s">
        <v>16</v>
      </c>
      <c r="OE6" s="197" t="s">
        <v>60</v>
      </c>
      <c r="OF6" s="197" t="s">
        <v>14</v>
      </c>
      <c r="OG6" s="198" t="s">
        <v>47</v>
      </c>
      <c r="OH6" s="198" t="s">
        <v>48</v>
      </c>
      <c r="OI6" s="198" t="s">
        <v>16</v>
      </c>
      <c r="OJ6" s="198" t="s">
        <v>60</v>
      </c>
      <c r="OK6" s="198" t="s">
        <v>14</v>
      </c>
      <c r="OL6" s="197" t="s">
        <v>47</v>
      </c>
      <c r="OM6" s="197" t="s">
        <v>48</v>
      </c>
      <c r="ON6" s="197" t="s">
        <v>16</v>
      </c>
      <c r="OO6" s="197" t="s">
        <v>60</v>
      </c>
      <c r="OP6" s="197" t="s">
        <v>14</v>
      </c>
      <c r="OQ6" s="197" t="s">
        <v>47</v>
      </c>
      <c r="OR6" s="197" t="s">
        <v>48</v>
      </c>
      <c r="OS6" s="197" t="s">
        <v>16</v>
      </c>
      <c r="OT6" s="197" t="s">
        <v>60</v>
      </c>
      <c r="OU6" s="197" t="s">
        <v>14</v>
      </c>
      <c r="OV6" s="197" t="s">
        <v>47</v>
      </c>
      <c r="OW6" s="197" t="s">
        <v>48</v>
      </c>
      <c r="OX6" s="197" t="s">
        <v>16</v>
      </c>
      <c r="OY6" s="197" t="s">
        <v>60</v>
      </c>
      <c r="OZ6" s="197" t="s">
        <v>14</v>
      </c>
      <c r="PA6" s="197" t="s">
        <v>47</v>
      </c>
      <c r="PB6" s="197" t="s">
        <v>48</v>
      </c>
      <c r="PC6" s="197" t="s">
        <v>16</v>
      </c>
      <c r="PD6" s="197" t="s">
        <v>60</v>
      </c>
      <c r="PE6" s="197" t="s">
        <v>14</v>
      </c>
      <c r="PF6" s="197" t="s">
        <v>47</v>
      </c>
      <c r="PG6" s="197" t="s">
        <v>48</v>
      </c>
      <c r="PH6" s="197" t="s">
        <v>16</v>
      </c>
      <c r="PI6" s="197" t="s">
        <v>60</v>
      </c>
      <c r="PJ6" s="197" t="s">
        <v>14</v>
      </c>
      <c r="PK6" s="197" t="s">
        <v>47</v>
      </c>
      <c r="PL6" s="197" t="s">
        <v>48</v>
      </c>
      <c r="PM6" s="197" t="s">
        <v>16</v>
      </c>
      <c r="PN6" s="197" t="s">
        <v>60</v>
      </c>
      <c r="PO6" s="197" t="s">
        <v>14</v>
      </c>
      <c r="PP6" s="197" t="s">
        <v>47</v>
      </c>
      <c r="PQ6" s="197" t="s">
        <v>48</v>
      </c>
      <c r="PR6" s="197" t="s">
        <v>16</v>
      </c>
      <c r="PS6" s="197" t="s">
        <v>60</v>
      </c>
      <c r="PT6" s="197" t="s">
        <v>14</v>
      </c>
      <c r="PU6" s="198" t="s">
        <v>47</v>
      </c>
      <c r="PV6" s="198" t="s">
        <v>48</v>
      </c>
      <c r="PW6" s="198" t="s">
        <v>16</v>
      </c>
      <c r="PX6" s="198" t="s">
        <v>60</v>
      </c>
      <c r="PY6" s="198" t="s">
        <v>14</v>
      </c>
      <c r="PZ6" s="197" t="s">
        <v>47</v>
      </c>
      <c r="QA6" s="197" t="s">
        <v>48</v>
      </c>
      <c r="QB6" s="197" t="s">
        <v>16</v>
      </c>
      <c r="QC6" s="197" t="s">
        <v>60</v>
      </c>
      <c r="QD6" s="197" t="s">
        <v>14</v>
      </c>
      <c r="QE6" s="197" t="s">
        <v>47</v>
      </c>
      <c r="QF6" s="197" t="s">
        <v>48</v>
      </c>
      <c r="QG6" s="197" t="s">
        <v>16</v>
      </c>
      <c r="QH6" s="197" t="s">
        <v>60</v>
      </c>
      <c r="QI6" s="197" t="s">
        <v>14</v>
      </c>
      <c r="QJ6" s="197" t="s">
        <v>47</v>
      </c>
      <c r="QK6" s="197" t="s">
        <v>48</v>
      </c>
      <c r="QL6" s="197" t="s">
        <v>16</v>
      </c>
      <c r="QM6" s="197" t="s">
        <v>60</v>
      </c>
      <c r="QN6" s="197" t="s">
        <v>14</v>
      </c>
      <c r="QO6" s="197" t="s">
        <v>47</v>
      </c>
      <c r="QP6" s="197" t="s">
        <v>48</v>
      </c>
      <c r="QQ6" s="197" t="s">
        <v>16</v>
      </c>
      <c r="QR6" s="197" t="s">
        <v>60</v>
      </c>
      <c r="QS6" s="197" t="s">
        <v>14</v>
      </c>
      <c r="QT6" s="197" t="s">
        <v>47</v>
      </c>
      <c r="QU6" s="197" t="s">
        <v>48</v>
      </c>
      <c r="QV6" s="197" t="s">
        <v>16</v>
      </c>
      <c r="QW6" s="197" t="s">
        <v>60</v>
      </c>
      <c r="QX6" s="197" t="s">
        <v>14</v>
      </c>
      <c r="QY6" s="197" t="s">
        <v>47</v>
      </c>
      <c r="QZ6" s="197" t="s">
        <v>48</v>
      </c>
      <c r="RA6" s="197" t="s">
        <v>16</v>
      </c>
      <c r="RB6" s="197" t="s">
        <v>60</v>
      </c>
      <c r="RC6" s="197" t="s">
        <v>14</v>
      </c>
      <c r="RD6" s="197" t="s">
        <v>47</v>
      </c>
      <c r="RE6" s="197" t="s">
        <v>48</v>
      </c>
      <c r="RF6" s="197" t="s">
        <v>16</v>
      </c>
      <c r="RG6" s="197" t="s">
        <v>60</v>
      </c>
      <c r="RH6" s="197" t="s">
        <v>14</v>
      </c>
      <c r="RI6" s="199" t="s">
        <v>47</v>
      </c>
      <c r="RJ6" s="199" t="s">
        <v>48</v>
      </c>
      <c r="RK6" s="199" t="s">
        <v>16</v>
      </c>
      <c r="RL6" s="199" t="s">
        <v>60</v>
      </c>
      <c r="RM6" s="199" t="s">
        <v>14</v>
      </c>
      <c r="RN6" s="197" t="s">
        <v>47</v>
      </c>
      <c r="RO6" s="197" t="s">
        <v>48</v>
      </c>
      <c r="RP6" s="197" t="s">
        <v>16</v>
      </c>
      <c r="RQ6" s="197" t="s">
        <v>60</v>
      </c>
      <c r="RR6" s="197" t="s">
        <v>14</v>
      </c>
      <c r="RS6" s="197" t="s">
        <v>47</v>
      </c>
      <c r="RT6" s="197" t="s">
        <v>48</v>
      </c>
      <c r="RU6" s="197" t="s">
        <v>16</v>
      </c>
      <c r="RV6" s="197" t="s">
        <v>60</v>
      </c>
      <c r="RW6" s="197" t="s">
        <v>14</v>
      </c>
      <c r="RX6" s="198" t="s">
        <v>47</v>
      </c>
      <c r="RY6" s="198" t="s">
        <v>48</v>
      </c>
      <c r="RZ6" s="198" t="s">
        <v>16</v>
      </c>
      <c r="SA6" s="198" t="s">
        <v>60</v>
      </c>
      <c r="SB6" s="198" t="s">
        <v>14</v>
      </c>
      <c r="SC6" s="197" t="s">
        <v>47</v>
      </c>
      <c r="SD6" s="197" t="s">
        <v>48</v>
      </c>
      <c r="SE6" s="197" t="s">
        <v>16</v>
      </c>
      <c r="SF6" s="197" t="s">
        <v>60</v>
      </c>
      <c r="SG6" s="197" t="s">
        <v>14</v>
      </c>
      <c r="SH6" s="197" t="s">
        <v>47</v>
      </c>
      <c r="SI6" s="197" t="s">
        <v>48</v>
      </c>
      <c r="SJ6" s="197" t="s">
        <v>16</v>
      </c>
      <c r="SK6" s="197" t="s">
        <v>60</v>
      </c>
      <c r="SL6" s="197" t="s">
        <v>14</v>
      </c>
      <c r="SM6" s="197" t="s">
        <v>47</v>
      </c>
      <c r="SN6" s="197" t="s">
        <v>48</v>
      </c>
      <c r="SO6" s="197" t="s">
        <v>16</v>
      </c>
      <c r="SP6" s="197" t="s">
        <v>60</v>
      </c>
      <c r="SQ6" s="197" t="s">
        <v>14</v>
      </c>
      <c r="SR6" s="197" t="s">
        <v>47</v>
      </c>
      <c r="SS6" s="197" t="s">
        <v>48</v>
      </c>
      <c r="ST6" s="197" t="s">
        <v>16</v>
      </c>
      <c r="SU6" s="197" t="s">
        <v>60</v>
      </c>
      <c r="SV6" s="197" t="s">
        <v>14</v>
      </c>
      <c r="SW6" s="197" t="s">
        <v>47</v>
      </c>
      <c r="SX6" s="197" t="s">
        <v>48</v>
      </c>
      <c r="SY6" s="197" t="s">
        <v>16</v>
      </c>
      <c r="SZ6" s="197" t="s">
        <v>60</v>
      </c>
      <c r="TA6" s="197" t="s">
        <v>14</v>
      </c>
      <c r="TB6" s="197" t="s">
        <v>47</v>
      </c>
      <c r="TC6" s="197" t="s">
        <v>48</v>
      </c>
      <c r="TD6" s="197" t="s">
        <v>16</v>
      </c>
      <c r="TE6" s="197" t="s">
        <v>60</v>
      </c>
      <c r="TF6" s="197" t="s">
        <v>14</v>
      </c>
      <c r="TG6" s="197" t="s">
        <v>47</v>
      </c>
      <c r="TH6" s="197" t="s">
        <v>48</v>
      </c>
      <c r="TI6" s="197" t="s">
        <v>16</v>
      </c>
      <c r="TJ6" s="197" t="s">
        <v>60</v>
      </c>
      <c r="TK6" s="197" t="s">
        <v>14</v>
      </c>
      <c r="TL6" s="198" t="s">
        <v>47</v>
      </c>
      <c r="TM6" s="198" t="s">
        <v>48</v>
      </c>
      <c r="TN6" s="198" t="s">
        <v>16</v>
      </c>
      <c r="TO6" s="198" t="s">
        <v>60</v>
      </c>
      <c r="TP6" s="198" t="s">
        <v>14</v>
      </c>
    </row>
    <row r="7" spans="1:536" s="52" customFormat="1" x14ac:dyDescent="0.25">
      <c r="A7" s="377" t="s">
        <v>114</v>
      </c>
      <c r="B7" s="378">
        <v>4503.9525000000003</v>
      </c>
      <c r="C7" s="378">
        <v>943.5249</v>
      </c>
      <c r="D7" s="378">
        <v>237.5574</v>
      </c>
      <c r="E7" s="378">
        <v>9487.8040000000001</v>
      </c>
      <c r="F7" s="378">
        <v>15172.838800000001</v>
      </c>
      <c r="G7" s="378">
        <v>5616.9736999999996</v>
      </c>
      <c r="H7" s="378">
        <v>1059.6088</v>
      </c>
      <c r="I7" s="378">
        <v>234.97370000000001</v>
      </c>
      <c r="J7" s="378">
        <v>19803.342100000002</v>
      </c>
      <c r="K7" s="378">
        <v>26714.898300000001</v>
      </c>
      <c r="L7" s="378">
        <v>7323.4449000000004</v>
      </c>
      <c r="M7" s="378">
        <v>862.60080000000005</v>
      </c>
      <c r="N7" s="378">
        <v>378.93650000000002</v>
      </c>
      <c r="O7" s="378">
        <v>29531.0723</v>
      </c>
      <c r="P7" s="378">
        <v>38096.054499999998</v>
      </c>
      <c r="Q7" s="378">
        <v>8036.7690000000002</v>
      </c>
      <c r="R7" s="378">
        <v>1214.5987</v>
      </c>
      <c r="S7" s="378">
        <v>486.005</v>
      </c>
      <c r="T7" s="378">
        <v>27941.710999999999</v>
      </c>
      <c r="U7" s="378">
        <f>+SUM(Q7:T7)</f>
        <v>37679.083700000003</v>
      </c>
      <c r="V7" s="378">
        <v>9056.8870000000006</v>
      </c>
      <c r="W7" s="378">
        <v>1604.3131000000001</v>
      </c>
      <c r="X7" s="378">
        <v>791.76149999999996</v>
      </c>
      <c r="Y7" s="378">
        <v>32692.465100000001</v>
      </c>
      <c r="Z7" s="378">
        <v>44145.426700000004</v>
      </c>
      <c r="AA7" s="378">
        <v>11159.1018</v>
      </c>
      <c r="AB7" s="378">
        <v>1957.36</v>
      </c>
      <c r="AC7" s="378">
        <v>1164.4737</v>
      </c>
      <c r="AD7" s="378">
        <v>25584.957600000002</v>
      </c>
      <c r="AE7" s="378">
        <v>39865.893100000001</v>
      </c>
      <c r="AF7" s="378">
        <v>11099.640856178001</v>
      </c>
      <c r="AG7" s="378">
        <v>2192.2910503839998</v>
      </c>
      <c r="AH7" s="378">
        <v>1290.1475086770001</v>
      </c>
      <c r="AI7" s="378">
        <v>24711.323994931001</v>
      </c>
      <c r="AJ7" s="378">
        <v>39293.403410170002</v>
      </c>
      <c r="AK7" s="378">
        <v>11379.9313</v>
      </c>
      <c r="AL7" s="378">
        <v>1387.4942000000001</v>
      </c>
      <c r="AM7" s="378">
        <v>1533.4264000000001</v>
      </c>
      <c r="AN7" s="378">
        <v>21507.155699999999</v>
      </c>
      <c r="AO7" s="378">
        <v>35808.007599999997</v>
      </c>
      <c r="AP7" s="379">
        <v>11418.2238</v>
      </c>
      <c r="AQ7" s="379">
        <v>1212.1561999999999</v>
      </c>
      <c r="AR7" s="379">
        <v>1454.3259</v>
      </c>
      <c r="AS7" s="379">
        <v>19491.360499999999</v>
      </c>
      <c r="AT7" s="379">
        <v>33576.066399999996</v>
      </c>
      <c r="AU7" s="378">
        <v>0</v>
      </c>
      <c r="AV7" s="378">
        <v>0</v>
      </c>
      <c r="AW7" s="378">
        <v>0</v>
      </c>
      <c r="AX7" s="378">
        <v>0</v>
      </c>
      <c r="AY7" s="378">
        <v>0</v>
      </c>
      <c r="AZ7" s="378">
        <v>-2.1911999999999998</v>
      </c>
      <c r="BA7" s="378">
        <v>0</v>
      </c>
      <c r="BB7" s="378">
        <v>0</v>
      </c>
      <c r="BC7" s="378">
        <v>-0.54779999999999995</v>
      </c>
      <c r="BD7" s="378">
        <v>-2.7389999999999999</v>
      </c>
      <c r="BE7" s="378">
        <v>4503.9525000000003</v>
      </c>
      <c r="BF7" s="378">
        <v>943.5249</v>
      </c>
      <c r="BG7" s="378">
        <v>237.5574</v>
      </c>
      <c r="BH7" s="378">
        <v>9487.8040000000001</v>
      </c>
      <c r="BI7" s="378">
        <v>15172.838800000001</v>
      </c>
      <c r="BJ7" s="378">
        <v>5616.9736999999996</v>
      </c>
      <c r="BK7" s="378">
        <v>1059.6088</v>
      </c>
      <c r="BL7" s="378">
        <v>234.97370000000001</v>
      </c>
      <c r="BM7" s="378">
        <v>19803.342100000002</v>
      </c>
      <c r="BN7" s="378">
        <v>26714.898300000001</v>
      </c>
      <c r="BO7" s="378">
        <v>7321.2537000000002</v>
      </c>
      <c r="BP7" s="378">
        <v>862.60080000000005</v>
      </c>
      <c r="BQ7" s="378">
        <v>378.93650000000002</v>
      </c>
      <c r="BR7" s="378">
        <v>29530.5245</v>
      </c>
      <c r="BS7" s="378">
        <v>38093.315499999997</v>
      </c>
      <c r="BT7" s="378">
        <f t="shared" ref="BT7:BT18" si="0">+Q7</f>
        <v>8036.7690000000002</v>
      </c>
      <c r="BU7" s="378">
        <f t="shared" ref="BU7:BU18" si="1">+R7</f>
        <v>1214.5987</v>
      </c>
      <c r="BV7" s="378">
        <f t="shared" ref="BV7:BV18" si="2">+S7</f>
        <v>486.005</v>
      </c>
      <c r="BW7" s="378">
        <f t="shared" ref="BW7:BW18" si="3">+T7</f>
        <v>27941.710999999999</v>
      </c>
      <c r="BX7" s="378">
        <f t="shared" ref="BX7:BX18" si="4">+U7</f>
        <v>37679.083700000003</v>
      </c>
      <c r="BY7" s="378">
        <v>9056.8870000000006</v>
      </c>
      <c r="BZ7" s="378">
        <v>1604.3131000000001</v>
      </c>
      <c r="CA7" s="378">
        <v>791.76149999999996</v>
      </c>
      <c r="CB7" s="378">
        <v>32692.465100000001</v>
      </c>
      <c r="CC7" s="378">
        <v>44145.426700000004</v>
      </c>
      <c r="CD7" s="378">
        <v>11159.1018</v>
      </c>
      <c r="CE7" s="378">
        <v>1957.36</v>
      </c>
      <c r="CF7" s="378">
        <v>1164.4737</v>
      </c>
      <c r="CG7" s="378">
        <v>25584.957600000002</v>
      </c>
      <c r="CH7" s="378">
        <v>39865.893100000001</v>
      </c>
      <c r="CI7" s="378">
        <v>11099.640856178001</v>
      </c>
      <c r="CJ7" s="378">
        <v>2192.2910503839998</v>
      </c>
      <c r="CK7" s="378">
        <v>1290.1475086770001</v>
      </c>
      <c r="CL7" s="378">
        <v>24711.323994931001</v>
      </c>
      <c r="CM7" s="378">
        <v>39293.403410170002</v>
      </c>
      <c r="CN7" s="378">
        <v>11379.9313</v>
      </c>
      <c r="CO7" s="378">
        <v>1387.4942000000001</v>
      </c>
      <c r="CP7" s="378">
        <v>1533.4264000000001</v>
      </c>
      <c r="CQ7" s="378">
        <v>21507.155699999999</v>
      </c>
      <c r="CR7" s="378">
        <v>35808.007599999997</v>
      </c>
      <c r="CS7" s="379">
        <v>11418.2238</v>
      </c>
      <c r="CT7" s="379">
        <v>1212.1561999999999</v>
      </c>
      <c r="CU7" s="379">
        <v>1454.3259</v>
      </c>
      <c r="CV7" s="379">
        <v>19491.360499999999</v>
      </c>
      <c r="CW7" s="379">
        <v>33576.066399999996</v>
      </c>
      <c r="CX7" s="366">
        <v>8.9658999999999995</v>
      </c>
      <c r="CY7" s="366">
        <v>0.47839999999999999</v>
      </c>
      <c r="CZ7" s="366"/>
      <c r="DA7" s="366">
        <v>12.6091</v>
      </c>
      <c r="DB7" s="366">
        <v>22.0534</v>
      </c>
      <c r="DC7" s="366">
        <v>63.576999999999998</v>
      </c>
      <c r="DD7" s="366">
        <v>5.8453999999999997</v>
      </c>
      <c r="DE7" s="363">
        <v>0</v>
      </c>
      <c r="DF7" s="366">
        <v>23.099499999999999</v>
      </c>
      <c r="DG7" s="366">
        <v>92.521899999999988</v>
      </c>
      <c r="DH7" s="366">
        <v>63.384300000000003</v>
      </c>
      <c r="DI7" s="366">
        <v>1.9696</v>
      </c>
      <c r="DJ7" s="363">
        <v>0</v>
      </c>
      <c r="DK7" s="366">
        <v>41.3264</v>
      </c>
      <c r="DL7" s="366">
        <v>106.68030000000002</v>
      </c>
      <c r="DM7" s="152">
        <v>77.822999999999993</v>
      </c>
      <c r="DN7" s="152">
        <v>1.3900999999999999</v>
      </c>
      <c r="DO7" s="152">
        <v>0</v>
      </c>
      <c r="DP7" s="152">
        <v>54.913899999999998</v>
      </c>
      <c r="DQ7" s="152">
        <v>134.12700000000001</v>
      </c>
      <c r="DR7" s="152">
        <v>89.855000000000004</v>
      </c>
      <c r="DS7" s="152">
        <v>1.1567000000000001</v>
      </c>
      <c r="DT7" s="152">
        <v>0</v>
      </c>
      <c r="DU7" s="152">
        <v>65.561800000000005</v>
      </c>
      <c r="DV7" s="152">
        <v>156.57350000000002</v>
      </c>
      <c r="DW7" s="152">
        <v>82.89</v>
      </c>
      <c r="DX7" s="152">
        <v>2.77</v>
      </c>
      <c r="DY7" s="152">
        <v>0</v>
      </c>
      <c r="DZ7" s="152">
        <v>83.09</v>
      </c>
      <c r="EA7" s="152">
        <f>SUM(DW7:DZ7)</f>
        <v>168.75</v>
      </c>
      <c r="EB7" s="363">
        <v>0</v>
      </c>
      <c r="EC7" s="363">
        <v>0</v>
      </c>
      <c r="ED7" s="363">
        <v>0</v>
      </c>
      <c r="EE7" s="363">
        <v>546.57579999999996</v>
      </c>
      <c r="EF7" s="363">
        <v>546.57579999999996</v>
      </c>
      <c r="EG7" s="363">
        <v>6.2700000000000006E-2</v>
      </c>
      <c r="EH7" s="363">
        <v>8.5300000000000001E-2</v>
      </c>
      <c r="EI7" s="363">
        <v>25.21</v>
      </c>
      <c r="EJ7" s="363">
        <v>2148.1723000000002</v>
      </c>
      <c r="EK7" s="363">
        <v>2173.5303000000004</v>
      </c>
      <c r="EL7" s="363">
        <v>0.31309999999999999</v>
      </c>
      <c r="EM7" s="363">
        <v>0.64410000000000001</v>
      </c>
      <c r="EN7" s="363">
        <v>36.477400000000003</v>
      </c>
      <c r="EO7" s="363">
        <v>1528.4376999999999</v>
      </c>
      <c r="EP7" s="363">
        <v>1565.8723</v>
      </c>
      <c r="EQ7" s="363">
        <v>0.27100000000000002</v>
      </c>
      <c r="ER7" s="363">
        <v>0.27800000000000002</v>
      </c>
      <c r="ES7" s="363">
        <v>52.973700000000001</v>
      </c>
      <c r="ET7" s="363">
        <v>471.85699999999991</v>
      </c>
      <c r="EU7" s="363">
        <v>525.37969999999996</v>
      </c>
      <c r="EV7" s="152">
        <v>0</v>
      </c>
      <c r="EW7" s="152">
        <v>0</v>
      </c>
      <c r="EX7" s="152">
        <v>98.333446299999991</v>
      </c>
      <c r="EY7" s="152">
        <v>874.15945720000002</v>
      </c>
      <c r="EZ7" s="152">
        <v>972.49290350000001</v>
      </c>
      <c r="FA7" s="152">
        <v>0</v>
      </c>
      <c r="FB7" s="152">
        <v>-1.77E-2</v>
      </c>
      <c r="FC7" s="152">
        <v>222.21080000000001</v>
      </c>
      <c r="FD7" s="152">
        <v>778.30160000000001</v>
      </c>
      <c r="FE7" s="152">
        <v>1000.4947</v>
      </c>
      <c r="FF7" s="152">
        <v>0</v>
      </c>
      <c r="FG7" s="152">
        <v>0.04</v>
      </c>
      <c r="FH7" s="152">
        <v>108.08</v>
      </c>
      <c r="FI7" s="152">
        <v>9.92</v>
      </c>
      <c r="FJ7" s="152">
        <v>118.04</v>
      </c>
      <c r="FK7" s="363"/>
      <c r="FL7" s="363"/>
      <c r="FM7" s="363">
        <v>22.9405</v>
      </c>
      <c r="FN7" s="363">
        <v>8.8000000000000005E-3</v>
      </c>
      <c r="FO7" s="363">
        <v>22.949300000000001</v>
      </c>
      <c r="FP7" s="363">
        <v>9.2125000000000004</v>
      </c>
      <c r="FQ7" s="363">
        <v>0.3891</v>
      </c>
      <c r="FR7" s="363">
        <v>135.6463</v>
      </c>
      <c r="FS7" s="363">
        <v>0.30429999999998358</v>
      </c>
      <c r="FT7" s="363">
        <v>145.5522</v>
      </c>
      <c r="FU7" s="363">
        <v>9.3844999999999992</v>
      </c>
      <c r="FV7" s="363">
        <v>0.27450000000000002</v>
      </c>
      <c r="FW7" s="363">
        <v>166.2551</v>
      </c>
      <c r="FX7" s="363">
        <v>6.0409000000000148</v>
      </c>
      <c r="FY7" s="363">
        <v>181.95500000000001</v>
      </c>
      <c r="FZ7" s="363">
        <v>11.2928</v>
      </c>
      <c r="GA7" s="363">
        <v>0.43009999999999998</v>
      </c>
      <c r="GB7" s="363">
        <v>190.59360000000001</v>
      </c>
      <c r="GC7" s="363">
        <v>19.6858</v>
      </c>
      <c r="GD7" s="363">
        <v>222.00230000000002</v>
      </c>
      <c r="GE7" s="363">
        <v>29.520995298456093</v>
      </c>
      <c r="GF7" s="363">
        <v>0.52449717950000008</v>
      </c>
      <c r="GG7" s="363">
        <v>206.25594619117081</v>
      </c>
      <c r="GH7" s="363">
        <v>33.355672065459856</v>
      </c>
      <c r="GI7" s="363">
        <v>269.65711073458675</v>
      </c>
      <c r="GJ7" s="363">
        <v>46.9627948914518</v>
      </c>
      <c r="GK7" s="363">
        <v>1.7373430564999999</v>
      </c>
      <c r="GL7" s="363">
        <v>193.0031671960574</v>
      </c>
      <c r="GM7" s="363">
        <v>119.58677458166042</v>
      </c>
      <c r="GN7" s="363">
        <v>361.29007972566961</v>
      </c>
      <c r="GO7" s="364">
        <v>150.77719999999999</v>
      </c>
      <c r="GP7" s="364">
        <v>3.8864999999999998</v>
      </c>
      <c r="GQ7" s="364">
        <v>293.31900000000002</v>
      </c>
      <c r="GR7" s="364">
        <v>121.6964</v>
      </c>
      <c r="GS7" s="364">
        <v>569.67910000000006</v>
      </c>
      <c r="GT7" s="363">
        <v>2.3699999999999999E-2</v>
      </c>
      <c r="GU7" s="363">
        <v>0</v>
      </c>
      <c r="GV7" s="363">
        <v>0</v>
      </c>
      <c r="GW7" s="363">
        <v>0.57669999999999999</v>
      </c>
      <c r="GX7" s="363">
        <v>0.60040000000000004</v>
      </c>
      <c r="GY7" s="363">
        <v>45.2224</v>
      </c>
      <c r="GZ7" s="363">
        <v>6.8983999999999996</v>
      </c>
      <c r="HA7" s="363">
        <v>8.6105999999999998</v>
      </c>
      <c r="HB7" s="363">
        <v>112.4286</v>
      </c>
      <c r="HC7" s="363">
        <v>173.16</v>
      </c>
      <c r="HD7" s="363">
        <v>90.1143</v>
      </c>
      <c r="HE7" s="363">
        <v>-1.0773999999999999</v>
      </c>
      <c r="HF7" s="363">
        <v>19.542300000000001</v>
      </c>
      <c r="HG7" s="363">
        <v>366.01310000000001</v>
      </c>
      <c r="HH7" s="363">
        <v>474.59230000000002</v>
      </c>
      <c r="HI7" s="363">
        <v>75.022300000000001</v>
      </c>
      <c r="HJ7" s="363">
        <v>2.3559999999999999</v>
      </c>
      <c r="HK7" s="363">
        <v>18.985399999999998</v>
      </c>
      <c r="HL7" s="363">
        <v>546.47400000000005</v>
      </c>
      <c r="HM7" s="363">
        <v>642.83770000000004</v>
      </c>
      <c r="HN7" s="363">
        <v>132.39089999999999</v>
      </c>
      <c r="HO7" s="363">
        <v>0.32769999999999999</v>
      </c>
      <c r="HP7" s="363">
        <v>27.8323</v>
      </c>
      <c r="HQ7" s="363">
        <v>624.48369999999989</v>
      </c>
      <c r="HR7" s="363">
        <v>785.03459999999995</v>
      </c>
      <c r="HS7" s="363">
        <v>240.65228831400009</v>
      </c>
      <c r="HT7" s="363">
        <v>4.4399142620000056</v>
      </c>
      <c r="HU7" s="363">
        <v>33.402761276999996</v>
      </c>
      <c r="HV7" s="363">
        <v>414.52678544299988</v>
      </c>
      <c r="HW7" s="363">
        <v>693.02174929599994</v>
      </c>
      <c r="HX7" s="363">
        <v>296.41210000000001</v>
      </c>
      <c r="HY7" s="363">
        <v>3.7662</v>
      </c>
      <c r="HZ7" s="363">
        <v>79.141800000000003</v>
      </c>
      <c r="IA7" s="363">
        <v>770.25440000000003</v>
      </c>
      <c r="IB7" s="363">
        <v>1149.5745000000002</v>
      </c>
      <c r="IC7" s="364">
        <v>346.99990000000003</v>
      </c>
      <c r="ID7" s="364">
        <v>11.5366</v>
      </c>
      <c r="IE7" s="364">
        <v>59.141399999999997</v>
      </c>
      <c r="IF7" s="364">
        <v>699.36</v>
      </c>
      <c r="IG7" s="364">
        <v>1117.0379</v>
      </c>
      <c r="IH7" s="363">
        <v>0</v>
      </c>
      <c r="II7" s="363">
        <v>0</v>
      </c>
      <c r="IJ7" s="363">
        <v>0</v>
      </c>
      <c r="IK7" s="363">
        <v>18.377199999999998</v>
      </c>
      <c r="IL7" s="363">
        <f>+SUM(IH7:IK7)</f>
        <v>18.377199999999998</v>
      </c>
      <c r="IM7" s="363"/>
      <c r="IN7" s="363"/>
      <c r="IO7" s="363"/>
      <c r="IP7" s="363">
        <v>3.3849</v>
      </c>
      <c r="IQ7" s="363">
        <v>3.3849</v>
      </c>
      <c r="IR7" s="363"/>
      <c r="IS7" s="363">
        <v>7.6499999999999999E-2</v>
      </c>
      <c r="IT7" s="363"/>
      <c r="IU7" s="363">
        <v>0.2291</v>
      </c>
      <c r="IV7" s="363">
        <v>0.30559999999999998</v>
      </c>
      <c r="IW7" s="363">
        <v>0</v>
      </c>
      <c r="IX7" s="363">
        <v>3.8117000000000001</v>
      </c>
      <c r="IY7" s="363">
        <v>0</v>
      </c>
      <c r="IZ7" s="363">
        <v>7.1975999999999996</v>
      </c>
      <c r="JA7" s="363">
        <v>11.0093</v>
      </c>
      <c r="JB7" s="363">
        <v>15.002599999999999</v>
      </c>
      <c r="JC7" s="363">
        <v>8.0739000000000001</v>
      </c>
      <c r="JD7" s="363">
        <v>0</v>
      </c>
      <c r="JE7" s="363">
        <v>4.7283999999999997</v>
      </c>
      <c r="JF7" s="363">
        <v>27.8049</v>
      </c>
      <c r="JG7" s="363">
        <v>26.986499999999999</v>
      </c>
      <c r="JH7" s="363">
        <v>17.6067</v>
      </c>
      <c r="JI7" s="363">
        <v>0</v>
      </c>
      <c r="JJ7" s="363">
        <v>13.723599999999999</v>
      </c>
      <c r="JK7" s="363">
        <v>58.316799999999994</v>
      </c>
      <c r="JL7" s="363">
        <v>43.631100000000004</v>
      </c>
      <c r="JM7" s="363">
        <v>30.106000000000002</v>
      </c>
      <c r="JN7" s="363">
        <v>0</v>
      </c>
      <c r="JO7" s="363">
        <v>35.073799999999999</v>
      </c>
      <c r="JP7" s="363">
        <v>108.8109</v>
      </c>
      <c r="JQ7" s="364">
        <v>55.687199999999997</v>
      </c>
      <c r="JR7" s="364">
        <v>34.3979</v>
      </c>
      <c r="JS7" s="364">
        <v>0</v>
      </c>
      <c r="JT7" s="364">
        <v>48.173299999999998</v>
      </c>
      <c r="JU7" s="364">
        <v>138.25839999999999</v>
      </c>
      <c r="JV7" s="363">
        <v>4.99E-2</v>
      </c>
      <c r="JW7" s="363">
        <v>0</v>
      </c>
      <c r="JX7" s="363">
        <v>3.4754</v>
      </c>
      <c r="JY7" s="363">
        <v>14.375900000000001</v>
      </c>
      <c r="JZ7" s="363">
        <v>17.901200000000003</v>
      </c>
      <c r="KA7" s="363">
        <v>61.402200000000001</v>
      </c>
      <c r="KB7" s="363">
        <v>0.60780000000000001</v>
      </c>
      <c r="KC7" s="363">
        <v>56.825000000000003</v>
      </c>
      <c r="KD7" s="363">
        <f>+KE7-SUM(KA7:KC7)</f>
        <v>292.92830000000004</v>
      </c>
      <c r="KE7" s="363">
        <v>411.76330000000002</v>
      </c>
      <c r="KF7" s="363">
        <v>163.09289999999999</v>
      </c>
      <c r="KG7" s="363">
        <v>1.9843999999999999</v>
      </c>
      <c r="KH7" s="363">
        <v>102.6844</v>
      </c>
      <c r="KI7" s="363">
        <v>810.41000000000008</v>
      </c>
      <c r="KJ7" s="363">
        <v>1078.1717000000001</v>
      </c>
      <c r="KK7" s="363">
        <v>154.09110000000001</v>
      </c>
      <c r="KL7" s="363">
        <v>2.7454999999999998</v>
      </c>
      <c r="KM7" s="363">
        <v>139.61340000000001</v>
      </c>
      <c r="KN7" s="363">
        <v>1450.0031999999999</v>
      </c>
      <c r="KO7" s="363">
        <v>1746.4531999999999</v>
      </c>
      <c r="KP7" s="363">
        <v>274.46809999999999</v>
      </c>
      <c r="KQ7" s="363">
        <v>2.4100999999999999</v>
      </c>
      <c r="KR7" s="363">
        <v>227.87190000000001</v>
      </c>
      <c r="KS7" s="363">
        <v>2035.0065999999997</v>
      </c>
      <c r="KT7" s="363">
        <v>2539.7566999999999</v>
      </c>
      <c r="KU7" s="363">
        <v>305.22649999999999</v>
      </c>
      <c r="KV7" s="363">
        <v>2.5449000000000002</v>
      </c>
      <c r="KW7" s="363">
        <v>352.93060000000003</v>
      </c>
      <c r="KX7" s="363">
        <v>2753.3761</v>
      </c>
      <c r="KY7" s="363">
        <v>3414.0780999999997</v>
      </c>
      <c r="KZ7" s="363">
        <v>447.25220000000002</v>
      </c>
      <c r="LA7" s="363">
        <v>3.9916</v>
      </c>
      <c r="LB7" s="363">
        <v>932.35709999999995</v>
      </c>
      <c r="LC7" s="363">
        <v>3788.9609999999998</v>
      </c>
      <c r="LD7" s="363">
        <v>5172.5618999999997</v>
      </c>
      <c r="LE7" s="363">
        <v>545.71029999999996</v>
      </c>
      <c r="LF7" s="363">
        <v>4.1957000000000004</v>
      </c>
      <c r="LG7" s="363">
        <v>893.78359999999998</v>
      </c>
      <c r="LH7" s="363">
        <f>LI7-LE7-LF7-LG7</f>
        <v>4637.1514999999999</v>
      </c>
      <c r="LI7" s="363">
        <v>6080.8410999999996</v>
      </c>
      <c r="LJ7" s="363">
        <v>0</v>
      </c>
      <c r="LK7" s="363">
        <v>0</v>
      </c>
      <c r="LL7" s="363">
        <v>0</v>
      </c>
      <c r="LM7" s="363">
        <v>0</v>
      </c>
      <c r="LN7" s="363">
        <v>0</v>
      </c>
      <c r="LO7" s="363"/>
      <c r="LP7" s="363"/>
      <c r="LQ7" s="363">
        <v>19.917400000000001</v>
      </c>
      <c r="LR7" s="363"/>
      <c r="LS7" s="363">
        <v>19.917400000000001</v>
      </c>
      <c r="LT7" s="363"/>
      <c r="LU7" s="363"/>
      <c r="LV7" s="363">
        <v>112.2359</v>
      </c>
      <c r="LW7" s="363"/>
      <c r="LX7" s="363">
        <v>112.2359</v>
      </c>
      <c r="LY7" s="363">
        <v>0</v>
      </c>
      <c r="LZ7" s="363">
        <v>0</v>
      </c>
      <c r="MA7" s="363">
        <v>-869.75699999999995</v>
      </c>
      <c r="MB7" s="363"/>
      <c r="MC7" s="363">
        <v>-869.75699999999995</v>
      </c>
      <c r="MD7" s="363">
        <v>0</v>
      </c>
      <c r="ME7" s="363">
        <v>0</v>
      </c>
      <c r="MF7" s="363">
        <v>250.3896</v>
      </c>
      <c r="MG7" s="363">
        <v>0</v>
      </c>
      <c r="MH7" s="363">
        <v>250.3896</v>
      </c>
      <c r="MI7" s="363">
        <v>0</v>
      </c>
      <c r="MJ7" s="363">
        <v>0</v>
      </c>
      <c r="MK7" s="363">
        <v>210.10661949999997</v>
      </c>
      <c r="ML7" s="363">
        <v>0</v>
      </c>
      <c r="MM7" s="363">
        <v>210.10661949999997</v>
      </c>
      <c r="MN7" s="363">
        <v>0</v>
      </c>
      <c r="MO7" s="363">
        <v>0</v>
      </c>
      <c r="MP7" s="363">
        <v>169.84110000000001</v>
      </c>
      <c r="MQ7" s="363">
        <v>0</v>
      </c>
      <c r="MR7" s="363">
        <v>169.84110000000001</v>
      </c>
      <c r="MS7" s="364">
        <v>0</v>
      </c>
      <c r="MT7" s="364">
        <v>0</v>
      </c>
      <c r="MU7" s="364">
        <v>177.30109999999999</v>
      </c>
      <c r="MV7" s="364">
        <v>0</v>
      </c>
      <c r="MW7" s="364">
        <v>177.30109999999999</v>
      </c>
      <c r="MX7" s="363">
        <v>0</v>
      </c>
      <c r="MY7" s="363">
        <v>0</v>
      </c>
      <c r="MZ7" s="363">
        <v>0.1812</v>
      </c>
      <c r="NA7" s="363">
        <v>0</v>
      </c>
      <c r="NB7" s="363">
        <v>0.1812</v>
      </c>
      <c r="NC7" s="363">
        <v>125.3125</v>
      </c>
      <c r="ND7" s="363">
        <v>6.4414999999999996</v>
      </c>
      <c r="NE7" s="363">
        <v>11.458399999999999</v>
      </c>
      <c r="NF7" s="363">
        <v>194.70820000000001</v>
      </c>
      <c r="NG7" s="363">
        <v>337.92060000000004</v>
      </c>
      <c r="NH7" s="363">
        <v>208.89670000000001</v>
      </c>
      <c r="NI7" s="363">
        <v>8.9480000000000004</v>
      </c>
      <c r="NJ7" s="363">
        <v>30.499600000000001</v>
      </c>
      <c r="NK7" s="363">
        <v>485.01909999999998</v>
      </c>
      <c r="NL7" s="363">
        <v>733.36339999999996</v>
      </c>
      <c r="NM7" s="363">
        <v>292.06259999999997</v>
      </c>
      <c r="NN7" s="363">
        <v>8.2639999999999993</v>
      </c>
      <c r="NO7" s="363">
        <v>23.5822</v>
      </c>
      <c r="NP7" s="363">
        <v>508.96989999999994</v>
      </c>
      <c r="NQ7" s="363">
        <v>832.87869999999998</v>
      </c>
      <c r="NR7" s="363">
        <v>421.76940000000002</v>
      </c>
      <c r="NS7" s="363">
        <v>5.6448</v>
      </c>
      <c r="NT7" s="363">
        <v>35.942</v>
      </c>
      <c r="NU7" s="363">
        <v>547.09990000000005</v>
      </c>
      <c r="NV7" s="363">
        <v>1010.4561000000001</v>
      </c>
      <c r="NW7" s="363">
        <v>306.16041760015247</v>
      </c>
      <c r="NX7" s="363">
        <v>5.8005649469652445</v>
      </c>
      <c r="NY7" s="363">
        <v>59.846771901793574</v>
      </c>
      <c r="NZ7" s="363">
        <v>659.38813475208906</v>
      </c>
      <c r="OA7" s="363">
        <v>1031.1958892010002</v>
      </c>
      <c r="OB7" s="363">
        <v>435.55102482133691</v>
      </c>
      <c r="OC7" s="363">
        <v>3.754164963521236</v>
      </c>
      <c r="OD7" s="363">
        <v>24.680325717851829</v>
      </c>
      <c r="OE7" s="363">
        <v>329.39176254929032</v>
      </c>
      <c r="OF7" s="363">
        <v>793.37727805200029</v>
      </c>
      <c r="OG7" s="364">
        <v>472.2389</v>
      </c>
      <c r="OH7" s="364">
        <v>5.7133000000000003</v>
      </c>
      <c r="OI7" s="364">
        <v>89.366100000000003</v>
      </c>
      <c r="OJ7" s="364">
        <v>384.98989999999998</v>
      </c>
      <c r="OK7" s="364">
        <v>952.30820000000006</v>
      </c>
      <c r="OL7" s="363">
        <v>6.7500000000000004E-2</v>
      </c>
      <c r="OM7" s="363">
        <v>0</v>
      </c>
      <c r="ON7" s="363">
        <v>3.7690000000000001</v>
      </c>
      <c r="OO7" s="363">
        <v>0.32490000000000002</v>
      </c>
      <c r="OP7" s="363">
        <v>4.1614000000000004</v>
      </c>
      <c r="OQ7" s="363">
        <v>116.0307</v>
      </c>
      <c r="OR7" s="363">
        <v>1.4108000000000001</v>
      </c>
      <c r="OS7" s="363">
        <v>30.704599999999999</v>
      </c>
      <c r="OT7" s="363">
        <v>704.43020000000001</v>
      </c>
      <c r="OU7" s="363">
        <v>852.57629999999995</v>
      </c>
      <c r="OV7" s="363">
        <v>102.64060000000001</v>
      </c>
      <c r="OW7" s="363">
        <v>9.0518999999999998</v>
      </c>
      <c r="OX7" s="363">
        <v>77.418300000000002</v>
      </c>
      <c r="OY7" s="363">
        <v>1052.6323</v>
      </c>
      <c r="OZ7" s="363">
        <v>1241.7430999999999</v>
      </c>
      <c r="PA7" s="363">
        <v>70.2</v>
      </c>
      <c r="PB7" s="363">
        <v>11.1007</v>
      </c>
      <c r="PC7" s="363">
        <v>85.7273</v>
      </c>
      <c r="PD7" s="363">
        <v>1190.8517999999999</v>
      </c>
      <c r="PE7" s="363">
        <v>1357.8797999999999</v>
      </c>
      <c r="PF7" s="363">
        <v>301.38010000000003</v>
      </c>
      <c r="PG7" s="363">
        <v>17.384999999999998</v>
      </c>
      <c r="PH7" s="363">
        <v>339.20870000000002</v>
      </c>
      <c r="PI7" s="363">
        <v>1534.0244</v>
      </c>
      <c r="PJ7" s="363">
        <v>2191.9982</v>
      </c>
      <c r="PK7" s="363">
        <v>301.40584038522996</v>
      </c>
      <c r="PL7" s="363">
        <v>26.169114834623372</v>
      </c>
      <c r="PM7" s="363">
        <v>213.07537552366378</v>
      </c>
      <c r="PN7" s="363">
        <v>1517.6406702769589</v>
      </c>
      <c r="PO7" s="363">
        <v>2058.291001020476</v>
      </c>
      <c r="PP7" s="363">
        <v>265.77587946083605</v>
      </c>
      <c r="PQ7" s="363">
        <v>18.714270769604902</v>
      </c>
      <c r="PR7" s="363">
        <v>120.78936483464598</v>
      </c>
      <c r="PS7" s="363">
        <v>1039.1941437604398</v>
      </c>
      <c r="PT7" s="363">
        <v>1444.4736588255269</v>
      </c>
      <c r="PU7" s="364">
        <v>450.75069999999999</v>
      </c>
      <c r="PV7" s="364">
        <v>16.460999999999999</v>
      </c>
      <c r="PW7" s="364">
        <v>253.1969</v>
      </c>
      <c r="PX7" s="364">
        <v>2870.0713999999998</v>
      </c>
      <c r="PY7" s="364">
        <v>3590.4799999999996</v>
      </c>
      <c r="PZ7" s="363">
        <v>0</v>
      </c>
      <c r="QA7" s="363">
        <v>0</v>
      </c>
      <c r="QB7" s="363">
        <v>0</v>
      </c>
      <c r="QC7" s="363">
        <v>0</v>
      </c>
      <c r="QD7" s="363">
        <v>0</v>
      </c>
      <c r="QE7" s="363">
        <v>87.328599999999994</v>
      </c>
      <c r="QF7" s="363">
        <v>8.1463000000000001</v>
      </c>
      <c r="QG7" s="363"/>
      <c r="QH7" s="363">
        <v>12.9642</v>
      </c>
      <c r="QI7" s="363">
        <v>108.4391</v>
      </c>
      <c r="QJ7" s="363">
        <v>101.10469999999999</v>
      </c>
      <c r="QK7" s="363">
        <v>11.0937</v>
      </c>
      <c r="QL7" s="363"/>
      <c r="QM7" s="363">
        <v>131.5239</v>
      </c>
      <c r="QN7" s="363">
        <v>243.72229999999999</v>
      </c>
      <c r="QO7" s="363">
        <v>91.735699999999994</v>
      </c>
      <c r="QP7" s="363">
        <v>11.882899999999999</v>
      </c>
      <c r="QQ7" s="363">
        <v>0</v>
      </c>
      <c r="QR7" s="363">
        <v>239.35320000000002</v>
      </c>
      <c r="QS7" s="363">
        <v>342.97180000000003</v>
      </c>
      <c r="QT7" s="363">
        <v>83.391199999999998</v>
      </c>
      <c r="QU7" s="363">
        <v>9.8589000000000002</v>
      </c>
      <c r="QV7" s="363">
        <v>0</v>
      </c>
      <c r="QW7" s="363">
        <v>154.67230000000001</v>
      </c>
      <c r="QX7" s="363">
        <v>247.92240000000001</v>
      </c>
      <c r="QY7" s="363">
        <v>97.296531856042819</v>
      </c>
      <c r="QZ7" s="363">
        <v>4.6205199684073897</v>
      </c>
      <c r="RA7" s="363"/>
      <c r="RB7" s="363">
        <v>157.17656530195649</v>
      </c>
      <c r="RC7" s="363">
        <v>259.09361712640668</v>
      </c>
      <c r="RD7" s="363">
        <v>31.504839575946214</v>
      </c>
      <c r="RE7" s="363">
        <v>11.075631130956141</v>
      </c>
      <c r="RF7" s="363"/>
      <c r="RG7" s="363">
        <v>62.350818582848277</v>
      </c>
      <c r="RH7" s="363">
        <v>104.93128928975062</v>
      </c>
      <c r="RI7" s="363">
        <v>6.9512</v>
      </c>
      <c r="RJ7" s="363">
        <v>1.6105</v>
      </c>
      <c r="RK7" s="363"/>
      <c r="RL7" s="363">
        <v>15.7075</v>
      </c>
      <c r="RM7" s="363">
        <v>24.269199999999998</v>
      </c>
      <c r="RN7" s="363">
        <v>0</v>
      </c>
      <c r="RO7" s="363">
        <v>0</v>
      </c>
      <c r="RP7" s="363">
        <v>0</v>
      </c>
      <c r="RQ7" s="363">
        <v>0</v>
      </c>
      <c r="RR7" s="363">
        <v>0</v>
      </c>
      <c r="RS7" s="363">
        <v>42.368499999999997</v>
      </c>
      <c r="RT7" s="363">
        <v>0.25030000000000002</v>
      </c>
      <c r="RU7" s="363">
        <v>0</v>
      </c>
      <c r="RV7" s="363">
        <v>0</v>
      </c>
      <c r="RW7" s="363">
        <v>42.6188</v>
      </c>
      <c r="RX7" s="363">
        <v>99.752799999999993</v>
      </c>
      <c r="RY7" s="363">
        <v>0.55430000000000001</v>
      </c>
      <c r="RZ7" s="363">
        <v>0</v>
      </c>
      <c r="SA7" s="363">
        <v>0</v>
      </c>
      <c r="SB7" s="363">
        <v>100.30710000000001</v>
      </c>
      <c r="SC7" s="363">
        <v>0.1411</v>
      </c>
      <c r="SD7" s="363">
        <v>0</v>
      </c>
      <c r="SE7" s="363">
        <v>7.4256000000000002</v>
      </c>
      <c r="SF7" s="363">
        <v>15.277500000000002</v>
      </c>
      <c r="SG7" s="363">
        <v>22.844200000000004</v>
      </c>
      <c r="SH7" s="363">
        <v>435.29639999999995</v>
      </c>
      <c r="SI7" s="363">
        <v>23.504799999999999</v>
      </c>
      <c r="SJ7" s="363">
        <v>150.45650000000001</v>
      </c>
      <c r="SK7" s="363">
        <v>1882.4212999999997</v>
      </c>
      <c r="SL7" s="363">
        <v>2491.6789999999996</v>
      </c>
      <c r="SM7" s="363">
        <v>684.09029999999984</v>
      </c>
      <c r="SN7" s="363">
        <v>31.029900000000001</v>
      </c>
      <c r="SO7" s="363">
        <v>503.23679999999996</v>
      </c>
      <c r="SP7" s="363">
        <v>5010.2981</v>
      </c>
      <c r="SQ7" s="363">
        <v>6228.6550999999999</v>
      </c>
      <c r="SR7" s="363">
        <v>756.38629999999989</v>
      </c>
      <c r="SS7" s="363">
        <v>46.924800000000005</v>
      </c>
      <c r="ST7" s="363">
        <v>-399.11620000000005</v>
      </c>
      <c r="SU7" s="363">
        <v>5500.4277999999995</v>
      </c>
      <c r="SV7" s="363">
        <v>5904.6226999999999</v>
      </c>
      <c r="SW7" s="363">
        <v>1303.3504</v>
      </c>
      <c r="SX7" s="363">
        <v>46.378099999999996</v>
      </c>
      <c r="SY7" s="363">
        <v>1124.8117999999999</v>
      </c>
      <c r="SZ7" s="363">
        <v>5432.8845000000001</v>
      </c>
      <c r="TA7" s="363">
        <v>7907.4248000000007</v>
      </c>
      <c r="TB7" s="363">
        <v>1385.0720734538816</v>
      </c>
      <c r="TC7" s="363">
        <v>63.096311191496007</v>
      </c>
      <c r="TD7" s="363">
        <v>1173.951520693628</v>
      </c>
      <c r="TE7" s="363">
        <v>6478.2608850394645</v>
      </c>
      <c r="TF7" s="363">
        <v>9100.3807903784691</v>
      </c>
      <c r="TG7" s="152">
        <v>1699.31343874957</v>
      </c>
      <c r="TH7" s="152">
        <v>74.534509920582281</v>
      </c>
      <c r="TI7" s="152">
        <v>1742.0236577485553</v>
      </c>
      <c r="TJ7" s="152">
        <v>6988.676099474239</v>
      </c>
      <c r="TK7" s="152">
        <v>10504.547705892948</v>
      </c>
      <c r="TL7" s="152">
        <v>2211.7582000000002</v>
      </c>
      <c r="TM7" s="152">
        <v>81.165800000000004</v>
      </c>
      <c r="TN7" s="152">
        <v>1874.1880999999998</v>
      </c>
      <c r="TO7" s="152">
        <v>8870.16</v>
      </c>
      <c r="TP7" s="152">
        <v>13037.2721</v>
      </c>
    </row>
    <row r="8" spans="1:536" s="52" customFormat="1" ht="24" customHeight="1" x14ac:dyDescent="0.25">
      <c r="A8" s="380" t="s">
        <v>115</v>
      </c>
      <c r="B8" s="378">
        <v>344.07339999999999</v>
      </c>
      <c r="C8" s="378">
        <v>98.901799999999994</v>
      </c>
      <c r="D8" s="378">
        <v>4.7713000000000001</v>
      </c>
      <c r="E8" s="378">
        <v>609.24839999999995</v>
      </c>
      <c r="F8" s="378">
        <v>1056.9948999999999</v>
      </c>
      <c r="G8" s="378">
        <v>388.15589999999997</v>
      </c>
      <c r="H8" s="378">
        <v>94.24</v>
      </c>
      <c r="I8" s="378">
        <v>3.6617000000000002</v>
      </c>
      <c r="J8" s="378">
        <v>665.36410000000001</v>
      </c>
      <c r="K8" s="378">
        <v>1151.4216999999999</v>
      </c>
      <c r="L8" s="378">
        <v>374.8152</v>
      </c>
      <c r="M8" s="378">
        <v>68.624300000000005</v>
      </c>
      <c r="N8" s="378">
        <v>10.912800000000001</v>
      </c>
      <c r="O8" s="378">
        <v>967.18730000000005</v>
      </c>
      <c r="P8" s="378">
        <v>1421.5396000000001</v>
      </c>
      <c r="Q8" s="378">
        <v>510.91359999999997</v>
      </c>
      <c r="R8" s="378">
        <v>92.197400000000002</v>
      </c>
      <c r="S8" s="378">
        <v>17.215199999999999</v>
      </c>
      <c r="T8" s="378">
        <v>1245.6051</v>
      </c>
      <c r="U8" s="378">
        <f>+SUM(Q8:T8)</f>
        <v>1865.9313</v>
      </c>
      <c r="V8" s="378">
        <v>602.32320000000004</v>
      </c>
      <c r="W8" s="378">
        <v>108.72499999999999</v>
      </c>
      <c r="X8" s="378">
        <v>26.270700000000001</v>
      </c>
      <c r="Y8" s="378">
        <v>1603.4748999999999</v>
      </c>
      <c r="Z8" s="378">
        <v>2340.7937999999999</v>
      </c>
      <c r="AA8" s="378">
        <v>953.77390000000003</v>
      </c>
      <c r="AB8" s="378">
        <v>189.0051</v>
      </c>
      <c r="AC8" s="378">
        <v>52.163699999999999</v>
      </c>
      <c r="AD8" s="378">
        <v>2028.5977</v>
      </c>
      <c r="AE8" s="378">
        <v>3223.5403999999999</v>
      </c>
      <c r="AF8" s="378">
        <v>1135.7217834</v>
      </c>
      <c r="AG8" s="378">
        <v>189.62473829999999</v>
      </c>
      <c r="AH8" s="378">
        <v>63.941928900000001</v>
      </c>
      <c r="AI8" s="378">
        <v>2104.4431005000001</v>
      </c>
      <c r="AJ8" s="378">
        <v>3493.7315511000002</v>
      </c>
      <c r="AK8" s="378">
        <v>1143.6771000000001</v>
      </c>
      <c r="AL8" s="378">
        <v>158.65110000000001</v>
      </c>
      <c r="AM8" s="378">
        <v>55.451700000000002</v>
      </c>
      <c r="AN8" s="378">
        <v>1802.0515</v>
      </c>
      <c r="AO8" s="378">
        <v>3159.8314</v>
      </c>
      <c r="AP8" s="379">
        <v>1059.5806</v>
      </c>
      <c r="AQ8" s="379">
        <v>162.15299999999999</v>
      </c>
      <c r="AR8" s="379">
        <v>60.8827</v>
      </c>
      <c r="AS8" s="379">
        <v>1593.6977999999999</v>
      </c>
      <c r="AT8" s="379">
        <v>2876.3141000000001</v>
      </c>
      <c r="AU8" s="378">
        <v>0</v>
      </c>
      <c r="AV8" s="378">
        <v>0</v>
      </c>
      <c r="AW8" s="378">
        <v>0</v>
      </c>
      <c r="AX8" s="378">
        <v>0</v>
      </c>
      <c r="AY8" s="378">
        <v>0</v>
      </c>
      <c r="AZ8" s="378">
        <v>0</v>
      </c>
      <c r="BA8" s="378">
        <v>0</v>
      </c>
      <c r="BB8" s="378">
        <v>0</v>
      </c>
      <c r="BC8" s="378">
        <v>0</v>
      </c>
      <c r="BD8" s="378">
        <v>0</v>
      </c>
      <c r="BE8" s="378">
        <v>344.07339999999999</v>
      </c>
      <c r="BF8" s="378">
        <v>98.901799999999994</v>
      </c>
      <c r="BG8" s="378">
        <v>4.7713000000000001</v>
      </c>
      <c r="BH8" s="378">
        <v>609.24839999999995</v>
      </c>
      <c r="BI8" s="378">
        <v>1056.9948999999999</v>
      </c>
      <c r="BJ8" s="378">
        <v>388.15589999999997</v>
      </c>
      <c r="BK8" s="378">
        <v>94.24</v>
      </c>
      <c r="BL8" s="378">
        <v>3.6617000000000002</v>
      </c>
      <c r="BM8" s="378">
        <v>665.36410000000001</v>
      </c>
      <c r="BN8" s="378">
        <v>1151.4216999999999</v>
      </c>
      <c r="BO8" s="378">
        <v>374.8152</v>
      </c>
      <c r="BP8" s="378">
        <v>68.624300000000005</v>
      </c>
      <c r="BQ8" s="378">
        <v>10.912800000000001</v>
      </c>
      <c r="BR8" s="378">
        <v>967.18730000000005</v>
      </c>
      <c r="BS8" s="378">
        <v>1421.5396000000001</v>
      </c>
      <c r="BT8" s="378">
        <f t="shared" si="0"/>
        <v>510.91359999999997</v>
      </c>
      <c r="BU8" s="378">
        <f t="shared" si="1"/>
        <v>92.197400000000002</v>
      </c>
      <c r="BV8" s="378">
        <f t="shared" si="2"/>
        <v>17.215199999999999</v>
      </c>
      <c r="BW8" s="378">
        <f t="shared" si="3"/>
        <v>1245.6051</v>
      </c>
      <c r="BX8" s="378">
        <f t="shared" si="4"/>
        <v>1865.9313</v>
      </c>
      <c r="BY8" s="378">
        <v>602.32320000000004</v>
      </c>
      <c r="BZ8" s="378">
        <v>108.72499999999999</v>
      </c>
      <c r="CA8" s="378">
        <v>26.270700000000001</v>
      </c>
      <c r="CB8" s="378">
        <v>1603.4748999999999</v>
      </c>
      <c r="CC8" s="378">
        <v>2340.7937999999999</v>
      </c>
      <c r="CD8" s="378">
        <v>953.77390000000003</v>
      </c>
      <c r="CE8" s="378">
        <v>189.0051</v>
      </c>
      <c r="CF8" s="378">
        <v>52.163699999999999</v>
      </c>
      <c r="CG8" s="378">
        <v>2028.5977</v>
      </c>
      <c r="CH8" s="378">
        <v>3223.5403999999999</v>
      </c>
      <c r="CI8" s="378">
        <v>1135.7217834</v>
      </c>
      <c r="CJ8" s="378">
        <v>189.62473829999999</v>
      </c>
      <c r="CK8" s="378">
        <v>63.941928900000001</v>
      </c>
      <c r="CL8" s="378">
        <v>2104.4431005000001</v>
      </c>
      <c r="CM8" s="378">
        <v>3493.7315511000002</v>
      </c>
      <c r="CN8" s="378">
        <v>1143.6771000000001</v>
      </c>
      <c r="CO8" s="378">
        <v>158.65110000000001</v>
      </c>
      <c r="CP8" s="378">
        <v>55.451700000000002</v>
      </c>
      <c r="CQ8" s="378">
        <v>1802.0515</v>
      </c>
      <c r="CR8" s="378">
        <v>3159.8314</v>
      </c>
      <c r="CS8" s="379">
        <v>1059.5806</v>
      </c>
      <c r="CT8" s="379">
        <v>162.15299999999999</v>
      </c>
      <c r="CU8" s="379">
        <v>60.8827</v>
      </c>
      <c r="CV8" s="379">
        <v>1593.6977999999999</v>
      </c>
      <c r="CW8" s="379">
        <v>2876.3141000000001</v>
      </c>
      <c r="CX8" s="363">
        <v>0</v>
      </c>
      <c r="CY8" s="363">
        <v>0</v>
      </c>
      <c r="CZ8" s="381"/>
      <c r="DA8" s="363">
        <v>0</v>
      </c>
      <c r="DB8" s="363">
        <v>0</v>
      </c>
      <c r="DC8" s="363">
        <v>0</v>
      </c>
      <c r="DD8" s="363">
        <v>0</v>
      </c>
      <c r="DE8" s="363">
        <v>0</v>
      </c>
      <c r="DF8" s="363">
        <v>0</v>
      </c>
      <c r="DG8" s="363">
        <v>0</v>
      </c>
      <c r="DH8" s="363">
        <v>6.4999999999999997E-3</v>
      </c>
      <c r="DI8" s="363">
        <v>1E-4</v>
      </c>
      <c r="DJ8" s="363">
        <v>0</v>
      </c>
      <c r="DK8" s="363">
        <v>7.3000000000000001E-3</v>
      </c>
      <c r="DL8" s="363">
        <v>1.3899999999999999E-2</v>
      </c>
      <c r="DM8" s="152">
        <v>0</v>
      </c>
      <c r="DN8" s="152">
        <v>0</v>
      </c>
      <c r="DO8" s="152">
        <v>0</v>
      </c>
      <c r="DP8" s="152">
        <v>0</v>
      </c>
      <c r="DQ8" s="152">
        <v>0</v>
      </c>
      <c r="DR8" s="152">
        <v>0</v>
      </c>
      <c r="DS8" s="152">
        <v>0</v>
      </c>
      <c r="DT8" s="152">
        <v>0</v>
      </c>
      <c r="DU8" s="152">
        <v>0</v>
      </c>
      <c r="DV8" s="152">
        <v>0</v>
      </c>
      <c r="DW8" s="152">
        <v>0</v>
      </c>
      <c r="DX8" s="152">
        <v>0</v>
      </c>
      <c r="DY8" s="152">
        <v>0</v>
      </c>
      <c r="DZ8" s="152">
        <v>0</v>
      </c>
      <c r="EA8" s="152">
        <f>SUM(DW8:DZ8)</f>
        <v>0</v>
      </c>
      <c r="EB8" s="363">
        <v>0</v>
      </c>
      <c r="EC8" s="363">
        <v>0</v>
      </c>
      <c r="ED8" s="363">
        <v>0</v>
      </c>
      <c r="EE8" s="363">
        <v>0</v>
      </c>
      <c r="EF8" s="363">
        <v>0</v>
      </c>
      <c r="EG8" s="363">
        <v>0</v>
      </c>
      <c r="EH8" s="363">
        <v>0</v>
      </c>
      <c r="EI8" s="363">
        <v>0</v>
      </c>
      <c r="EJ8" s="363">
        <v>0</v>
      </c>
      <c r="EK8" s="363">
        <v>0</v>
      </c>
      <c r="EL8" s="363">
        <v>0</v>
      </c>
      <c r="EM8" s="363">
        <v>0</v>
      </c>
      <c r="EN8" s="363">
        <v>0</v>
      </c>
      <c r="EO8" s="363">
        <v>0</v>
      </c>
      <c r="EP8" s="363">
        <v>0</v>
      </c>
      <c r="EQ8" s="363">
        <v>0</v>
      </c>
      <c r="ER8" s="363">
        <v>0</v>
      </c>
      <c r="ES8" s="363">
        <v>0</v>
      </c>
      <c r="ET8" s="363">
        <v>0</v>
      </c>
      <c r="EU8" s="363">
        <v>0</v>
      </c>
      <c r="EV8" s="152">
        <v>0</v>
      </c>
      <c r="EW8" s="152">
        <v>0</v>
      </c>
      <c r="EX8" s="152">
        <v>-2.46E-2</v>
      </c>
      <c r="EY8" s="152">
        <v>-0.15259999999999999</v>
      </c>
      <c r="EZ8" s="152">
        <v>-0.1772</v>
      </c>
      <c r="FA8" s="152">
        <v>0</v>
      </c>
      <c r="FB8" s="152">
        <v>0</v>
      </c>
      <c r="FC8" s="152">
        <v>-6.3E-3</v>
      </c>
      <c r="FD8" s="152">
        <v>-1.9599999999999999E-2</v>
      </c>
      <c r="FE8" s="152">
        <v>-2.5899999999999999E-2</v>
      </c>
      <c r="FF8" s="152">
        <v>0</v>
      </c>
      <c r="FG8" s="152">
        <v>0</v>
      </c>
      <c r="FH8" s="152">
        <v>0</v>
      </c>
      <c r="FI8" s="152">
        <v>0</v>
      </c>
      <c r="FJ8" s="152">
        <v>0</v>
      </c>
      <c r="FK8" s="363"/>
      <c r="FL8" s="363"/>
      <c r="FM8" s="363"/>
      <c r="FN8" s="363"/>
      <c r="FO8" s="363">
        <v>0</v>
      </c>
      <c r="FP8" s="363"/>
      <c r="FQ8" s="363">
        <v>0</v>
      </c>
      <c r="FR8" s="363">
        <v>0</v>
      </c>
      <c r="FS8" s="363">
        <v>0</v>
      </c>
      <c r="FT8" s="363">
        <v>0</v>
      </c>
      <c r="FU8" s="363">
        <v>0</v>
      </c>
      <c r="FV8" s="363">
        <v>0</v>
      </c>
      <c r="FW8" s="363">
        <v>0</v>
      </c>
      <c r="FX8" s="363">
        <v>0</v>
      </c>
      <c r="FY8" s="363">
        <v>0</v>
      </c>
      <c r="FZ8" s="363">
        <v>0</v>
      </c>
      <c r="GA8" s="363">
        <v>0</v>
      </c>
      <c r="GB8" s="363">
        <v>-5.0000000000000001E-4</v>
      </c>
      <c r="GC8" s="363">
        <v>0</v>
      </c>
      <c r="GD8" s="363">
        <v>-5.0000000000000001E-4</v>
      </c>
      <c r="GE8" s="363">
        <v>0</v>
      </c>
      <c r="GF8" s="363">
        <v>0</v>
      </c>
      <c r="GG8" s="363">
        <v>0</v>
      </c>
      <c r="GH8" s="363">
        <v>0</v>
      </c>
      <c r="GI8" s="363">
        <v>0</v>
      </c>
      <c r="GJ8" s="363">
        <v>-9.4375297191630261E-3</v>
      </c>
      <c r="GK8" s="363">
        <v>-2.5741022450229882E-4</v>
      </c>
      <c r="GL8" s="363">
        <v>-3.0980724915308941E-2</v>
      </c>
      <c r="GM8" s="363">
        <v>-2.3843937048513446E-2</v>
      </c>
      <c r="GN8" s="363">
        <v>-6.4519601907487706E-2</v>
      </c>
      <c r="GO8" s="364">
        <v>0</v>
      </c>
      <c r="GP8" s="364">
        <v>0</v>
      </c>
      <c r="GQ8" s="364">
        <v>0</v>
      </c>
      <c r="GR8" s="364">
        <v>0</v>
      </c>
      <c r="GS8" s="364">
        <v>0</v>
      </c>
      <c r="GT8" s="363">
        <v>0</v>
      </c>
      <c r="GU8" s="363">
        <v>0</v>
      </c>
      <c r="GV8" s="363">
        <v>0</v>
      </c>
      <c r="GW8" s="363">
        <v>0</v>
      </c>
      <c r="GX8" s="363">
        <v>0</v>
      </c>
      <c r="GY8" s="363">
        <v>0</v>
      </c>
      <c r="GZ8" s="363">
        <v>0</v>
      </c>
      <c r="HA8" s="363">
        <v>0</v>
      </c>
      <c r="HB8" s="363">
        <v>0</v>
      </c>
      <c r="HC8" s="363">
        <v>0</v>
      </c>
      <c r="HD8" s="363">
        <v>0</v>
      </c>
      <c r="HE8" s="363">
        <v>0</v>
      </c>
      <c r="HF8" s="363">
        <v>0</v>
      </c>
      <c r="HG8" s="363">
        <v>0</v>
      </c>
      <c r="HH8" s="363">
        <v>0</v>
      </c>
      <c r="HI8" s="363">
        <v>0</v>
      </c>
      <c r="HJ8" s="363">
        <v>0</v>
      </c>
      <c r="HK8" s="363">
        <v>0</v>
      </c>
      <c r="HL8" s="363">
        <v>0</v>
      </c>
      <c r="HM8" s="363">
        <v>0</v>
      </c>
      <c r="HN8" s="363">
        <v>0</v>
      </c>
      <c r="HO8" s="363">
        <v>0</v>
      </c>
      <c r="HP8" s="363">
        <v>0</v>
      </c>
      <c r="HQ8" s="363">
        <v>0</v>
      </c>
      <c r="HR8" s="363">
        <v>0</v>
      </c>
      <c r="HS8" s="363"/>
      <c r="HT8" s="363"/>
      <c r="HU8" s="363"/>
      <c r="HV8" s="363"/>
      <c r="HW8" s="363"/>
      <c r="HX8" s="363"/>
      <c r="HY8" s="363"/>
      <c r="HZ8" s="363"/>
      <c r="IA8" s="363"/>
      <c r="IB8" s="363">
        <v>0</v>
      </c>
      <c r="IC8" s="364"/>
      <c r="ID8" s="364"/>
      <c r="IE8" s="364"/>
      <c r="IF8" s="364"/>
      <c r="IG8" s="364">
        <v>0</v>
      </c>
      <c r="IH8" s="363">
        <v>0</v>
      </c>
      <c r="II8" s="363">
        <v>0</v>
      </c>
      <c r="IJ8" s="363">
        <v>0</v>
      </c>
      <c r="IK8" s="363">
        <v>0</v>
      </c>
      <c r="IL8" s="363">
        <v>0</v>
      </c>
      <c r="IM8" s="363"/>
      <c r="IN8" s="363"/>
      <c r="IO8" s="363"/>
      <c r="IP8" s="363">
        <v>0</v>
      </c>
      <c r="IQ8" s="363">
        <v>0</v>
      </c>
      <c r="IR8" s="363"/>
      <c r="IS8" s="363">
        <v>0</v>
      </c>
      <c r="IT8" s="363"/>
      <c r="IU8" s="363">
        <v>0</v>
      </c>
      <c r="IV8" s="363">
        <v>0</v>
      </c>
      <c r="IW8" s="363">
        <v>0</v>
      </c>
      <c r="IX8" s="363">
        <v>0</v>
      </c>
      <c r="IY8" s="363">
        <v>0</v>
      </c>
      <c r="IZ8" s="363">
        <v>0</v>
      </c>
      <c r="JA8" s="363">
        <v>0</v>
      </c>
      <c r="JB8" s="363">
        <v>0</v>
      </c>
      <c r="JC8" s="363">
        <v>0</v>
      </c>
      <c r="JD8" s="363">
        <v>0</v>
      </c>
      <c r="JE8" s="363">
        <v>0</v>
      </c>
      <c r="JF8" s="363">
        <v>0</v>
      </c>
      <c r="JG8" s="363"/>
      <c r="JH8" s="363"/>
      <c r="JI8" s="363"/>
      <c r="JJ8" s="363"/>
      <c r="JK8" s="363"/>
      <c r="JL8" s="363"/>
      <c r="JM8" s="363"/>
      <c r="JN8" s="363"/>
      <c r="JO8" s="363"/>
      <c r="JP8" s="363"/>
      <c r="JQ8" s="364"/>
      <c r="JR8" s="364"/>
      <c r="JS8" s="364"/>
      <c r="JT8" s="364"/>
      <c r="JU8" s="364"/>
      <c r="JV8" s="363">
        <v>0</v>
      </c>
      <c r="JW8" s="363">
        <v>0</v>
      </c>
      <c r="JX8" s="363">
        <v>0</v>
      </c>
      <c r="JY8" s="363">
        <v>0</v>
      </c>
      <c r="JZ8" s="363">
        <v>0</v>
      </c>
      <c r="KA8" s="363"/>
      <c r="KB8" s="363"/>
      <c r="KC8" s="363"/>
      <c r="KD8" s="363"/>
      <c r="KE8" s="363"/>
      <c r="KF8" s="363">
        <v>0</v>
      </c>
      <c r="KG8" s="363">
        <v>0</v>
      </c>
      <c r="KH8" s="363">
        <v>0</v>
      </c>
      <c r="KI8" s="363">
        <v>0</v>
      </c>
      <c r="KJ8" s="363">
        <v>0</v>
      </c>
      <c r="KK8" s="363">
        <v>0</v>
      </c>
      <c r="KL8" s="363">
        <v>0</v>
      </c>
      <c r="KM8" s="363">
        <v>0</v>
      </c>
      <c r="KN8" s="363">
        <v>0</v>
      </c>
      <c r="KO8" s="363">
        <v>0</v>
      </c>
      <c r="KP8" s="363">
        <v>0</v>
      </c>
      <c r="KQ8" s="363">
        <v>0</v>
      </c>
      <c r="KR8" s="363">
        <v>0</v>
      </c>
      <c r="KS8" s="363">
        <v>0</v>
      </c>
      <c r="KT8" s="363">
        <v>0</v>
      </c>
      <c r="KU8" s="363">
        <v>0</v>
      </c>
      <c r="KV8" s="363">
        <v>0</v>
      </c>
      <c r="KW8" s="363">
        <v>0</v>
      </c>
      <c r="KX8" s="363">
        <v>0</v>
      </c>
      <c r="KY8" s="363"/>
      <c r="KZ8" s="363">
        <v>0</v>
      </c>
      <c r="LA8" s="363">
        <v>0</v>
      </c>
      <c r="LB8" s="363">
        <v>0</v>
      </c>
      <c r="LC8" s="363">
        <v>0</v>
      </c>
      <c r="LD8" s="363">
        <v>0</v>
      </c>
      <c r="LE8" s="363">
        <v>0</v>
      </c>
      <c r="LF8" s="363">
        <v>0</v>
      </c>
      <c r="LG8" s="363">
        <v>0</v>
      </c>
      <c r="LH8" s="363">
        <v>0</v>
      </c>
      <c r="LI8" s="363"/>
      <c r="LJ8" s="363">
        <v>0</v>
      </c>
      <c r="LK8" s="363">
        <v>0</v>
      </c>
      <c r="LL8" s="363">
        <v>0</v>
      </c>
      <c r="LM8" s="363">
        <v>0</v>
      </c>
      <c r="LN8" s="363">
        <v>0</v>
      </c>
      <c r="LO8" s="363"/>
      <c r="LP8" s="363"/>
      <c r="LQ8" s="363">
        <v>0</v>
      </c>
      <c r="LR8" s="363"/>
      <c r="LS8" s="363">
        <v>0</v>
      </c>
      <c r="LT8" s="363"/>
      <c r="LU8" s="363"/>
      <c r="LV8" s="363">
        <v>0</v>
      </c>
      <c r="LW8" s="363"/>
      <c r="LX8" s="363">
        <v>0</v>
      </c>
      <c r="LY8" s="363">
        <v>0</v>
      </c>
      <c r="LZ8" s="363">
        <v>0</v>
      </c>
      <c r="MA8" s="363">
        <v>0</v>
      </c>
      <c r="MB8" s="363"/>
      <c r="MC8" s="363">
        <v>0</v>
      </c>
      <c r="MD8" s="363">
        <v>0</v>
      </c>
      <c r="ME8" s="363">
        <v>0</v>
      </c>
      <c r="MF8" s="363">
        <v>1.7884</v>
      </c>
      <c r="MG8" s="363">
        <v>0</v>
      </c>
      <c r="MH8" s="363">
        <v>1.7884</v>
      </c>
      <c r="MI8" s="363">
        <v>0</v>
      </c>
      <c r="MJ8" s="363">
        <v>0</v>
      </c>
      <c r="MK8" s="363">
        <v>0.1217</v>
      </c>
      <c r="ML8" s="363">
        <v>0</v>
      </c>
      <c r="MM8" s="363">
        <v>0.1217</v>
      </c>
      <c r="MN8" s="363">
        <v>0</v>
      </c>
      <c r="MO8" s="363">
        <v>0</v>
      </c>
      <c r="MP8" s="363">
        <v>4.2309000000000001</v>
      </c>
      <c r="MQ8" s="363">
        <v>0</v>
      </c>
      <c r="MR8" s="363">
        <v>4.2309000000000001</v>
      </c>
      <c r="MS8" s="364">
        <v>0</v>
      </c>
      <c r="MT8" s="364">
        <v>0</v>
      </c>
      <c r="MU8" s="364">
        <v>1.3440000000000001</v>
      </c>
      <c r="MV8" s="364">
        <v>0</v>
      </c>
      <c r="MW8" s="364">
        <v>1.3440000000000001</v>
      </c>
      <c r="MX8" s="363">
        <v>0</v>
      </c>
      <c r="MY8" s="363">
        <v>0</v>
      </c>
      <c r="MZ8" s="363">
        <v>0</v>
      </c>
      <c r="NA8" s="363">
        <v>0</v>
      </c>
      <c r="NB8" s="363">
        <v>0</v>
      </c>
      <c r="NC8" s="363">
        <v>-7.1000000000000004E-3</v>
      </c>
      <c r="ND8" s="363">
        <v>-5.0000000000000001E-4</v>
      </c>
      <c r="NE8" s="363"/>
      <c r="NF8" s="363">
        <v>-2.4199999999999999E-2</v>
      </c>
      <c r="NG8" s="363">
        <v>-3.1800000000000002E-2</v>
      </c>
      <c r="NH8" s="363">
        <v>0.74039999999999995</v>
      </c>
      <c r="NI8" s="363">
        <v>2.8999999999999998E-2</v>
      </c>
      <c r="NJ8" s="363">
        <v>0.10869999999999999</v>
      </c>
      <c r="NK8" s="363">
        <v>1.8170999999999999</v>
      </c>
      <c r="NL8" s="363">
        <v>2.6951999999999998</v>
      </c>
      <c r="NM8" s="363">
        <v>1.2073999999999998</v>
      </c>
      <c r="NN8" s="363">
        <v>2.6599999999999999E-2</v>
      </c>
      <c r="NO8" s="363">
        <v>0.27300000000000002</v>
      </c>
      <c r="NP8" s="363">
        <v>2.0466000000000002</v>
      </c>
      <c r="NQ8" s="363">
        <v>3.5536000000000003</v>
      </c>
      <c r="NR8" s="363">
        <v>0</v>
      </c>
      <c r="NS8" s="363">
        <v>0</v>
      </c>
      <c r="NT8" s="363">
        <v>2.3600000000000003E-2</v>
      </c>
      <c r="NU8" s="363">
        <v>2.6499999999999999E-2</v>
      </c>
      <c r="NV8" s="363">
        <v>5.0100000000000006E-2</v>
      </c>
      <c r="NW8" s="363">
        <v>9.1070065369595485E-2</v>
      </c>
      <c r="NX8" s="363">
        <v>8.9349449684481301E-4</v>
      </c>
      <c r="NY8" s="363">
        <v>1.1839740004541381</v>
      </c>
      <c r="NZ8" s="363">
        <v>1.3483979943762936</v>
      </c>
      <c r="OA8" s="363">
        <v>2.6243355546968719</v>
      </c>
      <c r="OB8" s="363">
        <v>0.76218730850283056</v>
      </c>
      <c r="OC8" s="363">
        <v>7.0919642287911189E-3</v>
      </c>
      <c r="OD8" s="363">
        <v>-0.11249019618656141</v>
      </c>
      <c r="OE8" s="363">
        <v>-0.14818521788081718</v>
      </c>
      <c r="OF8" s="363">
        <v>0.50860385866424307</v>
      </c>
      <c r="OG8" s="364">
        <v>0.26179999999999998</v>
      </c>
      <c r="OH8" s="364">
        <v>8.9999999999999998E-4</v>
      </c>
      <c r="OI8" s="364">
        <v>-1.8E-3</v>
      </c>
      <c r="OJ8" s="364">
        <v>0.30709999999999998</v>
      </c>
      <c r="OK8" s="364">
        <v>0.57099999999999995</v>
      </c>
      <c r="OL8" s="363">
        <v>0</v>
      </c>
      <c r="OM8" s="363">
        <v>0</v>
      </c>
      <c r="ON8" s="363">
        <v>0</v>
      </c>
      <c r="OO8" s="363">
        <v>0</v>
      </c>
      <c r="OP8" s="363">
        <v>0</v>
      </c>
      <c r="OQ8" s="363">
        <v>8.0000000000000002E-3</v>
      </c>
      <c r="OR8" s="363">
        <v>1E-4</v>
      </c>
      <c r="OS8" s="363">
        <v>3.3E-3</v>
      </c>
      <c r="OT8" s="363">
        <v>4.3499999999999997E-2</v>
      </c>
      <c r="OU8" s="363">
        <v>5.4899999999999997E-2</v>
      </c>
      <c r="OV8" s="363">
        <v>-5.3199999999999997E-2</v>
      </c>
      <c r="OW8" s="363">
        <v>-1.0999999999999999E-2</v>
      </c>
      <c r="OX8" s="363">
        <v>-4.4499999999999998E-2</v>
      </c>
      <c r="OY8" s="363">
        <v>-0.11189999999999999</v>
      </c>
      <c r="OZ8" s="363">
        <v>-0.22059999999999999</v>
      </c>
      <c r="PA8" s="363">
        <v>3.73E-2</v>
      </c>
      <c r="PB8" s="363">
        <v>6.1999999999999998E-3</v>
      </c>
      <c r="PC8" s="363">
        <v>8.2699999999999996E-2</v>
      </c>
      <c r="PD8" s="363">
        <v>0.67180000000000006</v>
      </c>
      <c r="PE8" s="363">
        <v>0.79800000000000004</v>
      </c>
      <c r="PF8" s="363">
        <v>0.27629999999999999</v>
      </c>
      <c r="PG8" s="363">
        <v>1.7399999999999999E-2</v>
      </c>
      <c r="PH8" s="363">
        <v>0.19869999999999999</v>
      </c>
      <c r="PI8" s="363">
        <v>1.1834</v>
      </c>
      <c r="PJ8" s="363">
        <v>1.6758</v>
      </c>
      <c r="PK8" s="363">
        <v>0.52028320351644941</v>
      </c>
      <c r="PL8" s="363">
        <v>3.6992919237177839E-2</v>
      </c>
      <c r="PM8" s="363">
        <v>0.31966646285913708</v>
      </c>
      <c r="PN8" s="363">
        <v>2.6192074143872368</v>
      </c>
      <c r="PO8" s="363">
        <v>3.496150000000001</v>
      </c>
      <c r="PP8" s="363">
        <v>-0.73468774290462102</v>
      </c>
      <c r="PQ8" s="363">
        <v>-5.1175522594180498E-2</v>
      </c>
      <c r="PR8" s="363">
        <v>-0.37311021252151799</v>
      </c>
      <c r="PS8" s="363">
        <v>-2.6718765219796801</v>
      </c>
      <c r="PT8" s="363">
        <v>-3.8308499999999994</v>
      </c>
      <c r="PU8" s="364">
        <v>-0.13</v>
      </c>
      <c r="PV8" s="364">
        <v>-5.0000000000000001E-3</v>
      </c>
      <c r="PW8" s="364">
        <v>-7.0000000000000007E-2</v>
      </c>
      <c r="PX8" s="364">
        <v>-0.9</v>
      </c>
      <c r="PY8" s="364">
        <v>-1.105</v>
      </c>
      <c r="PZ8" s="363">
        <v>0</v>
      </c>
      <c r="QA8" s="363">
        <v>0</v>
      </c>
      <c r="QB8" s="363">
        <v>0</v>
      </c>
      <c r="QC8" s="363">
        <v>0</v>
      </c>
      <c r="QD8" s="363">
        <v>0</v>
      </c>
      <c r="QE8" s="363"/>
      <c r="QF8" s="363"/>
      <c r="QG8" s="363"/>
      <c r="QH8" s="363"/>
      <c r="QI8" s="363">
        <v>0</v>
      </c>
      <c r="QJ8" s="363">
        <v>0</v>
      </c>
      <c r="QK8" s="363">
        <v>0</v>
      </c>
      <c r="QL8" s="363"/>
      <c r="QM8" s="363">
        <v>0</v>
      </c>
      <c r="QN8" s="363">
        <v>0</v>
      </c>
      <c r="QO8" s="363">
        <v>-3.8594000000000004</v>
      </c>
      <c r="QP8" s="363">
        <v>-0.49309999999999998</v>
      </c>
      <c r="QQ8" s="363">
        <v>0</v>
      </c>
      <c r="QR8" s="363">
        <v>0.87539999999999996</v>
      </c>
      <c r="QS8" s="363">
        <v>-3.4771000000000001</v>
      </c>
      <c r="QT8" s="363">
        <v>1.9331</v>
      </c>
      <c r="QU8" s="363">
        <v>-3.2847999999999997</v>
      </c>
      <c r="QV8" s="363">
        <v>0</v>
      </c>
      <c r="QW8" s="363">
        <v>4.7781000000000002</v>
      </c>
      <c r="QX8" s="363">
        <v>3.4264000000000006</v>
      </c>
      <c r="QY8" s="363"/>
      <c r="QZ8" s="363">
        <v>0</v>
      </c>
      <c r="RA8" s="363"/>
      <c r="RB8" s="363">
        <v>0</v>
      </c>
      <c r="RC8" s="363">
        <v>0</v>
      </c>
      <c r="RD8" s="363">
        <v>0</v>
      </c>
      <c r="RE8" s="363">
        <v>0</v>
      </c>
      <c r="RF8" s="363"/>
      <c r="RG8" s="363">
        <v>0</v>
      </c>
      <c r="RH8" s="363">
        <v>0</v>
      </c>
      <c r="RI8" s="363"/>
      <c r="RJ8" s="363">
        <v>0</v>
      </c>
      <c r="RK8" s="363"/>
      <c r="RL8" s="363">
        <v>0</v>
      </c>
      <c r="RM8" s="363">
        <v>0</v>
      </c>
      <c r="RN8" s="363">
        <v>0</v>
      </c>
      <c r="RO8" s="363">
        <v>0</v>
      </c>
      <c r="RP8" s="363">
        <v>0</v>
      </c>
      <c r="RQ8" s="363">
        <v>0</v>
      </c>
      <c r="RR8" s="363">
        <v>0</v>
      </c>
      <c r="RS8" s="363">
        <v>0</v>
      </c>
      <c r="RT8" s="363">
        <v>0</v>
      </c>
      <c r="RU8" s="363">
        <v>0</v>
      </c>
      <c r="RV8" s="363">
        <v>0</v>
      </c>
      <c r="RW8" s="363">
        <v>0</v>
      </c>
      <c r="RX8" s="363">
        <v>0</v>
      </c>
      <c r="RY8" s="363">
        <v>0</v>
      </c>
      <c r="RZ8" s="363">
        <v>0</v>
      </c>
      <c r="SA8" s="363">
        <v>0</v>
      </c>
      <c r="SB8" s="363">
        <v>0</v>
      </c>
      <c r="SC8" s="363">
        <v>0</v>
      </c>
      <c r="SD8" s="363">
        <v>0</v>
      </c>
      <c r="SE8" s="363">
        <v>0</v>
      </c>
      <c r="SF8" s="363">
        <v>0</v>
      </c>
      <c r="SG8" s="363">
        <v>0</v>
      </c>
      <c r="SH8" s="363">
        <v>0</v>
      </c>
      <c r="SI8" s="363">
        <v>0</v>
      </c>
      <c r="SJ8" s="363">
        <v>0</v>
      </c>
      <c r="SK8" s="363">
        <v>1.9299999999999998E-2</v>
      </c>
      <c r="SL8" s="363">
        <v>2.3099999999999996E-2</v>
      </c>
      <c r="SM8" s="363">
        <v>0.68719999999999992</v>
      </c>
      <c r="SN8" s="363">
        <v>1.7999999999999999E-2</v>
      </c>
      <c r="SO8" s="363">
        <v>6.4199999999999993E-2</v>
      </c>
      <c r="SP8" s="363">
        <v>1.7052</v>
      </c>
      <c r="SQ8" s="363">
        <v>2.4746000000000001</v>
      </c>
      <c r="SR8" s="363">
        <v>-2.6147000000000005</v>
      </c>
      <c r="SS8" s="363">
        <v>-0.46029999999999999</v>
      </c>
      <c r="ST8" s="363">
        <v>0.35570000000000002</v>
      </c>
      <c r="SU8" s="363">
        <v>3.5938000000000003</v>
      </c>
      <c r="SV8" s="363">
        <v>0.87450000000000028</v>
      </c>
      <c r="SW8" s="363">
        <v>2.2159</v>
      </c>
      <c r="SX8" s="363">
        <v>-3.2672999999999996</v>
      </c>
      <c r="SY8" s="363">
        <v>2.0101999999999998</v>
      </c>
      <c r="SZ8" s="363">
        <v>5.9953000000000003</v>
      </c>
      <c r="TA8" s="363">
        <v>6.9541000000000013</v>
      </c>
      <c r="TB8" s="363">
        <v>0.61135326888604491</v>
      </c>
      <c r="TC8" s="363">
        <v>3.7886413734022649E-2</v>
      </c>
      <c r="TD8" s="363">
        <v>1.6007404633132751</v>
      </c>
      <c r="TE8" s="363">
        <v>3.8150054087635303</v>
      </c>
      <c r="TF8" s="363">
        <v>6.0649855546968725</v>
      </c>
      <c r="TG8" s="152">
        <v>1.8062035879046534E-2</v>
      </c>
      <c r="TH8" s="152">
        <v>-4.4340968589891679E-2</v>
      </c>
      <c r="TI8" s="152">
        <v>3.7080188663766118</v>
      </c>
      <c r="TJ8" s="152">
        <v>-2.8635056769090106</v>
      </c>
      <c r="TK8" s="152">
        <v>0.81823425675675621</v>
      </c>
      <c r="TL8" s="152">
        <v>0.13179999999999997</v>
      </c>
      <c r="TM8" s="152">
        <v>-4.1000000000000003E-3</v>
      </c>
      <c r="TN8" s="152">
        <v>1.2722</v>
      </c>
      <c r="TO8" s="152">
        <v>-0.59289999999999998</v>
      </c>
      <c r="TP8" s="152">
        <v>0.81</v>
      </c>
    </row>
    <row r="9" spans="1:536" s="52" customFormat="1" x14ac:dyDescent="0.25">
      <c r="A9" s="377" t="s">
        <v>116</v>
      </c>
      <c r="B9" s="378">
        <v>568.99789999999996</v>
      </c>
      <c r="C9" s="378">
        <v>163.55500000000001</v>
      </c>
      <c r="D9" s="378">
        <v>7.8903999999999996</v>
      </c>
      <c r="E9" s="378">
        <v>1007.5205</v>
      </c>
      <c r="F9" s="378">
        <v>1747.9638</v>
      </c>
      <c r="G9" s="378">
        <v>641.78240000000005</v>
      </c>
      <c r="H9" s="378">
        <v>155.8177</v>
      </c>
      <c r="I9" s="378">
        <v>6.0541999999999998</v>
      </c>
      <c r="J9" s="378">
        <v>1100.1222</v>
      </c>
      <c r="K9" s="378">
        <v>1903.7765000000002</v>
      </c>
      <c r="L9" s="378">
        <v>635.26549999999997</v>
      </c>
      <c r="M9" s="378">
        <v>116.30970000000001</v>
      </c>
      <c r="N9" s="378">
        <v>18.495799999999999</v>
      </c>
      <c r="O9" s="378">
        <v>1639.2629999999999</v>
      </c>
      <c r="P9" s="378">
        <v>2409.3339999999998</v>
      </c>
      <c r="Q9" s="378">
        <v>757.56600000000003</v>
      </c>
      <c r="R9" s="378">
        <v>136.7072</v>
      </c>
      <c r="S9" s="378">
        <v>25.526199999999999</v>
      </c>
      <c r="T9" s="378">
        <v>1846.9426000000001</v>
      </c>
      <c r="U9" s="378">
        <f>+SUM(Q9:T9)</f>
        <v>2766.7420000000002</v>
      </c>
      <c r="V9" s="378">
        <v>827.99379999999996</v>
      </c>
      <c r="W9" s="378">
        <v>149.4607</v>
      </c>
      <c r="X9" s="378">
        <v>36.113500000000002</v>
      </c>
      <c r="Y9" s="378">
        <v>2204.2440999999999</v>
      </c>
      <c r="Z9" s="378">
        <v>3217.8121000000001</v>
      </c>
      <c r="AA9" s="378">
        <v>1065.355</v>
      </c>
      <c r="AB9" s="378">
        <v>211.11660000000001</v>
      </c>
      <c r="AC9" s="378">
        <v>58.266300000000001</v>
      </c>
      <c r="AD9" s="378">
        <v>2265.9216000000001</v>
      </c>
      <c r="AE9" s="378">
        <v>3600.6595000000002</v>
      </c>
      <c r="AF9" s="382">
        <v>1257.7194371000001</v>
      </c>
      <c r="AG9" s="382">
        <v>209.99396390000001</v>
      </c>
      <c r="AH9" s="382">
        <v>70.810481999999993</v>
      </c>
      <c r="AI9" s="382">
        <v>2330.4994499999998</v>
      </c>
      <c r="AJ9" s="382">
        <v>3869.0233330000001</v>
      </c>
      <c r="AK9" s="382">
        <v>1578.2657000000002</v>
      </c>
      <c r="AL9" s="382">
        <v>218.93730000000002</v>
      </c>
      <c r="AM9" s="382">
        <v>76.522900000000007</v>
      </c>
      <c r="AN9" s="382">
        <v>2486.8173000000002</v>
      </c>
      <c r="AO9" s="382">
        <v>4360.5432000000001</v>
      </c>
      <c r="AP9" s="383">
        <v>33.877699999999997</v>
      </c>
      <c r="AQ9" s="383">
        <v>5.3704000000000001</v>
      </c>
      <c r="AR9" s="383">
        <v>2.4357000000000002</v>
      </c>
      <c r="AS9" s="383">
        <v>55.084299999999999</v>
      </c>
      <c r="AT9" s="383">
        <v>96.76809999999999</v>
      </c>
      <c r="AU9" s="378">
        <v>0</v>
      </c>
      <c r="AV9" s="378">
        <v>0</v>
      </c>
      <c r="AW9" s="378">
        <v>0</v>
      </c>
      <c r="AX9" s="378">
        <v>0</v>
      </c>
      <c r="AY9" s="378">
        <v>0</v>
      </c>
      <c r="AZ9" s="378">
        <v>0</v>
      </c>
      <c r="BA9" s="378">
        <v>0</v>
      </c>
      <c r="BB9" s="378">
        <v>0</v>
      </c>
      <c r="BC9" s="378">
        <v>0</v>
      </c>
      <c r="BD9" s="378">
        <v>0</v>
      </c>
      <c r="BE9" s="378">
        <v>568.99789999999996</v>
      </c>
      <c r="BF9" s="378">
        <v>163.55500000000001</v>
      </c>
      <c r="BG9" s="378">
        <v>7.8903999999999996</v>
      </c>
      <c r="BH9" s="378">
        <v>1007.5205</v>
      </c>
      <c r="BI9" s="378">
        <v>1747.9638</v>
      </c>
      <c r="BJ9" s="378">
        <v>641.78240000000005</v>
      </c>
      <c r="BK9" s="378">
        <v>155.8177</v>
      </c>
      <c r="BL9" s="378">
        <v>6.0541999999999998</v>
      </c>
      <c r="BM9" s="378">
        <v>1100.1222</v>
      </c>
      <c r="BN9" s="378">
        <v>1903.7765000000002</v>
      </c>
      <c r="BO9" s="378">
        <v>635.26549999999997</v>
      </c>
      <c r="BP9" s="378">
        <v>116.30970000000001</v>
      </c>
      <c r="BQ9" s="378">
        <v>18.495799999999999</v>
      </c>
      <c r="BR9" s="378">
        <v>1639.2629999999999</v>
      </c>
      <c r="BS9" s="378">
        <v>2409.3339999999998</v>
      </c>
      <c r="BT9" s="378">
        <f t="shared" si="0"/>
        <v>757.56600000000003</v>
      </c>
      <c r="BU9" s="378">
        <f t="shared" si="1"/>
        <v>136.7072</v>
      </c>
      <c r="BV9" s="378">
        <f t="shared" si="2"/>
        <v>25.526199999999999</v>
      </c>
      <c r="BW9" s="378">
        <f t="shared" si="3"/>
        <v>1846.9426000000001</v>
      </c>
      <c r="BX9" s="378">
        <f t="shared" si="4"/>
        <v>2766.7420000000002</v>
      </c>
      <c r="BY9" s="378">
        <v>827.99379999999996</v>
      </c>
      <c r="BZ9" s="378">
        <v>149.4607</v>
      </c>
      <c r="CA9" s="378">
        <v>36.113500000000002</v>
      </c>
      <c r="CB9" s="378">
        <v>2204.2440999999999</v>
      </c>
      <c r="CC9" s="378">
        <v>3217.8121000000001</v>
      </c>
      <c r="CD9" s="378">
        <v>1065.355</v>
      </c>
      <c r="CE9" s="378">
        <v>211.11660000000001</v>
      </c>
      <c r="CF9" s="378">
        <v>58.266300000000001</v>
      </c>
      <c r="CG9" s="378">
        <v>2265.9216000000001</v>
      </c>
      <c r="CH9" s="378">
        <v>3600.6595000000002</v>
      </c>
      <c r="CI9" s="378">
        <v>1257.7194371000001</v>
      </c>
      <c r="CJ9" s="378">
        <v>209.99396390000001</v>
      </c>
      <c r="CK9" s="378">
        <v>70.810481999999993</v>
      </c>
      <c r="CL9" s="378">
        <v>2330.4994499999998</v>
      </c>
      <c r="CM9" s="378">
        <v>3869.0233330000001</v>
      </c>
      <c r="CN9" s="378">
        <v>1578.2657000000002</v>
      </c>
      <c r="CO9" s="378">
        <v>218.93730000000002</v>
      </c>
      <c r="CP9" s="378">
        <v>76.522900000000007</v>
      </c>
      <c r="CQ9" s="378">
        <v>2486.8173000000002</v>
      </c>
      <c r="CR9" s="378">
        <v>4360.5432000000001</v>
      </c>
      <c r="CS9" s="383">
        <v>33.877699999999997</v>
      </c>
      <c r="CT9" s="383">
        <v>5.3704000000000001</v>
      </c>
      <c r="CU9" s="383">
        <v>2.4357000000000002</v>
      </c>
      <c r="CV9" s="383">
        <v>55.084299999999999</v>
      </c>
      <c r="CW9" s="383">
        <v>96.76809999999999</v>
      </c>
      <c r="CX9" s="363">
        <v>0</v>
      </c>
      <c r="CY9" s="363">
        <v>0</v>
      </c>
      <c r="CZ9" s="366"/>
      <c r="DA9" s="363">
        <v>0</v>
      </c>
      <c r="DB9" s="363">
        <v>0</v>
      </c>
      <c r="DC9" s="366">
        <v>2.4007000000000001</v>
      </c>
      <c r="DD9" s="366">
        <v>0.2757</v>
      </c>
      <c r="DE9" s="363">
        <v>0</v>
      </c>
      <c r="DF9" s="366">
        <v>1.4073</v>
      </c>
      <c r="DG9" s="366">
        <v>4.0837000000000003</v>
      </c>
      <c r="DH9" s="366">
        <v>4.6581999999999999</v>
      </c>
      <c r="DI9" s="366">
        <v>5.2400000000000002E-2</v>
      </c>
      <c r="DJ9" s="363">
        <v>0</v>
      </c>
      <c r="DK9" s="366">
        <v>5.3002000000000002</v>
      </c>
      <c r="DL9" s="366">
        <v>10.0108</v>
      </c>
      <c r="DM9" s="152">
        <v>9.3765999999999998</v>
      </c>
      <c r="DN9" s="152">
        <v>0.16089999999999999</v>
      </c>
      <c r="DO9" s="152">
        <v>0</v>
      </c>
      <c r="DP9" s="152">
        <v>5.9881000000000002</v>
      </c>
      <c r="DQ9" s="152">
        <v>15.525600000000001</v>
      </c>
      <c r="DR9" s="152">
        <v>14.444900000000001</v>
      </c>
      <c r="DS9" s="152">
        <v>0.13780000000000001</v>
      </c>
      <c r="DT9" s="152">
        <v>0</v>
      </c>
      <c r="DU9" s="152">
        <v>9.0040999999999993</v>
      </c>
      <c r="DV9" s="152">
        <v>23.5868</v>
      </c>
      <c r="DW9" s="152">
        <v>18.7</v>
      </c>
      <c r="DX9" s="152">
        <v>0.27</v>
      </c>
      <c r="DY9" s="152">
        <v>0</v>
      </c>
      <c r="DZ9" s="152">
        <v>14.94</v>
      </c>
      <c r="EA9" s="152">
        <f>SUM(DW9:DZ9)</f>
        <v>33.909999999999997</v>
      </c>
      <c r="EB9" s="363">
        <v>0</v>
      </c>
      <c r="EC9" s="363">
        <v>0</v>
      </c>
      <c r="ED9" s="363">
        <v>0</v>
      </c>
      <c r="EE9" s="363">
        <v>0</v>
      </c>
      <c r="EF9" s="363">
        <v>0</v>
      </c>
      <c r="EG9" s="363">
        <v>5.7000000000000002E-3</v>
      </c>
      <c r="EH9" s="363">
        <v>8.8999999999999999E-3</v>
      </c>
      <c r="EI9" s="363">
        <v>5.91E-2</v>
      </c>
      <c r="EJ9" s="363">
        <v>3.8552</v>
      </c>
      <c r="EK9" s="363">
        <v>3.9289000000000001</v>
      </c>
      <c r="EL9" s="363">
        <v>7.8700000000000006E-2</v>
      </c>
      <c r="EM9" s="363">
        <v>0.1096</v>
      </c>
      <c r="EN9" s="363">
        <v>0.3649</v>
      </c>
      <c r="EO9" s="363">
        <v>12.7315</v>
      </c>
      <c r="EP9" s="363">
        <v>13.284700000000001</v>
      </c>
      <c r="EQ9" s="363">
        <v>3.2000000000000002E-3</v>
      </c>
      <c r="ER9" s="363">
        <v>5.2499999999999998E-2</v>
      </c>
      <c r="ES9" s="363">
        <v>1.9260999999999999</v>
      </c>
      <c r="ET9" s="363">
        <v>15.710799999999999</v>
      </c>
      <c r="EU9" s="363">
        <v>17.692599999999999</v>
      </c>
      <c r="EV9" s="152">
        <v>0</v>
      </c>
      <c r="EW9" s="152">
        <v>0</v>
      </c>
      <c r="EX9" s="152">
        <v>3.5573999999999999</v>
      </c>
      <c r="EY9" s="152">
        <v>22.054200000000002</v>
      </c>
      <c r="EZ9" s="152">
        <v>25.611600000000003</v>
      </c>
      <c r="FA9" s="152">
        <v>-1E-4</v>
      </c>
      <c r="FB9" s="152">
        <v>-1.24E-2</v>
      </c>
      <c r="FC9" s="152">
        <v>8.4118999999999993</v>
      </c>
      <c r="FD9" s="152">
        <v>26.0017</v>
      </c>
      <c r="FE9" s="152">
        <v>34.4011</v>
      </c>
      <c r="FF9" s="152">
        <v>0</v>
      </c>
      <c r="FG9" s="152">
        <v>0</v>
      </c>
      <c r="FH9" s="152">
        <v>0</v>
      </c>
      <c r="FI9" s="152">
        <v>0</v>
      </c>
      <c r="FJ9" s="152">
        <v>0</v>
      </c>
      <c r="FK9" s="363"/>
      <c r="FL9" s="363"/>
      <c r="FM9" s="363">
        <v>0.69499999999999995</v>
      </c>
      <c r="FN9" s="363">
        <v>0</v>
      </c>
      <c r="FO9" s="363">
        <v>0.69619999999999993</v>
      </c>
      <c r="FP9" s="363">
        <v>0.5534</v>
      </c>
      <c r="FQ9" s="363">
        <v>1.17E-2</v>
      </c>
      <c r="FR9" s="363">
        <v>5.2141000000000002</v>
      </c>
      <c r="FS9" s="363">
        <v>3.2599999999999518E-2</v>
      </c>
      <c r="FT9" s="363">
        <v>5.8117999999999999</v>
      </c>
      <c r="FU9" s="363">
        <v>0.43430000000000002</v>
      </c>
      <c r="FV9" s="363">
        <v>9.7000000000000003E-3</v>
      </c>
      <c r="FW9" s="363">
        <v>5.9599000000000002</v>
      </c>
      <c r="FX9" s="363">
        <v>0.58369999999999933</v>
      </c>
      <c r="FY9" s="363">
        <v>6.9875999999999996</v>
      </c>
      <c r="FZ9" s="363">
        <v>0.96909999999999996</v>
      </c>
      <c r="GA9" s="363">
        <v>3.8600000000000002E-2</v>
      </c>
      <c r="GB9" s="363">
        <v>15.3713</v>
      </c>
      <c r="GC9" s="363">
        <v>1.6295999999999999</v>
      </c>
      <c r="GD9" s="363">
        <v>18.008600000000001</v>
      </c>
      <c r="GE9" s="363">
        <v>2.9825651133377038</v>
      </c>
      <c r="GF9" s="363">
        <v>4.5557270293220778E-2</v>
      </c>
      <c r="GG9" s="363">
        <v>17.457838991181813</v>
      </c>
      <c r="GH9" s="363">
        <v>2.7795438295391173</v>
      </c>
      <c r="GI9" s="363">
        <v>23.265505204351857</v>
      </c>
      <c r="GJ9" s="363">
        <v>3.691502276757046</v>
      </c>
      <c r="GK9" s="363">
        <v>0.10068635099302768</v>
      </c>
      <c r="GL9" s="363">
        <v>12.118151673549299</v>
      </c>
      <c r="GM9" s="363">
        <v>9.3265876262845993</v>
      </c>
      <c r="GN9" s="363">
        <v>25.236927927583974</v>
      </c>
      <c r="GO9" s="364">
        <v>10.3276</v>
      </c>
      <c r="GP9" s="364">
        <v>0.29780000000000001</v>
      </c>
      <c r="GQ9" s="364">
        <v>16.230399999999999</v>
      </c>
      <c r="GR9" s="364">
        <v>7.3087999999999997</v>
      </c>
      <c r="GS9" s="364">
        <v>34.1646</v>
      </c>
      <c r="GT9" s="363">
        <v>0</v>
      </c>
      <c r="GU9" s="363">
        <v>0</v>
      </c>
      <c r="GV9" s="363">
        <v>0</v>
      </c>
      <c r="GW9" s="363">
        <v>0</v>
      </c>
      <c r="GX9" s="363">
        <v>0</v>
      </c>
      <c r="GY9" s="363">
        <v>0</v>
      </c>
      <c r="GZ9" s="363">
        <v>0</v>
      </c>
      <c r="HA9" s="363">
        <v>0</v>
      </c>
      <c r="HB9" s="363">
        <v>0</v>
      </c>
      <c r="HC9" s="363">
        <v>0</v>
      </c>
      <c r="HD9" s="363">
        <v>0</v>
      </c>
      <c r="HE9" s="363">
        <v>0</v>
      </c>
      <c r="HF9" s="363">
        <v>0</v>
      </c>
      <c r="HG9" s="363">
        <v>0</v>
      </c>
      <c r="HH9" s="363">
        <v>0</v>
      </c>
      <c r="HI9" s="363">
        <v>0</v>
      </c>
      <c r="HJ9" s="363">
        <v>0</v>
      </c>
      <c r="HK9" s="363">
        <v>0</v>
      </c>
      <c r="HL9" s="363">
        <v>0.40899999999999997</v>
      </c>
      <c r="HM9" s="363">
        <v>0.40899999999999997</v>
      </c>
      <c r="HN9" s="363">
        <v>0</v>
      </c>
      <c r="HO9" s="363">
        <v>0</v>
      </c>
      <c r="HP9" s="363">
        <v>0</v>
      </c>
      <c r="HQ9" s="363">
        <v>0.93979999999999997</v>
      </c>
      <c r="HR9" s="363">
        <v>0.93979999999999997</v>
      </c>
      <c r="HS9" s="363">
        <v>16.1499656114249</v>
      </c>
      <c r="HT9" s="363">
        <v>2.7319653407240558</v>
      </c>
      <c r="HU9" s="363">
        <v>22.588800924690002</v>
      </c>
      <c r="HV9" s="363">
        <v>42.388867895941033</v>
      </c>
      <c r="HW9" s="363">
        <v>83.859599772779987</v>
      </c>
      <c r="HX9" s="363">
        <v>17.073</v>
      </c>
      <c r="HY9" s="363">
        <v>1.4663999999999999</v>
      </c>
      <c r="HZ9" s="363">
        <v>23.189900000000002</v>
      </c>
      <c r="IA9" s="363">
        <v>63.074599999999997</v>
      </c>
      <c r="IB9" s="363">
        <v>104.8039</v>
      </c>
      <c r="IC9" s="364">
        <v>32.304000000000002</v>
      </c>
      <c r="ID9" s="364">
        <v>4.2416</v>
      </c>
      <c r="IE9" s="364">
        <v>32.959299999999999</v>
      </c>
      <c r="IF9" s="364">
        <v>69.518799999999985</v>
      </c>
      <c r="IG9" s="364">
        <v>139.02369999999999</v>
      </c>
      <c r="IH9" s="363">
        <v>0</v>
      </c>
      <c r="II9" s="363">
        <v>0</v>
      </c>
      <c r="IJ9" s="363">
        <v>0</v>
      </c>
      <c r="IK9" s="363">
        <v>0</v>
      </c>
      <c r="IL9" s="363">
        <v>0</v>
      </c>
      <c r="IM9" s="363"/>
      <c r="IN9" s="363"/>
      <c r="IO9" s="363"/>
      <c r="IP9" s="363">
        <v>0</v>
      </c>
      <c r="IQ9" s="363">
        <v>0</v>
      </c>
      <c r="IR9" s="363"/>
      <c r="IS9" s="363">
        <v>0</v>
      </c>
      <c r="IT9" s="363"/>
      <c r="IU9" s="363">
        <v>0</v>
      </c>
      <c r="IV9" s="363">
        <v>0</v>
      </c>
      <c r="IW9" s="363">
        <v>0</v>
      </c>
      <c r="IX9" s="363">
        <v>0</v>
      </c>
      <c r="IY9" s="363">
        <v>0</v>
      </c>
      <c r="IZ9" s="363">
        <v>0</v>
      </c>
      <c r="JA9" s="363">
        <v>0</v>
      </c>
      <c r="JB9" s="363">
        <v>0</v>
      </c>
      <c r="JC9" s="363">
        <v>0</v>
      </c>
      <c r="JD9" s="363">
        <v>0</v>
      </c>
      <c r="JE9" s="363">
        <v>0</v>
      </c>
      <c r="JF9" s="363">
        <v>0</v>
      </c>
      <c r="JG9" s="363"/>
      <c r="JH9" s="363"/>
      <c r="JI9" s="363"/>
      <c r="JJ9" s="363"/>
      <c r="JK9" s="363"/>
      <c r="JL9" s="363"/>
      <c r="JM9" s="363"/>
      <c r="JN9" s="363"/>
      <c r="JO9" s="363"/>
      <c r="JP9" s="363"/>
      <c r="JQ9" s="364"/>
      <c r="JR9" s="364"/>
      <c r="JS9" s="364"/>
      <c r="JT9" s="364"/>
      <c r="JU9" s="364"/>
      <c r="JV9" s="363">
        <v>2.9700000000000001E-2</v>
      </c>
      <c r="JW9" s="363">
        <v>0</v>
      </c>
      <c r="JX9" s="363">
        <v>1.1937</v>
      </c>
      <c r="JY9" s="363">
        <v>0.97840000000000005</v>
      </c>
      <c r="JZ9" s="363">
        <v>2.2018</v>
      </c>
      <c r="KA9" s="363">
        <v>4.7343000000000002</v>
      </c>
      <c r="KB9" s="363">
        <v>4.7600000000000003E-2</v>
      </c>
      <c r="KC9" s="363">
        <v>2.165</v>
      </c>
      <c r="KD9" s="363">
        <f>+KE9-SUM(KA9:KC9)</f>
        <v>18.337800000000001</v>
      </c>
      <c r="KE9" s="363">
        <v>25.284700000000001</v>
      </c>
      <c r="KF9" s="363">
        <v>12.2341</v>
      </c>
      <c r="KG9" s="363">
        <v>0.12909999999999999</v>
      </c>
      <c r="KH9" s="363">
        <v>3.3389000000000002</v>
      </c>
      <c r="KI9" s="363">
        <v>42.745399999999997</v>
      </c>
      <c r="KJ9" s="363">
        <v>58.447499999999998</v>
      </c>
      <c r="KK9" s="363">
        <v>11.558299999999999</v>
      </c>
      <c r="KL9" s="363">
        <v>0.1447</v>
      </c>
      <c r="KM9" s="363">
        <v>3.4775</v>
      </c>
      <c r="KN9" s="363">
        <v>61.186599999999984</v>
      </c>
      <c r="KO9" s="363">
        <v>76.367099999999994</v>
      </c>
      <c r="KP9" s="363">
        <v>14.761200000000001</v>
      </c>
      <c r="KQ9" s="363">
        <v>0.19996</v>
      </c>
      <c r="KR9" s="363">
        <v>9.1759000000000004</v>
      </c>
      <c r="KS9" s="363">
        <v>70.961239999999989</v>
      </c>
      <c r="KT9" s="363">
        <v>95.098299999999995</v>
      </c>
      <c r="KU9" s="363">
        <v>24.9938</v>
      </c>
      <c r="KV9" s="363">
        <v>0.21759999999999999</v>
      </c>
      <c r="KW9" s="363">
        <v>31.068899999999999</v>
      </c>
      <c r="KX9" s="363">
        <v>129.64150000000001</v>
      </c>
      <c r="KY9" s="363">
        <v>185.92180000000002</v>
      </c>
      <c r="KZ9" s="363">
        <v>44.060099999999998</v>
      </c>
      <c r="LA9" s="363">
        <v>0.38879999999999998</v>
      </c>
      <c r="LB9" s="363">
        <v>38.8384</v>
      </c>
      <c r="LC9" s="363">
        <v>231.70509999999999</v>
      </c>
      <c r="LD9" s="363">
        <v>314.99239999999998</v>
      </c>
      <c r="LE9" s="363">
        <v>77.365799999999993</v>
      </c>
      <c r="LF9" s="363">
        <v>0.58209999999999995</v>
      </c>
      <c r="LG9" s="363">
        <v>47.795699999999997</v>
      </c>
      <c r="LH9" s="363">
        <f>LI9-LE9-LF9-LG9</f>
        <v>370.72649999999999</v>
      </c>
      <c r="LI9" s="363">
        <v>496.4701</v>
      </c>
      <c r="LJ9" s="363">
        <v>0</v>
      </c>
      <c r="LK9" s="363">
        <v>0</v>
      </c>
      <c r="LL9" s="363">
        <v>0</v>
      </c>
      <c r="LM9" s="363">
        <v>0</v>
      </c>
      <c r="LN9" s="363">
        <v>0</v>
      </c>
      <c r="LO9" s="363"/>
      <c r="LP9" s="363"/>
      <c r="LQ9" s="363">
        <v>1.6255999999999999</v>
      </c>
      <c r="LR9" s="363"/>
      <c r="LS9" s="363">
        <v>1.6255999999999999</v>
      </c>
      <c r="LT9" s="363"/>
      <c r="LU9" s="363"/>
      <c r="LV9" s="363">
        <v>3.7282999999999999</v>
      </c>
      <c r="LW9" s="363"/>
      <c r="LX9" s="363">
        <v>3.7282999999999999</v>
      </c>
      <c r="LY9" s="363">
        <v>0</v>
      </c>
      <c r="LZ9" s="363">
        <v>0</v>
      </c>
      <c r="MA9" s="363">
        <v>46.658700000000003</v>
      </c>
      <c r="MB9" s="363"/>
      <c r="MC9" s="363">
        <v>46.658700000000003</v>
      </c>
      <c r="MD9" s="363">
        <v>0</v>
      </c>
      <c r="ME9" s="363">
        <v>0</v>
      </c>
      <c r="MF9" s="363">
        <v>113.58460000000001</v>
      </c>
      <c r="MG9" s="363">
        <v>0</v>
      </c>
      <c r="MH9" s="363">
        <v>113.58460000000001</v>
      </c>
      <c r="MI9" s="363">
        <v>0</v>
      </c>
      <c r="MJ9" s="363">
        <v>0</v>
      </c>
      <c r="MK9" s="363">
        <v>97.637946246999988</v>
      </c>
      <c r="ML9" s="363">
        <v>0</v>
      </c>
      <c r="MM9" s="363">
        <v>97.637946246999988</v>
      </c>
      <c r="MN9" s="363">
        <v>0</v>
      </c>
      <c r="MO9" s="363">
        <v>0</v>
      </c>
      <c r="MP9" s="363">
        <v>144.9914</v>
      </c>
      <c r="MQ9" s="363">
        <v>0</v>
      </c>
      <c r="MR9" s="363">
        <v>144.9914</v>
      </c>
      <c r="MS9" s="364">
        <v>0</v>
      </c>
      <c r="MT9" s="364">
        <v>0</v>
      </c>
      <c r="MU9" s="364">
        <v>180.6267</v>
      </c>
      <c r="MV9" s="364">
        <v>0</v>
      </c>
      <c r="MW9" s="364">
        <v>180.6267</v>
      </c>
      <c r="MX9" s="363">
        <v>0</v>
      </c>
      <c r="MY9" s="363">
        <v>0</v>
      </c>
      <c r="MZ9" s="363">
        <v>6.9999999999999999E-4</v>
      </c>
      <c r="NA9" s="363">
        <v>1E-3</v>
      </c>
      <c r="NB9" s="363">
        <v>3.7000000000000002E-3</v>
      </c>
      <c r="NC9" s="363">
        <v>2.0583999999999998</v>
      </c>
      <c r="ND9" s="363">
        <v>0.1426</v>
      </c>
      <c r="NE9" s="363">
        <v>0.28849999999999998</v>
      </c>
      <c r="NF9" s="363">
        <v>8.2904</v>
      </c>
      <c r="NG9" s="363">
        <v>10.7799</v>
      </c>
      <c r="NH9" s="363">
        <v>12.133599999999999</v>
      </c>
      <c r="NI9" s="363">
        <v>0.47570000000000001</v>
      </c>
      <c r="NJ9" s="363">
        <v>2.8250999999999999</v>
      </c>
      <c r="NK9" s="363">
        <v>32.078499999999998</v>
      </c>
      <c r="NL9" s="363">
        <v>47.512900000000002</v>
      </c>
      <c r="NM9" s="363">
        <v>16.622900000000001</v>
      </c>
      <c r="NN9" s="363">
        <v>0.36580000000000001</v>
      </c>
      <c r="NO9" s="363">
        <v>5.5423999999999998</v>
      </c>
      <c r="NP9" s="363">
        <v>30.137599999999999</v>
      </c>
      <c r="NQ9" s="363">
        <v>52.668700000000001</v>
      </c>
      <c r="NR9" s="363">
        <v>21.543399999999998</v>
      </c>
      <c r="NS9" s="363">
        <v>0.30420000000000003</v>
      </c>
      <c r="NT9" s="363">
        <v>5.6928000000000001</v>
      </c>
      <c r="NU9" s="363">
        <v>30.1661</v>
      </c>
      <c r="NV9" s="363">
        <v>57.706499999999998</v>
      </c>
      <c r="NW9" s="363">
        <v>28.783819684553386</v>
      </c>
      <c r="NX9" s="363">
        <v>0.28239997832381136</v>
      </c>
      <c r="NY9" s="363">
        <v>6.6665013881320894</v>
      </c>
      <c r="NZ9" s="363">
        <v>44.559013901203656</v>
      </c>
      <c r="OA9" s="363">
        <v>80.291734952212948</v>
      </c>
      <c r="OB9" s="363">
        <v>69.64672417077594</v>
      </c>
      <c r="OC9" s="363">
        <v>0.64804552760378387</v>
      </c>
      <c r="OD9" s="363">
        <v>7.6205269439315755</v>
      </c>
      <c r="OE9" s="363">
        <v>4.30829958785597</v>
      </c>
      <c r="OF9" s="363">
        <v>82.223596230167274</v>
      </c>
      <c r="OG9" s="364">
        <v>33.908099999999997</v>
      </c>
      <c r="OH9" s="364">
        <v>0.49180000000000001</v>
      </c>
      <c r="OI9" s="364">
        <v>7.8086000000000002</v>
      </c>
      <c r="OJ9" s="364">
        <v>58.631599999999999</v>
      </c>
      <c r="OK9" s="364">
        <v>100.8402</v>
      </c>
      <c r="OL9" s="363">
        <v>0</v>
      </c>
      <c r="OM9" s="363">
        <v>0</v>
      </c>
      <c r="ON9" s="363">
        <v>0</v>
      </c>
      <c r="OO9" s="363">
        <v>0</v>
      </c>
      <c r="OP9" s="363">
        <v>0</v>
      </c>
      <c r="OQ9" s="363">
        <v>2.9695</v>
      </c>
      <c r="OR9" s="363">
        <v>2.5999999999999999E-2</v>
      </c>
      <c r="OS9" s="363">
        <v>1.2173</v>
      </c>
      <c r="OT9" s="363">
        <v>16.166899999999998</v>
      </c>
      <c r="OU9" s="363">
        <v>20.3797</v>
      </c>
      <c r="OV9" s="363">
        <v>10.790800000000001</v>
      </c>
      <c r="OW9" s="363">
        <v>0.2233</v>
      </c>
      <c r="OX9" s="363">
        <v>9.0266999999999999</v>
      </c>
      <c r="OY9" s="363">
        <v>24.716099999999997</v>
      </c>
      <c r="OZ9" s="363">
        <v>44.756900000000002</v>
      </c>
      <c r="PA9" s="363">
        <v>2.3103000000000002</v>
      </c>
      <c r="PB9" s="363">
        <v>-2.2699999999999998E-2</v>
      </c>
      <c r="PC9" s="363">
        <v>5.1186000000000007</v>
      </c>
      <c r="PD9" s="363">
        <v>42.014200000000002</v>
      </c>
      <c r="PE9" s="363">
        <v>49.420400000000001</v>
      </c>
      <c r="PF9" s="363">
        <v>13.324199999999999</v>
      </c>
      <c r="PG9" s="363">
        <v>0.85599999999999998</v>
      </c>
      <c r="PH9" s="363">
        <v>9.5818999999999992</v>
      </c>
      <c r="PI9" s="363">
        <v>57.070599999999999</v>
      </c>
      <c r="PJ9" s="363">
        <v>80.832699999999988</v>
      </c>
      <c r="PK9" s="363">
        <v>14.791008135024516</v>
      </c>
      <c r="PL9" s="363">
        <v>1.0502415132288145</v>
      </c>
      <c r="PM9" s="363">
        <v>9.0877222648886082</v>
      </c>
      <c r="PN9" s="363">
        <v>74.460828086858086</v>
      </c>
      <c r="PO9" s="363">
        <v>99.389800000000022</v>
      </c>
      <c r="PP9" s="363">
        <v>22.645657970741798</v>
      </c>
      <c r="PQ9" s="363">
        <v>1.57895061574604</v>
      </c>
      <c r="PR9" s="363">
        <v>11.5005678803736</v>
      </c>
      <c r="PS9" s="363">
        <v>82.356623533138503</v>
      </c>
      <c r="PT9" s="363">
        <v>118.08179999999994</v>
      </c>
      <c r="PU9" s="364">
        <v>29.9343</v>
      </c>
      <c r="PV9" s="364">
        <v>1.03</v>
      </c>
      <c r="PW9" s="364">
        <v>15.918699999999999</v>
      </c>
      <c r="PX9" s="364">
        <v>196.02670000000001</v>
      </c>
      <c r="PY9" s="364">
        <v>242.90970000000002</v>
      </c>
      <c r="PZ9" s="363">
        <v>0</v>
      </c>
      <c r="QA9" s="363">
        <v>0</v>
      </c>
      <c r="QB9" s="363">
        <v>0</v>
      </c>
      <c r="QC9" s="363">
        <v>0</v>
      </c>
      <c r="QD9" s="363">
        <v>0</v>
      </c>
      <c r="QE9" s="363">
        <v>1.9938</v>
      </c>
      <c r="QF9" s="363">
        <v>0.2175</v>
      </c>
      <c r="QG9" s="363"/>
      <c r="QH9" s="363">
        <v>0.37139999999999995</v>
      </c>
      <c r="QI9" s="363">
        <v>2.5827</v>
      </c>
      <c r="QJ9" s="363">
        <v>5.3319000000000001</v>
      </c>
      <c r="QK9" s="363">
        <v>0.39900000000000002</v>
      </c>
      <c r="QL9" s="363"/>
      <c r="QM9" s="363">
        <v>4.8542000000000005</v>
      </c>
      <c r="QN9" s="363">
        <v>10.585100000000001</v>
      </c>
      <c r="QO9" s="363">
        <v>6.4420000000000002</v>
      </c>
      <c r="QP9" s="363">
        <v>0.86259999999999992</v>
      </c>
      <c r="QQ9" s="363">
        <v>0</v>
      </c>
      <c r="QR9" s="363">
        <v>11.908899999999999</v>
      </c>
      <c r="QS9" s="363">
        <v>19.2135</v>
      </c>
      <c r="QT9" s="363">
        <v>9.2917000000000005</v>
      </c>
      <c r="QU9" s="363">
        <v>1.3314000000000001</v>
      </c>
      <c r="QV9" s="363">
        <v>0</v>
      </c>
      <c r="QW9" s="363">
        <v>10.2524</v>
      </c>
      <c r="QX9" s="363">
        <v>20.875500000000002</v>
      </c>
      <c r="QY9" s="363">
        <v>8.56</v>
      </c>
      <c r="QZ9" s="363">
        <v>0.91890000000000005</v>
      </c>
      <c r="RA9" s="363"/>
      <c r="RB9" s="363">
        <v>11.633699999999999</v>
      </c>
      <c r="RC9" s="363">
        <v>21.1126</v>
      </c>
      <c r="RD9" s="363">
        <v>9.7708999999999993</v>
      </c>
      <c r="RE9" s="363">
        <v>3.7723</v>
      </c>
      <c r="RF9" s="363"/>
      <c r="RG9" s="363">
        <v>10.608078231196012</v>
      </c>
      <c r="RH9" s="363">
        <v>24.151278231196009</v>
      </c>
      <c r="RI9" s="363">
        <v>15.5724</v>
      </c>
      <c r="RJ9" s="363">
        <v>4.3068999999999997</v>
      </c>
      <c r="RK9" s="363"/>
      <c r="RL9" s="363">
        <v>10.431699999999999</v>
      </c>
      <c r="RM9" s="363">
        <v>30.311</v>
      </c>
      <c r="RN9" s="363">
        <v>0</v>
      </c>
      <c r="RO9" s="363">
        <v>0</v>
      </c>
      <c r="RP9" s="363">
        <v>0</v>
      </c>
      <c r="RQ9" s="363">
        <v>0</v>
      </c>
      <c r="RR9" s="363">
        <v>0</v>
      </c>
      <c r="RS9" s="363">
        <v>1.7603</v>
      </c>
      <c r="RT9" s="363">
        <v>8.9999999999999993E-3</v>
      </c>
      <c r="RU9" s="363">
        <v>0</v>
      </c>
      <c r="RV9" s="363">
        <v>0</v>
      </c>
      <c r="RW9" s="363">
        <v>1.7692999999999999</v>
      </c>
      <c r="RX9" s="363">
        <v>5.7599</v>
      </c>
      <c r="RY9" s="363">
        <v>2.58E-2</v>
      </c>
      <c r="RZ9" s="363">
        <v>0</v>
      </c>
      <c r="SA9" s="363">
        <v>0</v>
      </c>
      <c r="SB9" s="363">
        <v>5.7857000000000003</v>
      </c>
      <c r="SC9" s="363">
        <v>3.0700000000000002E-2</v>
      </c>
      <c r="SD9" s="363">
        <v>0</v>
      </c>
      <c r="SE9" s="363">
        <v>1.1943999999999999</v>
      </c>
      <c r="SF9" s="363">
        <v>0.97940000000000005</v>
      </c>
      <c r="SG9" s="363">
        <v>2.2054999999999998</v>
      </c>
      <c r="SH9" s="363">
        <v>11.756</v>
      </c>
      <c r="SI9" s="363">
        <v>0.43369999999999997</v>
      </c>
      <c r="SJ9" s="363">
        <v>5.9914000000000005</v>
      </c>
      <c r="SK9" s="363">
        <v>43.167699999999996</v>
      </c>
      <c r="SL9" s="363">
        <v>61.348799999999997</v>
      </c>
      <c r="SM9" s="363">
        <v>41.049500000000002</v>
      </c>
      <c r="SN9" s="363">
        <v>1.2477</v>
      </c>
      <c r="SO9" s="363">
        <v>24.1922</v>
      </c>
      <c r="SP9" s="363">
        <v>108.282</v>
      </c>
      <c r="SQ9" s="363">
        <v>174.7714</v>
      </c>
      <c r="SR9" s="363">
        <v>39.847200000000001</v>
      </c>
      <c r="SS9" s="363">
        <v>1.7454000000000001</v>
      </c>
      <c r="ST9" s="363">
        <v>67.122</v>
      </c>
      <c r="SU9" s="363">
        <v>160.37879999999998</v>
      </c>
      <c r="SV9" s="363">
        <v>269.09339999999997</v>
      </c>
      <c r="SW9" s="363">
        <v>64.551000000000002</v>
      </c>
      <c r="SX9" s="363">
        <v>2.8350600000000008</v>
      </c>
      <c r="SY9" s="363">
        <v>155.33259999999999</v>
      </c>
      <c r="SZ9" s="363">
        <v>192.03073999999998</v>
      </c>
      <c r="TA9" s="363">
        <v>414.74939999999992</v>
      </c>
      <c r="TB9" s="363">
        <v>105.6377585443405</v>
      </c>
      <c r="TC9" s="363">
        <v>5.4075641025699026</v>
      </c>
      <c r="TD9" s="363">
        <v>188.0651098158925</v>
      </c>
      <c r="TE9" s="363">
        <v>333.50575371354188</v>
      </c>
      <c r="TF9" s="363">
        <v>632.61618617634497</v>
      </c>
      <c r="TG9" s="152">
        <v>183.0929844182748</v>
      </c>
      <c r="TH9" s="152">
        <v>8.0895824943428511</v>
      </c>
      <c r="TI9" s="152">
        <v>246.67084649785448</v>
      </c>
      <c r="TJ9" s="152">
        <v>436.38508897847504</v>
      </c>
      <c r="TK9" s="152">
        <v>874.23850238894727</v>
      </c>
      <c r="TL9" s="152">
        <v>223.87209999999996</v>
      </c>
      <c r="TM9" s="152">
        <v>11.246</v>
      </c>
      <c r="TN9" s="152">
        <v>301.33940000000001</v>
      </c>
      <c r="TO9" s="152">
        <v>727.58410000000003</v>
      </c>
      <c r="TP9" s="152">
        <v>1264.0416999999998</v>
      </c>
    </row>
    <row r="10" spans="1:536" s="52" customFormat="1" x14ac:dyDescent="0.25">
      <c r="A10" s="377" t="s">
        <v>117</v>
      </c>
      <c r="B10" s="382">
        <v>48.421999999999997</v>
      </c>
      <c r="C10" s="382">
        <v>14.980500000000001</v>
      </c>
      <c r="D10" s="382">
        <v>0.69810000000000005</v>
      </c>
      <c r="E10" s="382">
        <v>90.235200000000006</v>
      </c>
      <c r="F10" s="382">
        <v>154.33580000000001</v>
      </c>
      <c r="G10" s="382">
        <v>-12.4396</v>
      </c>
      <c r="H10" s="382">
        <v>-2.7938000000000001</v>
      </c>
      <c r="I10" s="382">
        <v>-7.9899999999999999E-2</v>
      </c>
      <c r="J10" s="382">
        <v>-18.0642</v>
      </c>
      <c r="K10" s="382">
        <v>-33.377499999999998</v>
      </c>
      <c r="L10" s="382">
        <v>-11.4566</v>
      </c>
      <c r="M10" s="382">
        <v>-2.7241</v>
      </c>
      <c r="N10" s="382">
        <v>-0.43469999999999998</v>
      </c>
      <c r="O10" s="382">
        <v>-38.715699999999998</v>
      </c>
      <c r="P10" s="382">
        <v>-53.331099999999999</v>
      </c>
      <c r="Q10" s="382">
        <v>55.723500000000001</v>
      </c>
      <c r="R10" s="382">
        <v>10.9503</v>
      </c>
      <c r="S10" s="382">
        <v>1.6546000000000001</v>
      </c>
      <c r="T10" s="382">
        <v>147.8486</v>
      </c>
      <c r="U10" s="382">
        <f>+SUM(Q10:T10)</f>
        <v>216.17700000000002</v>
      </c>
      <c r="V10" s="382">
        <v>110.8278</v>
      </c>
      <c r="W10" s="382">
        <v>19.7315</v>
      </c>
      <c r="X10" s="382">
        <v>4.7607999999999997</v>
      </c>
      <c r="Y10" s="382">
        <v>288.71210000000002</v>
      </c>
      <c r="Z10" s="382">
        <v>424.03219999999999</v>
      </c>
      <c r="AA10" s="382">
        <v>-51.966000000000001</v>
      </c>
      <c r="AB10" s="382">
        <v>-12.672499999999999</v>
      </c>
      <c r="AC10" s="382">
        <v>-3.4459</v>
      </c>
      <c r="AD10" s="382">
        <v>-134.09100000000001</v>
      </c>
      <c r="AE10" s="382">
        <v>-202.1754</v>
      </c>
      <c r="AF10" s="378">
        <v>130.03658777999999</v>
      </c>
      <c r="AG10" s="378">
        <v>21.914401765000001</v>
      </c>
      <c r="AH10" s="378">
        <v>8.1058152870000004</v>
      </c>
      <c r="AI10" s="378">
        <v>241.35520719799999</v>
      </c>
      <c r="AJ10" s="378">
        <v>401.41201203000003</v>
      </c>
      <c r="AK10" s="378">
        <v>200.18510000000001</v>
      </c>
      <c r="AL10" s="378">
        <v>30.097200000000001</v>
      </c>
      <c r="AM10" s="378">
        <v>7.6833</v>
      </c>
      <c r="AN10" s="378">
        <v>358.43900000000002</v>
      </c>
      <c r="AO10" s="378">
        <v>596.40460000000007</v>
      </c>
      <c r="AP10" s="379">
        <v>1918.4698000000001</v>
      </c>
      <c r="AQ10" s="379">
        <v>293.59309999999999</v>
      </c>
      <c r="AR10" s="379">
        <v>110.2338</v>
      </c>
      <c r="AS10" s="379">
        <v>2885.5390000000002</v>
      </c>
      <c r="AT10" s="379">
        <v>5207.8356999999996</v>
      </c>
      <c r="AU10" s="382">
        <v>0</v>
      </c>
      <c r="AV10" s="382">
        <v>0</v>
      </c>
      <c r="AW10" s="382">
        <v>0</v>
      </c>
      <c r="AX10" s="382">
        <v>0</v>
      </c>
      <c r="AY10" s="382">
        <v>0</v>
      </c>
      <c r="AZ10" s="382">
        <v>0</v>
      </c>
      <c r="BA10" s="382">
        <v>0</v>
      </c>
      <c r="BB10" s="382">
        <v>0</v>
      </c>
      <c r="BC10" s="382">
        <v>0</v>
      </c>
      <c r="BD10" s="382">
        <v>0</v>
      </c>
      <c r="BE10" s="382">
        <v>48.421999999999997</v>
      </c>
      <c r="BF10" s="382">
        <v>14.980500000000001</v>
      </c>
      <c r="BG10" s="382">
        <v>0.69810000000000005</v>
      </c>
      <c r="BH10" s="382">
        <v>90.235200000000006</v>
      </c>
      <c r="BI10" s="382">
        <v>154.33580000000001</v>
      </c>
      <c r="BJ10" s="382">
        <v>-12.4396</v>
      </c>
      <c r="BK10" s="382">
        <v>-2.7938000000000001</v>
      </c>
      <c r="BL10" s="382">
        <v>-7.9899999999999999E-2</v>
      </c>
      <c r="BM10" s="382">
        <v>-18.0642</v>
      </c>
      <c r="BN10" s="382">
        <v>-33.377499999999998</v>
      </c>
      <c r="BO10" s="382">
        <v>-11.4566</v>
      </c>
      <c r="BP10" s="382">
        <v>-2.7241</v>
      </c>
      <c r="BQ10" s="382">
        <v>-0.43469999999999998</v>
      </c>
      <c r="BR10" s="382">
        <v>-38.715699999999998</v>
      </c>
      <c r="BS10" s="382">
        <v>-53.331099999999999</v>
      </c>
      <c r="BT10" s="382">
        <f t="shared" si="0"/>
        <v>55.723500000000001</v>
      </c>
      <c r="BU10" s="382">
        <f t="shared" si="1"/>
        <v>10.9503</v>
      </c>
      <c r="BV10" s="382">
        <f t="shared" si="2"/>
        <v>1.6546000000000001</v>
      </c>
      <c r="BW10" s="382">
        <f t="shared" si="3"/>
        <v>147.8486</v>
      </c>
      <c r="BX10" s="382">
        <f t="shared" si="4"/>
        <v>216.17700000000002</v>
      </c>
      <c r="BY10" s="382">
        <v>110.8278</v>
      </c>
      <c r="BZ10" s="382">
        <v>19.7315</v>
      </c>
      <c r="CA10" s="382">
        <v>4.7607999999999997</v>
      </c>
      <c r="CB10" s="382">
        <v>288.71210000000002</v>
      </c>
      <c r="CC10" s="382">
        <v>424.03219999999999</v>
      </c>
      <c r="CD10" s="382">
        <v>-51.966000000000001</v>
      </c>
      <c r="CE10" s="382">
        <v>-12.672499999999999</v>
      </c>
      <c r="CF10" s="382">
        <v>-3.4459</v>
      </c>
      <c r="CG10" s="382">
        <v>-134.09100000000001</v>
      </c>
      <c r="CH10" s="382">
        <v>-202.1754</v>
      </c>
      <c r="CI10" s="382">
        <v>130.03658777999999</v>
      </c>
      <c r="CJ10" s="382">
        <v>21.914401765000001</v>
      </c>
      <c r="CK10" s="382">
        <v>8.1058152870000004</v>
      </c>
      <c r="CL10" s="382">
        <v>241.35520719799999</v>
      </c>
      <c r="CM10" s="382">
        <v>401.41201203000003</v>
      </c>
      <c r="CN10" s="382">
        <v>200.18510000000001</v>
      </c>
      <c r="CO10" s="382">
        <v>30.097200000000001</v>
      </c>
      <c r="CP10" s="382">
        <v>7.6833</v>
      </c>
      <c r="CQ10" s="382">
        <v>358.43900000000002</v>
      </c>
      <c r="CR10" s="382">
        <v>596.40460000000007</v>
      </c>
      <c r="CS10" s="379">
        <v>1918.4698000000001</v>
      </c>
      <c r="CT10" s="379">
        <v>293.59309999999999</v>
      </c>
      <c r="CU10" s="379">
        <v>110.2338</v>
      </c>
      <c r="CV10" s="379">
        <v>2885.5390000000002</v>
      </c>
      <c r="CW10" s="379">
        <v>5207.8356999999996</v>
      </c>
      <c r="CX10" s="382">
        <v>1.9236</v>
      </c>
      <c r="CY10" s="382">
        <v>2.9399999999999999E-2</v>
      </c>
      <c r="CZ10" s="382"/>
      <c r="DA10" s="382">
        <v>1.2299</v>
      </c>
      <c r="DB10" s="382">
        <v>3.1829000000000001</v>
      </c>
      <c r="DC10" s="382">
        <v>3.7675000000000001</v>
      </c>
      <c r="DD10" s="382">
        <v>0.38059999999999999</v>
      </c>
      <c r="DE10" s="382">
        <v>0</v>
      </c>
      <c r="DF10" s="382">
        <v>1.4856</v>
      </c>
      <c r="DG10" s="382">
        <v>5.6337000000000002</v>
      </c>
      <c r="DH10" s="382">
        <v>0.627</v>
      </c>
      <c r="DI10" s="382">
        <v>1.77E-2</v>
      </c>
      <c r="DJ10" s="382">
        <v>0</v>
      </c>
      <c r="DK10" s="382">
        <v>1.2123999999999999</v>
      </c>
      <c r="DL10" s="382">
        <v>1.8571</v>
      </c>
      <c r="DM10" s="152">
        <v>0.69379999999999997</v>
      </c>
      <c r="DN10" s="152">
        <v>1.17E-2</v>
      </c>
      <c r="DO10" s="152">
        <v>0</v>
      </c>
      <c r="DP10" s="152">
        <v>0.97150000000000003</v>
      </c>
      <c r="DQ10" s="152">
        <v>1.677</v>
      </c>
      <c r="DR10" s="152">
        <v>1.3183</v>
      </c>
      <c r="DS10" s="152">
        <v>1.7100000000000001E-2</v>
      </c>
      <c r="DT10" s="152">
        <v>0</v>
      </c>
      <c r="DU10" s="152">
        <v>1.056</v>
      </c>
      <c r="DV10" s="152">
        <v>2.3914</v>
      </c>
      <c r="DW10" s="152">
        <v>5.26</v>
      </c>
      <c r="DX10" s="152">
        <v>0.26</v>
      </c>
      <c r="DY10" s="152">
        <v>0</v>
      </c>
      <c r="DZ10" s="152">
        <v>6.02</v>
      </c>
      <c r="EA10" s="152">
        <f>SUM(DW10:DZ10)</f>
        <v>11.54</v>
      </c>
      <c r="EB10" s="382">
        <v>0</v>
      </c>
      <c r="EC10" s="382">
        <v>0</v>
      </c>
      <c r="ED10" s="382">
        <v>0</v>
      </c>
      <c r="EE10" s="382">
        <v>0</v>
      </c>
      <c r="EF10" s="382">
        <v>0</v>
      </c>
      <c r="EG10" s="382">
        <v>0</v>
      </c>
      <c r="EH10" s="382">
        <v>0</v>
      </c>
      <c r="EI10" s="382">
        <v>0</v>
      </c>
      <c r="EJ10" s="382">
        <v>0</v>
      </c>
      <c r="EK10" s="382">
        <v>0</v>
      </c>
      <c r="EL10" s="382">
        <v>0</v>
      </c>
      <c r="EM10" s="382">
        <v>0</v>
      </c>
      <c r="EN10" s="382">
        <v>0</v>
      </c>
      <c r="EO10" s="382">
        <v>0</v>
      </c>
      <c r="EP10" s="382">
        <v>0</v>
      </c>
      <c r="EQ10" s="382">
        <v>0</v>
      </c>
      <c r="ER10" s="382">
        <v>0</v>
      </c>
      <c r="ES10" s="382">
        <v>0</v>
      </c>
      <c r="ET10" s="382">
        <v>0</v>
      </c>
      <c r="EU10" s="382">
        <v>0</v>
      </c>
      <c r="EV10" s="152">
        <v>0</v>
      </c>
      <c r="EW10" s="152">
        <v>0</v>
      </c>
      <c r="EX10" s="152">
        <v>0</v>
      </c>
      <c r="EY10" s="152">
        <v>0</v>
      </c>
      <c r="EZ10" s="152">
        <v>0</v>
      </c>
      <c r="FA10" s="152">
        <v>0</v>
      </c>
      <c r="FB10" s="152">
        <v>0</v>
      </c>
      <c r="FC10" s="152">
        <v>0</v>
      </c>
      <c r="FD10" s="152">
        <v>0</v>
      </c>
      <c r="FE10" s="152">
        <v>0</v>
      </c>
      <c r="FF10" s="152">
        <v>0</v>
      </c>
      <c r="FG10" s="152">
        <v>0</v>
      </c>
      <c r="FH10" s="152">
        <v>0</v>
      </c>
      <c r="FI10" s="152">
        <v>0</v>
      </c>
      <c r="FJ10" s="152">
        <v>0</v>
      </c>
      <c r="FK10" s="382"/>
      <c r="FL10" s="382"/>
      <c r="FM10" s="382"/>
      <c r="FN10" s="382"/>
      <c r="FO10" s="382">
        <v>0</v>
      </c>
      <c r="FP10" s="382">
        <v>5.5100000000000003E-2</v>
      </c>
      <c r="FQ10" s="382">
        <v>1.1999999999999999E-3</v>
      </c>
      <c r="FR10" s="382">
        <v>0.51929999999999998</v>
      </c>
      <c r="FS10" s="382">
        <v>3.1999999999999806E-3</v>
      </c>
      <c r="FT10" s="382">
        <v>0.57879999999999998</v>
      </c>
      <c r="FU10" s="382">
        <v>3.5700000000000003E-2</v>
      </c>
      <c r="FV10" s="382">
        <v>8.0000000000000004E-4</v>
      </c>
      <c r="FW10" s="382">
        <v>0.48920000000000002</v>
      </c>
      <c r="FX10" s="382">
        <v>4.7899999999999977E-2</v>
      </c>
      <c r="FY10" s="382">
        <v>0.5736</v>
      </c>
      <c r="FZ10" s="382">
        <v>-0.16789999999999999</v>
      </c>
      <c r="GA10" s="382">
        <v>-6.7000000000000002E-3</v>
      </c>
      <c r="GB10" s="382">
        <v>-2.6629</v>
      </c>
      <c r="GC10" s="382">
        <v>-0.2823</v>
      </c>
      <c r="GD10" s="382">
        <v>-3.1197999999999997</v>
      </c>
      <c r="GE10" s="382">
        <v>0</v>
      </c>
      <c r="GF10" s="382">
        <v>0</v>
      </c>
      <c r="GG10" s="382">
        <v>0</v>
      </c>
      <c r="GH10" s="382">
        <v>0</v>
      </c>
      <c r="GI10" s="382">
        <v>0</v>
      </c>
      <c r="GJ10" s="382">
        <v>-0.37428849882036358</v>
      </c>
      <c r="GK10" s="382">
        <v>-1.0208782316663547E-2</v>
      </c>
      <c r="GL10" s="382">
        <v>-1.2286826495891545</v>
      </c>
      <c r="GM10" s="382">
        <v>-0.94564061459155058</v>
      </c>
      <c r="GN10" s="382">
        <v>-2.5588205453177326</v>
      </c>
      <c r="GO10" s="383">
        <v>0.9798</v>
      </c>
      <c r="GP10" s="383">
        <v>2.8299999999999999E-2</v>
      </c>
      <c r="GQ10" s="383">
        <v>1.5399</v>
      </c>
      <c r="GR10" s="383">
        <v>0.69350000000000001</v>
      </c>
      <c r="GS10" s="383">
        <v>3.2415000000000003</v>
      </c>
      <c r="GT10" s="382">
        <v>0</v>
      </c>
      <c r="GU10" s="382">
        <v>0</v>
      </c>
      <c r="GV10" s="382">
        <v>0</v>
      </c>
      <c r="GW10" s="382">
        <v>0</v>
      </c>
      <c r="GX10" s="382">
        <v>0</v>
      </c>
      <c r="GY10" s="382">
        <v>0</v>
      </c>
      <c r="GZ10" s="382">
        <v>0</v>
      </c>
      <c r="HA10" s="382">
        <v>0</v>
      </c>
      <c r="HB10" s="382">
        <v>0</v>
      </c>
      <c r="HC10" s="382">
        <v>0</v>
      </c>
      <c r="HD10" s="382">
        <v>0</v>
      </c>
      <c r="HE10" s="382">
        <v>0</v>
      </c>
      <c r="HF10" s="382">
        <v>0</v>
      </c>
      <c r="HG10" s="382">
        <v>0</v>
      </c>
      <c r="HH10" s="382">
        <v>0</v>
      </c>
      <c r="HI10" s="382">
        <v>0</v>
      </c>
      <c r="HJ10" s="382">
        <v>0</v>
      </c>
      <c r="HK10" s="382">
        <v>0</v>
      </c>
      <c r="HL10" s="382">
        <v>4.5900000000000003E-2</v>
      </c>
      <c r="HM10" s="382">
        <v>4.5900000000000003E-2</v>
      </c>
      <c r="HN10" s="382">
        <v>0</v>
      </c>
      <c r="HO10" s="382">
        <v>0</v>
      </c>
      <c r="HP10" s="382">
        <v>0</v>
      </c>
      <c r="HQ10" s="382">
        <v>0</v>
      </c>
      <c r="HR10" s="382">
        <v>0</v>
      </c>
      <c r="HS10" s="382"/>
      <c r="HT10" s="382"/>
      <c r="HU10" s="382"/>
      <c r="HV10" s="382">
        <v>9.9962999999999996E-3</v>
      </c>
      <c r="HW10" s="382">
        <v>9.9962999999999996E-3</v>
      </c>
      <c r="HX10" s="382"/>
      <c r="HY10" s="382"/>
      <c r="HZ10" s="382"/>
      <c r="IA10" s="382">
        <v>1.8845199999999999E-2</v>
      </c>
      <c r="IB10" s="382">
        <v>1.8845199999999999E-2</v>
      </c>
      <c r="IC10" s="383"/>
      <c r="ID10" s="383"/>
      <c r="IE10" s="383"/>
      <c r="IF10" s="383">
        <v>0</v>
      </c>
      <c r="IG10" s="383">
        <v>0</v>
      </c>
      <c r="IH10" s="382">
        <v>0</v>
      </c>
      <c r="II10" s="382">
        <v>0</v>
      </c>
      <c r="IJ10" s="382">
        <v>0</v>
      </c>
      <c r="IK10" s="382">
        <v>0</v>
      </c>
      <c r="IL10" s="382">
        <v>0</v>
      </c>
      <c r="IM10" s="382"/>
      <c r="IN10" s="382"/>
      <c r="IO10" s="382"/>
      <c r="IP10" s="382">
        <v>0</v>
      </c>
      <c r="IQ10" s="382">
        <v>0</v>
      </c>
      <c r="IR10" s="382"/>
      <c r="IS10" s="382">
        <v>0</v>
      </c>
      <c r="IT10" s="382"/>
      <c r="IU10" s="382">
        <v>0</v>
      </c>
      <c r="IV10" s="382">
        <v>0</v>
      </c>
      <c r="IW10" s="382">
        <v>0</v>
      </c>
      <c r="IX10" s="382">
        <v>0</v>
      </c>
      <c r="IY10" s="382">
        <v>0</v>
      </c>
      <c r="IZ10" s="382">
        <v>0</v>
      </c>
      <c r="JA10" s="382">
        <v>0</v>
      </c>
      <c r="JB10" s="382">
        <v>0</v>
      </c>
      <c r="JC10" s="382">
        <v>0</v>
      </c>
      <c r="JD10" s="382">
        <v>0</v>
      </c>
      <c r="JE10" s="382">
        <v>0</v>
      </c>
      <c r="JF10" s="382">
        <v>0</v>
      </c>
      <c r="JG10" s="382"/>
      <c r="JH10" s="382"/>
      <c r="JI10" s="382"/>
      <c r="JJ10" s="382"/>
      <c r="JK10" s="382"/>
      <c r="JL10" s="382"/>
      <c r="JM10" s="382"/>
      <c r="JN10" s="382"/>
      <c r="JO10" s="382"/>
      <c r="JP10" s="382"/>
      <c r="JQ10" s="383"/>
      <c r="JR10" s="383"/>
      <c r="JS10" s="383"/>
      <c r="JT10" s="383"/>
      <c r="JU10" s="383"/>
      <c r="JV10" s="382">
        <v>0</v>
      </c>
      <c r="JW10" s="382">
        <v>0</v>
      </c>
      <c r="JX10" s="382">
        <v>1.6309</v>
      </c>
      <c r="JY10" s="382">
        <v>0</v>
      </c>
      <c r="JZ10" s="382">
        <v>1.6309</v>
      </c>
      <c r="KA10" s="382"/>
      <c r="KB10" s="382"/>
      <c r="KC10" s="382">
        <f>+KE10</f>
        <v>4.4153000000000002</v>
      </c>
      <c r="KD10" s="382">
        <v>0</v>
      </c>
      <c r="KE10" s="382">
        <f>4.5294-0.1141</f>
        <v>4.4153000000000002</v>
      </c>
      <c r="KF10" s="382">
        <v>1.1599999999999999E-2</v>
      </c>
      <c r="KG10" s="382">
        <v>1E-4</v>
      </c>
      <c r="KH10" s="382">
        <v>4.9102999999999994</v>
      </c>
      <c r="KI10" s="382">
        <v>4.040000000000088E-2</v>
      </c>
      <c r="KJ10" s="382">
        <v>4.9623999999999997</v>
      </c>
      <c r="KK10" s="382">
        <v>-2.3999999999999998E-3</v>
      </c>
      <c r="KL10" s="382">
        <v>0</v>
      </c>
      <c r="KM10" s="382">
        <v>6.6955</v>
      </c>
      <c r="KN10" s="382">
        <v>-1.3900000000000204E-2</v>
      </c>
      <c r="KO10" s="382">
        <v>6.6791999999999998</v>
      </c>
      <c r="KP10" s="382">
        <v>-0.88429999999999997</v>
      </c>
      <c r="KQ10" s="382">
        <v>-1.2E-2</v>
      </c>
      <c r="KR10" s="382">
        <v>4.5023</v>
      </c>
      <c r="KS10" s="382">
        <v>-4.2515000000000009</v>
      </c>
      <c r="KT10" s="382">
        <v>-0.64550000000000018</v>
      </c>
      <c r="KU10" s="382">
        <v>-3.0070999999999999</v>
      </c>
      <c r="KV10" s="382">
        <v>-2.6200000000000001E-2</v>
      </c>
      <c r="KW10" s="382">
        <v>2.5072999999999999</v>
      </c>
      <c r="KX10" s="382">
        <v>-15.5983</v>
      </c>
      <c r="KY10" s="382">
        <v>-16.124299999999998</v>
      </c>
      <c r="KZ10" s="382">
        <v>-1.4583999999999999</v>
      </c>
      <c r="LA10" s="382">
        <v>-1.29E-2</v>
      </c>
      <c r="LB10" s="382">
        <v>7.2638999999999996</v>
      </c>
      <c r="LC10" s="382">
        <v>-7.6704999999999997</v>
      </c>
      <c r="LD10" s="382">
        <v>-1.8778999999999995</v>
      </c>
      <c r="LE10" s="363">
        <v>1.4517</v>
      </c>
      <c r="LF10" s="363">
        <v>1.09E-2</v>
      </c>
      <c r="LG10" s="363">
        <v>0.95</v>
      </c>
      <c r="LH10" s="363">
        <f>LI10-LE10-LF10-LG10</f>
        <v>6.9874000000000001</v>
      </c>
      <c r="LI10" s="363">
        <v>9.4</v>
      </c>
      <c r="LJ10" s="382">
        <v>0</v>
      </c>
      <c r="LK10" s="382">
        <v>0</v>
      </c>
      <c r="LL10" s="382">
        <v>0</v>
      </c>
      <c r="LM10" s="382">
        <v>0</v>
      </c>
      <c r="LN10" s="382">
        <v>0</v>
      </c>
      <c r="LO10" s="382"/>
      <c r="LP10" s="382"/>
      <c r="LQ10" s="382">
        <v>0</v>
      </c>
      <c r="LR10" s="382"/>
      <c r="LS10" s="382">
        <v>0</v>
      </c>
      <c r="LT10" s="382"/>
      <c r="LU10" s="382"/>
      <c r="LV10" s="382">
        <v>-0.2135</v>
      </c>
      <c r="LW10" s="382"/>
      <c r="LX10" s="382">
        <v>-0.2135</v>
      </c>
      <c r="LY10" s="382">
        <v>0</v>
      </c>
      <c r="LZ10" s="382">
        <v>0</v>
      </c>
      <c r="MA10" s="382">
        <v>-3.2197</v>
      </c>
      <c r="MB10" s="382"/>
      <c r="MC10" s="382">
        <v>-3.2197</v>
      </c>
      <c r="MD10" s="382">
        <v>0</v>
      </c>
      <c r="ME10" s="382">
        <v>0</v>
      </c>
      <c r="MF10" s="382">
        <v>230.9195</v>
      </c>
      <c r="MG10" s="382">
        <v>0</v>
      </c>
      <c r="MH10" s="382">
        <v>230.9195</v>
      </c>
      <c r="MI10" s="382">
        <v>0</v>
      </c>
      <c r="MJ10" s="382">
        <v>0</v>
      </c>
      <c r="MK10" s="382">
        <v>1128.5083893195122</v>
      </c>
      <c r="ML10" s="382">
        <v>0</v>
      </c>
      <c r="MM10" s="382">
        <v>1128.5083893195122</v>
      </c>
      <c r="MN10" s="382">
        <v>0</v>
      </c>
      <c r="MO10" s="382">
        <v>0</v>
      </c>
      <c r="MP10" s="382">
        <v>222.49420000000001</v>
      </c>
      <c r="MQ10" s="382">
        <v>0</v>
      </c>
      <c r="MR10" s="382">
        <v>222.49420000000001</v>
      </c>
      <c r="MS10" s="383">
        <v>0</v>
      </c>
      <c r="MT10" s="383">
        <v>0</v>
      </c>
      <c r="MU10" s="383">
        <v>242.4768</v>
      </c>
      <c r="MV10" s="383">
        <v>0</v>
      </c>
      <c r="MW10" s="383">
        <v>242.4768</v>
      </c>
      <c r="MX10" s="382">
        <v>0</v>
      </c>
      <c r="MY10" s="382">
        <v>0</v>
      </c>
      <c r="MZ10" s="382">
        <v>0</v>
      </c>
      <c r="NA10" s="382">
        <v>0</v>
      </c>
      <c r="NB10" s="382">
        <v>0</v>
      </c>
      <c r="NC10" s="382"/>
      <c r="ND10" s="382"/>
      <c r="NE10" s="382"/>
      <c r="NF10" s="382"/>
      <c r="NG10" s="382"/>
      <c r="NH10" s="382"/>
      <c r="NI10" s="382">
        <v>0</v>
      </c>
      <c r="NJ10" s="382">
        <v>0</v>
      </c>
      <c r="NK10" s="382">
        <v>0</v>
      </c>
      <c r="NL10" s="382"/>
      <c r="NM10" s="382">
        <v>0</v>
      </c>
      <c r="NN10" s="382">
        <v>0</v>
      </c>
      <c r="NO10" s="382">
        <v>0.1963</v>
      </c>
      <c r="NP10" s="382">
        <v>0.21580000000000002</v>
      </c>
      <c r="NQ10" s="382">
        <v>0.41210000000000002</v>
      </c>
      <c r="NR10" s="382">
        <v>0.21279999999999999</v>
      </c>
      <c r="NS10" s="382">
        <v>3.0000000000000001E-3</v>
      </c>
      <c r="NT10" s="382">
        <v>0.02</v>
      </c>
      <c r="NU10" s="382">
        <v>0.25740000000000002</v>
      </c>
      <c r="NV10" s="382">
        <v>0.49319999999999997</v>
      </c>
      <c r="NW10" s="382">
        <v>9.7200325750205513E-2</v>
      </c>
      <c r="NX10" s="382">
        <v>9.5363889107657009E-4</v>
      </c>
      <c r="NY10" s="382">
        <v>0.55923463180109922</v>
      </c>
      <c r="NZ10" s="382">
        <v>0.70774892955761881</v>
      </c>
      <c r="OA10" s="382">
        <v>1.3651375260000003</v>
      </c>
      <c r="OB10" s="382">
        <v>0.12062103253750349</v>
      </c>
      <c r="OC10" s="382">
        <v>1.1223488484427414E-3</v>
      </c>
      <c r="OD10" s="382">
        <v>9.8273115758228766E-2</v>
      </c>
      <c r="OE10" s="382">
        <v>9.2296616855824978E-2</v>
      </c>
      <c r="OF10" s="382">
        <v>0.31231311399999995</v>
      </c>
      <c r="OG10" s="383">
        <v>1.2476</v>
      </c>
      <c r="OH10" s="383">
        <v>1.8100000000000002E-2</v>
      </c>
      <c r="OI10" s="383">
        <v>0</v>
      </c>
      <c r="OJ10" s="383">
        <v>1.4833000000000001</v>
      </c>
      <c r="OK10" s="383">
        <v>2.7490000000000001</v>
      </c>
      <c r="OL10" s="382">
        <v>0</v>
      </c>
      <c r="OM10" s="382">
        <v>0</v>
      </c>
      <c r="ON10" s="382">
        <v>0</v>
      </c>
      <c r="OO10" s="382">
        <v>0</v>
      </c>
      <c r="OP10" s="382">
        <v>0</v>
      </c>
      <c r="OQ10" s="382">
        <v>0</v>
      </c>
      <c r="OR10" s="382"/>
      <c r="OS10" s="382">
        <v>0</v>
      </c>
      <c r="OT10" s="382">
        <v>0</v>
      </c>
      <c r="OU10" s="382">
        <v>0</v>
      </c>
      <c r="OV10" s="382">
        <v>0</v>
      </c>
      <c r="OW10" s="382"/>
      <c r="OX10" s="382">
        <v>0</v>
      </c>
      <c r="OY10" s="382">
        <v>0</v>
      </c>
      <c r="OZ10" s="382">
        <v>0</v>
      </c>
      <c r="PA10" s="382">
        <v>0</v>
      </c>
      <c r="PB10" s="382">
        <v>0</v>
      </c>
      <c r="PC10" s="382">
        <v>0</v>
      </c>
      <c r="PD10" s="382">
        <v>0</v>
      </c>
      <c r="PE10" s="382">
        <v>0</v>
      </c>
      <c r="PF10" s="382">
        <v>0</v>
      </c>
      <c r="PG10" s="382">
        <v>0</v>
      </c>
      <c r="PH10" s="382">
        <v>0</v>
      </c>
      <c r="PI10" s="382">
        <v>0.56169999999999998</v>
      </c>
      <c r="PJ10" s="382">
        <v>0.56169999999999998</v>
      </c>
      <c r="PK10" s="382">
        <v>0</v>
      </c>
      <c r="PL10" s="382">
        <v>0</v>
      </c>
      <c r="PM10" s="382">
        <v>0</v>
      </c>
      <c r="PN10" s="382">
        <v>0.4459844</v>
      </c>
      <c r="PO10" s="382">
        <v>0.4459844</v>
      </c>
      <c r="PP10" s="382">
        <v>0</v>
      </c>
      <c r="PQ10" s="382">
        <v>0</v>
      </c>
      <c r="PR10" s="382">
        <v>9.0106372000000004E-2</v>
      </c>
      <c r="PS10" s="382">
        <v>1.7520736021011998</v>
      </c>
      <c r="PT10" s="382">
        <v>1.8421799741011997</v>
      </c>
      <c r="PU10" s="383">
        <v>5.9516999999999998</v>
      </c>
      <c r="PV10" s="383">
        <v>0.12</v>
      </c>
      <c r="PW10" s="383">
        <v>3.2252000000000001</v>
      </c>
      <c r="PX10" s="383">
        <v>50.844799999999999</v>
      </c>
      <c r="PY10" s="383">
        <v>60.1417</v>
      </c>
      <c r="PZ10" s="382">
        <v>0</v>
      </c>
      <c r="QA10" s="382">
        <v>0</v>
      </c>
      <c r="QB10" s="382">
        <v>0</v>
      </c>
      <c r="QC10" s="382">
        <v>0</v>
      </c>
      <c r="QD10" s="382">
        <v>0</v>
      </c>
      <c r="QE10" s="382">
        <v>-4.8599999999999997E-2</v>
      </c>
      <c r="QF10" s="382"/>
      <c r="QG10" s="382"/>
      <c r="QH10" s="382"/>
      <c r="QI10" s="382">
        <v>-4.8599999999999997E-2</v>
      </c>
      <c r="QJ10" s="382">
        <v>0.30380000000000001</v>
      </c>
      <c r="QK10" s="382">
        <v>0.26889999999999997</v>
      </c>
      <c r="QL10" s="382"/>
      <c r="QM10" s="382">
        <v>0.59530000000000005</v>
      </c>
      <c r="QN10" s="382">
        <v>1.1680000000000001</v>
      </c>
      <c r="QO10" s="382"/>
      <c r="QP10" s="382"/>
      <c r="QQ10" s="382"/>
      <c r="QR10" s="382">
        <v>-2.6005000000000003</v>
      </c>
      <c r="QS10" s="382">
        <v>-2.6005000000000003</v>
      </c>
      <c r="QT10" s="382">
        <v>0</v>
      </c>
      <c r="QU10" s="382">
        <v>0</v>
      </c>
      <c r="QV10" s="382">
        <v>0</v>
      </c>
      <c r="QW10" s="382">
        <v>0</v>
      </c>
      <c r="QX10" s="382">
        <v>0</v>
      </c>
      <c r="QY10" s="382">
        <v>-1.7114</v>
      </c>
      <c r="QZ10" s="382">
        <v>-0.1825</v>
      </c>
      <c r="RA10" s="382"/>
      <c r="RB10" s="382">
        <v>-2.327</v>
      </c>
      <c r="RC10" s="382">
        <v>-4.2209000000000003</v>
      </c>
      <c r="RD10" s="382">
        <v>-1.5170999999999999</v>
      </c>
      <c r="RE10" s="382">
        <v>-0.58560000000000001</v>
      </c>
      <c r="RF10" s="382"/>
      <c r="RG10" s="382">
        <v>-1.6469281998323473</v>
      </c>
      <c r="RH10" s="382">
        <v>-3.7496281998323475</v>
      </c>
      <c r="RI10" s="382">
        <v>-3.2599999999999997E-2</v>
      </c>
      <c r="RJ10" s="382">
        <v>-8.9999999999999993E-3</v>
      </c>
      <c r="RK10" s="382"/>
      <c r="RL10" s="382">
        <v>-2.18E-2</v>
      </c>
      <c r="RM10" s="382">
        <v>-6.3399999999999998E-2</v>
      </c>
      <c r="RN10" s="382">
        <v>0</v>
      </c>
      <c r="RO10" s="382">
        <v>0</v>
      </c>
      <c r="RP10" s="382">
        <v>0</v>
      </c>
      <c r="RQ10" s="382">
        <v>0</v>
      </c>
      <c r="RR10" s="382">
        <v>0</v>
      </c>
      <c r="RS10" s="382">
        <v>0</v>
      </c>
      <c r="RT10" s="382">
        <v>0</v>
      </c>
      <c r="RU10" s="382">
        <v>0</v>
      </c>
      <c r="RV10" s="382">
        <v>0</v>
      </c>
      <c r="RW10" s="382">
        <v>0</v>
      </c>
      <c r="RX10" s="382">
        <v>0</v>
      </c>
      <c r="RY10" s="382">
        <v>0</v>
      </c>
      <c r="RZ10" s="382">
        <v>0</v>
      </c>
      <c r="SA10" s="382">
        <v>0</v>
      </c>
      <c r="SB10" s="382">
        <v>0</v>
      </c>
      <c r="SC10" s="382">
        <v>0</v>
      </c>
      <c r="SD10" s="382">
        <v>0</v>
      </c>
      <c r="SE10" s="382">
        <v>1.6309</v>
      </c>
      <c r="SF10" s="382">
        <v>0</v>
      </c>
      <c r="SG10" s="382">
        <v>1.6309</v>
      </c>
      <c r="SH10" s="382">
        <v>-4.8599999999999997E-2</v>
      </c>
      <c r="SI10" s="382">
        <v>0</v>
      </c>
      <c r="SJ10" s="382">
        <v>4.4153000000000002</v>
      </c>
      <c r="SK10" s="382">
        <v>0</v>
      </c>
      <c r="SL10" s="382">
        <v>4.3666999999999998</v>
      </c>
      <c r="SM10" s="382">
        <v>2.2940999999999998</v>
      </c>
      <c r="SN10" s="382">
        <v>0.29959999999999998</v>
      </c>
      <c r="SO10" s="382">
        <v>5.2161</v>
      </c>
      <c r="SP10" s="382">
        <v>1.8688000000000011</v>
      </c>
      <c r="SQ10" s="382">
        <v>9.6785999999999994</v>
      </c>
      <c r="SR10" s="382">
        <v>3.8007999999999997</v>
      </c>
      <c r="SS10" s="382">
        <v>0.38140000000000002</v>
      </c>
      <c r="ST10" s="382">
        <v>4.1612999999999998</v>
      </c>
      <c r="SU10" s="382">
        <v>-0.81920000000000048</v>
      </c>
      <c r="SV10" s="382">
        <v>7.5242999999999993</v>
      </c>
      <c r="SW10" s="382">
        <v>-0.21239999999999998</v>
      </c>
      <c r="SX10" s="382">
        <v>1.9999999999999992E-3</v>
      </c>
      <c r="SY10" s="382">
        <v>232.77889999999999</v>
      </c>
      <c r="SZ10" s="382">
        <v>-2.5023000000000009</v>
      </c>
      <c r="TA10" s="382">
        <v>230.06620000000001</v>
      </c>
      <c r="TB10" s="382">
        <v>-3.9274996742497943</v>
      </c>
      <c r="TC10" s="382">
        <v>-0.19604636110892343</v>
      </c>
      <c r="TD10" s="382">
        <v>1131.5749239513132</v>
      </c>
      <c r="TE10" s="382">
        <v>-15.790070370442381</v>
      </c>
      <c r="TF10" s="382">
        <v>1111.661307545512</v>
      </c>
      <c r="TG10" s="152">
        <v>-1.9108674662828598</v>
      </c>
      <c r="TH10" s="152">
        <v>-0.59048643346822083</v>
      </c>
      <c r="TI10" s="152">
        <v>228.71779683816908</v>
      </c>
      <c r="TJ10" s="152">
        <v>-7.3438533954668737</v>
      </c>
      <c r="TK10" s="152">
        <v>218.87258954295112</v>
      </c>
      <c r="TL10" s="152">
        <v>14.858199999999998</v>
      </c>
      <c r="TM10" s="152">
        <v>0.42830000000000001</v>
      </c>
      <c r="TN10" s="152">
        <v>248.1919</v>
      </c>
      <c r="TO10" s="152">
        <v>66.007199999999997</v>
      </c>
      <c r="TP10" s="152">
        <v>329.48560000000003</v>
      </c>
    </row>
    <row r="11" spans="1:536" s="53" customFormat="1" ht="13" x14ac:dyDescent="0.3">
      <c r="A11" s="384" t="s">
        <v>18</v>
      </c>
      <c r="B11" s="385">
        <v>5465.4458000000004</v>
      </c>
      <c r="C11" s="385">
        <v>1220.9621999999999</v>
      </c>
      <c r="D11" s="385">
        <v>250.91720000000001</v>
      </c>
      <c r="E11" s="385">
        <v>11194.8081</v>
      </c>
      <c r="F11" s="385">
        <v>18132.133300000001</v>
      </c>
      <c r="G11" s="385">
        <v>6634.4723999999997</v>
      </c>
      <c r="H11" s="385">
        <v>1306.8727000000001</v>
      </c>
      <c r="I11" s="385">
        <v>244.6097</v>
      </c>
      <c r="J11" s="385">
        <v>21550.764200000001</v>
      </c>
      <c r="K11" s="385">
        <v>29736.719000000001</v>
      </c>
      <c r="L11" s="385">
        <v>8322.0689999999995</v>
      </c>
      <c r="M11" s="385">
        <v>1044.8107</v>
      </c>
      <c r="N11" s="385">
        <v>407.91039999999998</v>
      </c>
      <c r="O11" s="385">
        <v>32098.8069</v>
      </c>
      <c r="P11" s="385">
        <v>41873.597000000002</v>
      </c>
      <c r="Q11" s="385">
        <f>+SUM(Q7:Q10)</f>
        <v>9360.9721000000009</v>
      </c>
      <c r="R11" s="385">
        <f>+SUM(R7:R10)</f>
        <v>1454.4536000000001</v>
      </c>
      <c r="S11" s="385">
        <f>+SUM(S7:S10)</f>
        <v>530.40099999999995</v>
      </c>
      <c r="T11" s="385">
        <f>+SUM(T7:T10)</f>
        <v>31182.1073</v>
      </c>
      <c r="U11" s="385">
        <f>+SUM(U7:U10)</f>
        <v>42527.934000000001</v>
      </c>
      <c r="V11" s="385">
        <v>10598.031800000001</v>
      </c>
      <c r="W11" s="385">
        <v>1882.2303000000002</v>
      </c>
      <c r="X11" s="385">
        <v>858.90650000000005</v>
      </c>
      <c r="Y11" s="385">
        <v>36788.896200000003</v>
      </c>
      <c r="Z11" s="385">
        <v>50128.064800000007</v>
      </c>
      <c r="AA11" s="385">
        <v>13126.2647</v>
      </c>
      <c r="AB11" s="385">
        <v>2344.8091999999997</v>
      </c>
      <c r="AC11" s="385">
        <v>1271.4578000000001</v>
      </c>
      <c r="AD11" s="385">
        <v>29745.385900000001</v>
      </c>
      <c r="AE11" s="385">
        <v>46487.917600000001</v>
      </c>
      <c r="AF11" s="385">
        <v>13623.118664458001</v>
      </c>
      <c r="AG11" s="385">
        <v>2613.8241543489999</v>
      </c>
      <c r="AH11" s="385">
        <v>1433.0057348640003</v>
      </c>
      <c r="AI11" s="385">
        <v>29387.621752629002</v>
      </c>
      <c r="AJ11" s="385">
        <v>47057.570306299996</v>
      </c>
      <c r="AK11" s="385">
        <v>14302.059200000002</v>
      </c>
      <c r="AL11" s="385">
        <v>1795.1798000000001</v>
      </c>
      <c r="AM11" s="385">
        <v>1673.0843</v>
      </c>
      <c r="AN11" s="385">
        <v>26154.463499999998</v>
      </c>
      <c r="AO11" s="385">
        <v>43924.786800000002</v>
      </c>
      <c r="AP11" s="386">
        <v>14430.151899999999</v>
      </c>
      <c r="AQ11" s="386">
        <v>1673.2727</v>
      </c>
      <c r="AR11" s="386">
        <v>1627.8780999999999</v>
      </c>
      <c r="AS11" s="386">
        <v>24025.681599999996</v>
      </c>
      <c r="AT11" s="386">
        <v>41756.984299999996</v>
      </c>
      <c r="AU11" s="385">
        <v>0</v>
      </c>
      <c r="AV11" s="385">
        <v>0</v>
      </c>
      <c r="AW11" s="385">
        <v>0</v>
      </c>
      <c r="AX11" s="385">
        <v>0</v>
      </c>
      <c r="AY11" s="385">
        <v>0</v>
      </c>
      <c r="AZ11" s="385">
        <v>-2.1911999999999998</v>
      </c>
      <c r="BA11" s="385">
        <v>0</v>
      </c>
      <c r="BB11" s="385">
        <v>0</v>
      </c>
      <c r="BC11" s="385">
        <v>-0.54779999999999995</v>
      </c>
      <c r="BD11" s="385">
        <v>-2.7389999999999999</v>
      </c>
      <c r="BE11" s="385">
        <v>5465.4458000000004</v>
      </c>
      <c r="BF11" s="385">
        <v>1220.9621999999999</v>
      </c>
      <c r="BG11" s="385">
        <v>250.91720000000001</v>
      </c>
      <c r="BH11" s="385">
        <v>11194.8081</v>
      </c>
      <c r="BI11" s="385">
        <v>18132.133300000001</v>
      </c>
      <c r="BJ11" s="385">
        <v>6634.4723999999997</v>
      </c>
      <c r="BK11" s="385">
        <v>1306.8727000000001</v>
      </c>
      <c r="BL11" s="385">
        <v>244.6097</v>
      </c>
      <c r="BM11" s="385">
        <v>21550.764200000001</v>
      </c>
      <c r="BN11" s="385">
        <v>29736.719000000001</v>
      </c>
      <c r="BO11" s="385">
        <v>8319.8778000000002</v>
      </c>
      <c r="BP11" s="385">
        <v>1044.8107</v>
      </c>
      <c r="BQ11" s="385">
        <v>407.91039999999998</v>
      </c>
      <c r="BR11" s="385">
        <v>32098.259099999999</v>
      </c>
      <c r="BS11" s="385">
        <v>41870.858</v>
      </c>
      <c r="BT11" s="385">
        <f t="shared" si="0"/>
        <v>9360.9721000000009</v>
      </c>
      <c r="BU11" s="385">
        <f t="shared" si="1"/>
        <v>1454.4536000000001</v>
      </c>
      <c r="BV11" s="385">
        <f t="shared" si="2"/>
        <v>530.40099999999995</v>
      </c>
      <c r="BW11" s="385">
        <f t="shared" si="3"/>
        <v>31182.1073</v>
      </c>
      <c r="BX11" s="385">
        <f t="shared" si="4"/>
        <v>42527.934000000001</v>
      </c>
      <c r="BY11" s="385">
        <v>10598.031800000001</v>
      </c>
      <c r="BZ11" s="385">
        <v>1882.2303000000002</v>
      </c>
      <c r="CA11" s="385">
        <v>858.90650000000005</v>
      </c>
      <c r="CB11" s="385">
        <v>36788.896200000003</v>
      </c>
      <c r="CC11" s="385">
        <v>50128.064800000007</v>
      </c>
      <c r="CD11" s="385">
        <v>13126.2647</v>
      </c>
      <c r="CE11" s="385">
        <v>2344.8091999999997</v>
      </c>
      <c r="CF11" s="385">
        <v>1271.4578000000001</v>
      </c>
      <c r="CG11" s="385">
        <v>29745.385900000001</v>
      </c>
      <c r="CH11" s="385">
        <v>46487.917600000001</v>
      </c>
      <c r="CI11" s="385">
        <v>13623.118664458001</v>
      </c>
      <c r="CJ11" s="385">
        <v>2613.8241543489999</v>
      </c>
      <c r="CK11" s="385">
        <v>1433.0057348640003</v>
      </c>
      <c r="CL11" s="385">
        <v>29387.621752629002</v>
      </c>
      <c r="CM11" s="385">
        <v>47057.570306299996</v>
      </c>
      <c r="CN11" s="385">
        <v>14302.059200000002</v>
      </c>
      <c r="CO11" s="385">
        <v>1795.1798000000001</v>
      </c>
      <c r="CP11" s="385">
        <v>1673.0843</v>
      </c>
      <c r="CQ11" s="385">
        <v>26154.463499999998</v>
      </c>
      <c r="CR11" s="385">
        <v>43924.786800000002</v>
      </c>
      <c r="CS11" s="386">
        <v>14430.151899999999</v>
      </c>
      <c r="CT11" s="386">
        <v>1673.2727</v>
      </c>
      <c r="CU11" s="386">
        <v>1627.8780999999999</v>
      </c>
      <c r="CV11" s="386">
        <v>24025.681599999996</v>
      </c>
      <c r="CW11" s="386">
        <v>41756.984299999996</v>
      </c>
      <c r="CX11" s="361">
        <v>10.8895</v>
      </c>
      <c r="CY11" s="361">
        <v>0.50780000000000003</v>
      </c>
      <c r="CZ11" s="363">
        <v>0</v>
      </c>
      <c r="DA11" s="361">
        <v>13.839</v>
      </c>
      <c r="DB11" s="361">
        <v>25.2363</v>
      </c>
      <c r="DC11" s="361">
        <v>69.745199999999997</v>
      </c>
      <c r="DD11" s="361">
        <v>6.5016999999999996</v>
      </c>
      <c r="DE11" s="363">
        <v>0</v>
      </c>
      <c r="DF11" s="361">
        <v>25.9924</v>
      </c>
      <c r="DG11" s="361">
        <v>102.23929999999999</v>
      </c>
      <c r="DH11" s="361">
        <v>68.676000000000002</v>
      </c>
      <c r="DI11" s="361">
        <v>2.0398000000000001</v>
      </c>
      <c r="DJ11" s="363">
        <v>0</v>
      </c>
      <c r="DK11" s="361">
        <v>47.846299999999999</v>
      </c>
      <c r="DL11" s="361">
        <v>118.56210000000003</v>
      </c>
      <c r="DM11" s="241">
        <v>87.893399999999986</v>
      </c>
      <c r="DN11" s="241">
        <v>1.5627</v>
      </c>
      <c r="DO11" s="241">
        <v>0</v>
      </c>
      <c r="DP11" s="241">
        <v>61.8735</v>
      </c>
      <c r="DQ11" s="241">
        <v>151.3296</v>
      </c>
      <c r="DR11" s="241">
        <v>105.6182</v>
      </c>
      <c r="DS11" s="241">
        <v>1.3115999999999999</v>
      </c>
      <c r="DT11" s="241">
        <v>0</v>
      </c>
      <c r="DU11" s="241">
        <v>75.621899999999997</v>
      </c>
      <c r="DV11" s="241">
        <v>182.55170000000004</v>
      </c>
      <c r="DW11" s="241">
        <f>SUM(DW7:DW10)</f>
        <v>106.85000000000001</v>
      </c>
      <c r="DX11" s="241">
        <f>SUM(DX7:DX10)</f>
        <v>3.3</v>
      </c>
      <c r="DY11" s="241">
        <f>SUM(DY7:DY10)</f>
        <v>0</v>
      </c>
      <c r="DZ11" s="241">
        <f>SUM(DZ7:DZ10)</f>
        <v>104.05</v>
      </c>
      <c r="EA11" s="241">
        <f>SUM(DW11:DZ11)</f>
        <v>214.2</v>
      </c>
      <c r="EB11" s="363">
        <v>0</v>
      </c>
      <c r="EC11" s="363">
        <v>0</v>
      </c>
      <c r="ED11" s="363">
        <v>0</v>
      </c>
      <c r="EE11" s="368">
        <v>546.57579999999996</v>
      </c>
      <c r="EF11" s="368">
        <v>546.57579999999996</v>
      </c>
      <c r="EG11" s="368">
        <v>6.8400000000000002E-2</v>
      </c>
      <c r="EH11" s="368">
        <v>9.4200000000000006E-2</v>
      </c>
      <c r="EI11" s="368">
        <v>25.269100000000002</v>
      </c>
      <c r="EJ11" s="368">
        <v>2152.0275000000001</v>
      </c>
      <c r="EK11" s="368">
        <v>2177.4592000000002</v>
      </c>
      <c r="EL11" s="368">
        <v>0.39179999999999998</v>
      </c>
      <c r="EM11" s="368">
        <v>0.75370000000000004</v>
      </c>
      <c r="EN11" s="368">
        <v>36.842300000000002</v>
      </c>
      <c r="EO11" s="368">
        <v>1541.1692</v>
      </c>
      <c r="EP11" s="368">
        <v>1579.1569999999999</v>
      </c>
      <c r="EQ11" s="368">
        <v>0.2742</v>
      </c>
      <c r="ER11" s="368">
        <v>0.33050000000000002</v>
      </c>
      <c r="ES11" s="368">
        <v>54.899799999999999</v>
      </c>
      <c r="ET11" s="368">
        <v>487.56779999999992</v>
      </c>
      <c r="EU11" s="368">
        <v>543.07229999999993</v>
      </c>
      <c r="EV11" s="241">
        <v>0</v>
      </c>
      <c r="EW11" s="241">
        <v>0</v>
      </c>
      <c r="EX11" s="241">
        <v>101.86624629999999</v>
      </c>
      <c r="EY11" s="241">
        <v>896.06105720000005</v>
      </c>
      <c r="EZ11" s="241">
        <v>997.92730349999999</v>
      </c>
      <c r="FA11" s="241">
        <v>-1E-4</v>
      </c>
      <c r="FB11" s="241">
        <v>-3.0100000000000002E-2</v>
      </c>
      <c r="FC11" s="241">
        <v>230.6164</v>
      </c>
      <c r="FD11" s="241">
        <v>804.28370000000007</v>
      </c>
      <c r="FE11" s="241">
        <v>1034.8698999999999</v>
      </c>
      <c r="FF11" s="241">
        <v>0</v>
      </c>
      <c r="FG11" s="241">
        <v>0.04</v>
      </c>
      <c r="FH11" s="241">
        <v>108.08</v>
      </c>
      <c r="FI11" s="241">
        <v>9.92</v>
      </c>
      <c r="FJ11" s="241">
        <v>118.04</v>
      </c>
      <c r="FK11" s="363">
        <v>0</v>
      </c>
      <c r="FL11" s="363">
        <v>0</v>
      </c>
      <c r="FM11" s="368">
        <v>23.6355</v>
      </c>
      <c r="FN11" s="368">
        <v>0.01</v>
      </c>
      <c r="FO11" s="368">
        <v>23.645500000000002</v>
      </c>
      <c r="FP11" s="368">
        <v>9.8209999999999997</v>
      </c>
      <c r="FQ11" s="368">
        <v>0.40199999999999997</v>
      </c>
      <c r="FR11" s="368">
        <v>141.37969999999999</v>
      </c>
      <c r="FS11" s="368">
        <v>0.34009999999998308</v>
      </c>
      <c r="FT11" s="368">
        <v>151.94280000000001</v>
      </c>
      <c r="FU11" s="368">
        <v>9.8544999999999998</v>
      </c>
      <c r="FV11" s="368">
        <v>0.28500000000000003</v>
      </c>
      <c r="FW11" s="368">
        <v>172.70420000000001</v>
      </c>
      <c r="FX11" s="368">
        <v>6.6725000000000145</v>
      </c>
      <c r="FY11" s="368">
        <v>189.5162</v>
      </c>
      <c r="FZ11" s="368">
        <v>12.093999999999999</v>
      </c>
      <c r="GA11" s="368">
        <v>0.46200000000000002</v>
      </c>
      <c r="GB11" s="368">
        <v>203.3015</v>
      </c>
      <c r="GC11" s="368">
        <v>21.033100000000001</v>
      </c>
      <c r="GD11" s="368">
        <v>236.89060000000003</v>
      </c>
      <c r="GE11" s="368">
        <v>32.503560411793799</v>
      </c>
      <c r="GF11" s="368">
        <v>0.57005444979322084</v>
      </c>
      <c r="GG11" s="368">
        <v>223.71378518235261</v>
      </c>
      <c r="GH11" s="368">
        <v>36.135215894998971</v>
      </c>
      <c r="GI11" s="368">
        <v>292.92261593893863</v>
      </c>
      <c r="GJ11" s="368">
        <v>50.270571139669322</v>
      </c>
      <c r="GK11" s="368">
        <v>1.8275632149518617</v>
      </c>
      <c r="GL11" s="368">
        <v>203.86165549510227</v>
      </c>
      <c r="GM11" s="368">
        <v>127.94391465630498</v>
      </c>
      <c r="GN11" s="368">
        <v>383.90366750602834</v>
      </c>
      <c r="GO11" s="369">
        <v>162.08459999999999</v>
      </c>
      <c r="GP11" s="369">
        <v>4.2125999999999992</v>
      </c>
      <c r="GQ11" s="369">
        <v>311.08929999999998</v>
      </c>
      <c r="GR11" s="369">
        <v>129.6987</v>
      </c>
      <c r="GS11" s="369">
        <v>607.08519999999999</v>
      </c>
      <c r="GT11" s="368">
        <v>2.3699999999999999E-2</v>
      </c>
      <c r="GU11" s="363">
        <v>0</v>
      </c>
      <c r="GV11" s="363">
        <v>0</v>
      </c>
      <c r="GW11" s="368">
        <v>0.57669999999999999</v>
      </c>
      <c r="GX11" s="368">
        <v>0.60040000000000004</v>
      </c>
      <c r="GY11" s="368">
        <v>45.2224</v>
      </c>
      <c r="GZ11" s="368">
        <v>6.8983999999999996</v>
      </c>
      <c r="HA11" s="368">
        <v>8.6105999999999998</v>
      </c>
      <c r="HB11" s="368">
        <v>112.4286</v>
      </c>
      <c r="HC11" s="368">
        <v>173.16</v>
      </c>
      <c r="HD11" s="368">
        <v>90.1143</v>
      </c>
      <c r="HE11" s="321">
        <v>-1.0773999999999999</v>
      </c>
      <c r="HF11" s="368">
        <v>19.542300000000001</v>
      </c>
      <c r="HG11" s="368">
        <v>366.01310000000001</v>
      </c>
      <c r="HH11" s="368">
        <v>474.59230000000002</v>
      </c>
      <c r="HI11" s="368">
        <v>75.022300000000001</v>
      </c>
      <c r="HJ11" s="368">
        <v>2.3559999999999999</v>
      </c>
      <c r="HK11" s="368">
        <v>18.985399999999998</v>
      </c>
      <c r="HL11" s="368">
        <v>546.9289</v>
      </c>
      <c r="HM11" s="368">
        <v>643.29259999999999</v>
      </c>
      <c r="HN11" s="368">
        <v>132.39089999999999</v>
      </c>
      <c r="HO11" s="368">
        <v>0.32769999999999999</v>
      </c>
      <c r="HP11" s="368">
        <v>27.8323</v>
      </c>
      <c r="HQ11" s="368">
        <v>625.42349999999988</v>
      </c>
      <c r="HR11" s="368">
        <v>785.97439999999995</v>
      </c>
      <c r="HS11" s="368">
        <v>256.80225392542496</v>
      </c>
      <c r="HT11" s="368">
        <v>7.1718796027240614</v>
      </c>
      <c r="HU11" s="368">
        <v>55.991562201690002</v>
      </c>
      <c r="HV11" s="368">
        <v>456.92564963894091</v>
      </c>
      <c r="HW11" s="368">
        <v>776.89134536877998</v>
      </c>
      <c r="HX11" s="368">
        <v>313.48509999999999</v>
      </c>
      <c r="HY11" s="368">
        <v>5.2325999999999997</v>
      </c>
      <c r="HZ11" s="368">
        <v>102.33170000000001</v>
      </c>
      <c r="IA11" s="368">
        <v>833.34784520000005</v>
      </c>
      <c r="IB11" s="368">
        <v>1254.3972452</v>
      </c>
      <c r="IC11" s="369">
        <v>379.3039</v>
      </c>
      <c r="ID11" s="369">
        <v>15.7782</v>
      </c>
      <c r="IE11" s="369">
        <v>92.100699999999989</v>
      </c>
      <c r="IF11" s="369">
        <v>768.87879999999996</v>
      </c>
      <c r="IG11" s="369">
        <v>1256.0616</v>
      </c>
      <c r="IH11" s="363">
        <v>0</v>
      </c>
      <c r="II11" s="363">
        <v>0</v>
      </c>
      <c r="IJ11" s="363">
        <v>0</v>
      </c>
      <c r="IK11" s="368">
        <f>+SUM(IK7:IK10)</f>
        <v>18.377199999999998</v>
      </c>
      <c r="IL11" s="368">
        <f>+SUM(IH11:IK11)</f>
        <v>18.377199999999998</v>
      </c>
      <c r="IM11" s="363">
        <v>0</v>
      </c>
      <c r="IN11" s="363">
        <v>0</v>
      </c>
      <c r="IO11" s="363">
        <v>0</v>
      </c>
      <c r="IP11" s="368">
        <v>3.3849</v>
      </c>
      <c r="IQ11" s="368">
        <v>3.3849</v>
      </c>
      <c r="IR11" s="363">
        <v>0</v>
      </c>
      <c r="IS11" s="368">
        <v>7.6499999999999999E-2</v>
      </c>
      <c r="IT11" s="363">
        <v>0</v>
      </c>
      <c r="IU11" s="368">
        <v>0.2291</v>
      </c>
      <c r="IV11" s="368">
        <v>0.30559999999999998</v>
      </c>
      <c r="IW11" s="363">
        <v>0</v>
      </c>
      <c r="IX11" s="368">
        <v>3.8117000000000001</v>
      </c>
      <c r="IY11" s="363">
        <v>0</v>
      </c>
      <c r="IZ11" s="368">
        <v>7.1975999999999996</v>
      </c>
      <c r="JA11" s="368">
        <v>11.0093</v>
      </c>
      <c r="JB11" s="363">
        <v>15.002599999999999</v>
      </c>
      <c r="JC11" s="368">
        <v>8.0739000000000001</v>
      </c>
      <c r="JD11" s="363">
        <v>0</v>
      </c>
      <c r="JE11" s="368">
        <v>4.7283999999999997</v>
      </c>
      <c r="JF11" s="368">
        <v>27.8049</v>
      </c>
      <c r="JG11" s="368">
        <v>26.986499999999999</v>
      </c>
      <c r="JH11" s="368">
        <v>17.6067</v>
      </c>
      <c r="JI11" s="368">
        <v>0</v>
      </c>
      <c r="JJ11" s="368">
        <v>13.723599999999999</v>
      </c>
      <c r="JK11" s="368">
        <v>58.316799999999994</v>
      </c>
      <c r="JL11" s="368">
        <v>43.631100000000004</v>
      </c>
      <c r="JM11" s="368">
        <v>30.106000000000002</v>
      </c>
      <c r="JN11" s="368">
        <v>0</v>
      </c>
      <c r="JO11" s="368">
        <v>35.073799999999999</v>
      </c>
      <c r="JP11" s="368">
        <v>108.8109</v>
      </c>
      <c r="JQ11" s="369">
        <v>55.687199999999997</v>
      </c>
      <c r="JR11" s="369">
        <v>34.3979</v>
      </c>
      <c r="JS11" s="369">
        <v>0</v>
      </c>
      <c r="JT11" s="369">
        <v>48.173299999999998</v>
      </c>
      <c r="JU11" s="369">
        <v>138.25839999999999</v>
      </c>
      <c r="JV11" s="368">
        <v>7.9600000000000004E-2</v>
      </c>
      <c r="JW11" s="363">
        <v>0</v>
      </c>
      <c r="JX11" s="368">
        <v>6.3000000000000007</v>
      </c>
      <c r="JY11" s="368">
        <v>15.354300000000002</v>
      </c>
      <c r="JZ11" s="368">
        <v>21.733900000000002</v>
      </c>
      <c r="KA11" s="368">
        <f>+SUM(KA7:KA10)</f>
        <v>66.136499999999998</v>
      </c>
      <c r="KB11" s="368">
        <f>+SUM(KB7:KB10)</f>
        <v>0.65539999999999998</v>
      </c>
      <c r="KC11" s="368">
        <f>+SUM(KC7:KC10)</f>
        <v>63.405300000000004</v>
      </c>
      <c r="KD11" s="368">
        <f>+SUM(KD7:KD10)</f>
        <v>311.26610000000005</v>
      </c>
      <c r="KE11" s="368">
        <f>+SUM(KE7:KE10)</f>
        <v>441.4633</v>
      </c>
      <c r="KF11" s="368">
        <v>175.33859999999999</v>
      </c>
      <c r="KG11" s="368">
        <v>2.1136000000000004</v>
      </c>
      <c r="KH11" s="368">
        <v>110.93359999999998</v>
      </c>
      <c r="KI11" s="368">
        <v>853.19580000000008</v>
      </c>
      <c r="KJ11" s="368">
        <v>1141.5816</v>
      </c>
      <c r="KK11" s="368">
        <v>165.64700000000002</v>
      </c>
      <c r="KL11" s="368">
        <v>2.8901999999999997</v>
      </c>
      <c r="KM11" s="368">
        <v>149.78640000000001</v>
      </c>
      <c r="KN11" s="368">
        <v>1511.1759</v>
      </c>
      <c r="KO11" s="368">
        <v>1829.4994999999999</v>
      </c>
      <c r="KP11" s="368">
        <v>288.34499999999997</v>
      </c>
      <c r="KQ11" s="368">
        <v>2.5980599999999998</v>
      </c>
      <c r="KR11" s="368">
        <v>241.55010000000001</v>
      </c>
      <c r="KS11" s="368">
        <v>2101.7163399999999</v>
      </c>
      <c r="KT11" s="368">
        <v>2634.2094999999999</v>
      </c>
      <c r="KU11" s="368">
        <v>327.21320000000003</v>
      </c>
      <c r="KV11" s="368">
        <v>2.7363</v>
      </c>
      <c r="KW11" s="368">
        <v>386.5068</v>
      </c>
      <c r="KX11" s="368">
        <v>2867.4193</v>
      </c>
      <c r="KY11" s="368">
        <v>3583.8756000000003</v>
      </c>
      <c r="KZ11" s="368">
        <v>489.85390000000001</v>
      </c>
      <c r="LA11" s="368">
        <v>4.3674999999999997</v>
      </c>
      <c r="LB11" s="368">
        <v>978.45939999999996</v>
      </c>
      <c r="LC11" s="368">
        <v>4012.9955999999997</v>
      </c>
      <c r="LD11" s="368">
        <v>5485.6764000000003</v>
      </c>
      <c r="LE11" s="363">
        <v>624.52779999999996</v>
      </c>
      <c r="LF11" s="363">
        <v>4.7887000000000004</v>
      </c>
      <c r="LG11" s="363">
        <v>942.52930000000003</v>
      </c>
      <c r="LH11" s="363">
        <v>5014.8653999999997</v>
      </c>
      <c r="LI11" s="363">
        <v>6586.7111999999997</v>
      </c>
      <c r="LJ11" s="363">
        <v>0</v>
      </c>
      <c r="LK11" s="363">
        <v>0</v>
      </c>
      <c r="LL11" s="363">
        <v>0</v>
      </c>
      <c r="LM11" s="363">
        <v>0</v>
      </c>
      <c r="LN11" s="363">
        <v>0</v>
      </c>
      <c r="LO11" s="363">
        <v>0</v>
      </c>
      <c r="LP11" s="363">
        <v>0</v>
      </c>
      <c r="LQ11" s="368">
        <v>21.542999999999999</v>
      </c>
      <c r="LR11" s="363">
        <v>0</v>
      </c>
      <c r="LS11" s="368">
        <v>21.542999999999999</v>
      </c>
      <c r="LT11" s="363">
        <v>0</v>
      </c>
      <c r="LU11" s="363">
        <v>0</v>
      </c>
      <c r="LV11" s="368">
        <v>115.75070000000001</v>
      </c>
      <c r="LW11" s="363">
        <v>0</v>
      </c>
      <c r="LX11" s="368">
        <v>115.75070000000001</v>
      </c>
      <c r="LY11" s="363">
        <v>0</v>
      </c>
      <c r="LZ11" s="363">
        <v>0</v>
      </c>
      <c r="MA11" s="368">
        <v>-826.31799999999998</v>
      </c>
      <c r="MB11" s="363"/>
      <c r="MC11" s="368">
        <v>-826.31799999999998</v>
      </c>
      <c r="MD11" s="363">
        <v>0</v>
      </c>
      <c r="ME11" s="363">
        <v>0</v>
      </c>
      <c r="MF11" s="368">
        <v>596.68209999999999</v>
      </c>
      <c r="MG11" s="363">
        <v>0</v>
      </c>
      <c r="MH11" s="368">
        <v>596.68209999999999</v>
      </c>
      <c r="MI11" s="368">
        <v>0</v>
      </c>
      <c r="MJ11" s="368">
        <v>0</v>
      </c>
      <c r="MK11" s="368">
        <v>1436.3746550665121</v>
      </c>
      <c r="ML11" s="368">
        <v>0</v>
      </c>
      <c r="MM11" s="368">
        <v>1436.3746550665121</v>
      </c>
      <c r="MN11" s="368">
        <v>0</v>
      </c>
      <c r="MO11" s="368">
        <v>0</v>
      </c>
      <c r="MP11" s="368">
        <v>541.55759999999998</v>
      </c>
      <c r="MQ11" s="368">
        <v>0</v>
      </c>
      <c r="MR11" s="368">
        <v>541.55759999999998</v>
      </c>
      <c r="MS11" s="369">
        <v>0</v>
      </c>
      <c r="MT11" s="369">
        <v>0</v>
      </c>
      <c r="MU11" s="369">
        <v>601.74860000000001</v>
      </c>
      <c r="MV11" s="369">
        <v>0</v>
      </c>
      <c r="MW11" s="369">
        <v>601.74860000000001</v>
      </c>
      <c r="MX11" s="363">
        <v>0</v>
      </c>
      <c r="MY11" s="363">
        <v>0</v>
      </c>
      <c r="MZ11" s="368">
        <v>0.18190000000000001</v>
      </c>
      <c r="NA11" s="368">
        <v>1E-3</v>
      </c>
      <c r="NB11" s="368">
        <v>0.18490000000000001</v>
      </c>
      <c r="NC11" s="368">
        <v>127.36380000000001</v>
      </c>
      <c r="ND11" s="368">
        <v>6.5835999999999997</v>
      </c>
      <c r="NE11" s="368">
        <v>11.7469</v>
      </c>
      <c r="NF11" s="368">
        <v>202.9744</v>
      </c>
      <c r="NG11" s="368">
        <v>348.66870000000006</v>
      </c>
      <c r="NH11" s="368">
        <v>221.77070000000001</v>
      </c>
      <c r="NI11" s="368">
        <v>9.4527000000000001</v>
      </c>
      <c r="NJ11" s="368">
        <v>33.433399999999999</v>
      </c>
      <c r="NK11" s="368">
        <v>518.91469999999993</v>
      </c>
      <c r="NL11" s="368">
        <v>783.57150000000001</v>
      </c>
      <c r="NM11" s="368">
        <v>309.8929</v>
      </c>
      <c r="NN11" s="368">
        <v>8.6563999999999997</v>
      </c>
      <c r="NO11" s="368">
        <v>29.593900000000001</v>
      </c>
      <c r="NP11" s="368">
        <v>541.36989999999992</v>
      </c>
      <c r="NQ11" s="368">
        <v>889.51309999999989</v>
      </c>
      <c r="NR11" s="368">
        <v>443.52560000000005</v>
      </c>
      <c r="NS11" s="368">
        <v>5.952</v>
      </c>
      <c r="NT11" s="368">
        <v>41.678400000000003</v>
      </c>
      <c r="NU11" s="368">
        <v>577.54990000000009</v>
      </c>
      <c r="NV11" s="368">
        <v>1068.7058999999999</v>
      </c>
      <c r="NW11" s="368">
        <v>335.13250767582565</v>
      </c>
      <c r="NX11" s="368">
        <v>6.0848120586769774</v>
      </c>
      <c r="NY11" s="368">
        <v>68.256481922180896</v>
      </c>
      <c r="NZ11" s="368">
        <v>706.00329557722671</v>
      </c>
      <c r="OA11" s="368">
        <v>1115.4770972339099</v>
      </c>
      <c r="OB11" s="368">
        <v>506.08055733315314</v>
      </c>
      <c r="OC11" s="368">
        <v>4.410424804202254</v>
      </c>
      <c r="OD11" s="368">
        <v>32.286635581355078</v>
      </c>
      <c r="OE11" s="368">
        <v>333.64417353612129</v>
      </c>
      <c r="OF11" s="368">
        <v>876.42179125483176</v>
      </c>
      <c r="OG11" s="369">
        <v>507.65639999999996</v>
      </c>
      <c r="OH11" s="369">
        <v>6.2270000000000003</v>
      </c>
      <c r="OI11" s="369">
        <v>97.172899999999998</v>
      </c>
      <c r="OJ11" s="369">
        <v>445.4119</v>
      </c>
      <c r="OK11" s="369">
        <v>1056.4674000000002</v>
      </c>
      <c r="OL11" s="368">
        <v>6.7500000000000004E-2</v>
      </c>
      <c r="OM11" s="363">
        <v>0</v>
      </c>
      <c r="ON11" s="368">
        <v>3.7690000000000001</v>
      </c>
      <c r="OO11" s="368">
        <v>0.32490000000000002</v>
      </c>
      <c r="OP11" s="368">
        <v>4.1614000000000004</v>
      </c>
      <c r="OQ11" s="368">
        <v>119.00819999999999</v>
      </c>
      <c r="OR11" s="368">
        <v>1.4369000000000001</v>
      </c>
      <c r="OS11" s="368">
        <v>31.9252</v>
      </c>
      <c r="OT11" s="368">
        <v>720.64059999999995</v>
      </c>
      <c r="OU11" s="368">
        <v>873.01089999999988</v>
      </c>
      <c r="OV11" s="368">
        <v>113.37820000000001</v>
      </c>
      <c r="OW11" s="368">
        <v>9.2642000000000007</v>
      </c>
      <c r="OX11" s="368">
        <v>86.400500000000008</v>
      </c>
      <c r="OY11" s="368">
        <v>1077.2365</v>
      </c>
      <c r="OZ11" s="368">
        <v>1286.2793999999999</v>
      </c>
      <c r="PA11" s="368">
        <v>72.547600000000003</v>
      </c>
      <c r="PB11" s="368">
        <v>11.084199999999999</v>
      </c>
      <c r="PC11" s="368">
        <v>90.928600000000003</v>
      </c>
      <c r="PD11" s="368">
        <v>1233.5378000000001</v>
      </c>
      <c r="PE11" s="368">
        <v>1408.0981999999999</v>
      </c>
      <c r="PF11" s="368">
        <v>314.98060000000004</v>
      </c>
      <c r="PG11" s="368">
        <v>18.258399999999998</v>
      </c>
      <c r="PH11" s="368">
        <v>348.98930000000001</v>
      </c>
      <c r="PI11" s="368">
        <v>1592.8400999999999</v>
      </c>
      <c r="PJ11" s="368">
        <v>2275.0684000000001</v>
      </c>
      <c r="PK11" s="368">
        <v>316.71713172377093</v>
      </c>
      <c r="PL11" s="368">
        <v>27.256349267089366</v>
      </c>
      <c r="PM11" s="368">
        <v>222.48276425141154</v>
      </c>
      <c r="PN11" s="368">
        <v>1595.1666901782044</v>
      </c>
      <c r="PO11" s="368">
        <v>2161.6230354204758</v>
      </c>
      <c r="PP11" s="368">
        <v>287.68684968867325</v>
      </c>
      <c r="PQ11" s="368">
        <v>20.242045862756761</v>
      </c>
      <c r="PR11" s="368">
        <v>132.00692887449807</v>
      </c>
      <c r="PS11" s="368">
        <v>1120.6309643737</v>
      </c>
      <c r="PT11" s="368">
        <v>1560.5667887996281</v>
      </c>
      <c r="PU11" s="369">
        <v>486.50670000000002</v>
      </c>
      <c r="PV11" s="369">
        <v>17.606000000000002</v>
      </c>
      <c r="PW11" s="369">
        <v>272.27079999999995</v>
      </c>
      <c r="PX11" s="369">
        <v>3116.0428999999995</v>
      </c>
      <c r="PY11" s="369">
        <v>3892.4263999999998</v>
      </c>
      <c r="PZ11" s="363">
        <v>0</v>
      </c>
      <c r="QA11" s="363">
        <v>0</v>
      </c>
      <c r="QB11" s="363">
        <v>0</v>
      </c>
      <c r="QC11" s="363">
        <v>0</v>
      </c>
      <c r="QD11" s="363">
        <v>0</v>
      </c>
      <c r="QE11" s="368">
        <v>89.273799999999994</v>
      </c>
      <c r="QF11" s="368">
        <v>8.3637999999999995</v>
      </c>
      <c r="QG11" s="363">
        <v>0</v>
      </c>
      <c r="QH11" s="368">
        <v>13.335599999999999</v>
      </c>
      <c r="QI11" s="368">
        <v>110.97320000000001</v>
      </c>
      <c r="QJ11" s="368">
        <v>106.74039999999999</v>
      </c>
      <c r="QK11" s="368">
        <v>11.7616</v>
      </c>
      <c r="QL11" s="363">
        <v>0</v>
      </c>
      <c r="QM11" s="368">
        <v>136.9734</v>
      </c>
      <c r="QN11" s="368">
        <v>255.47540000000001</v>
      </c>
      <c r="QO11" s="368">
        <v>94.318299999999994</v>
      </c>
      <c r="QP11" s="368">
        <v>12.2524</v>
      </c>
      <c r="QQ11" s="363">
        <v>0</v>
      </c>
      <c r="QR11" s="368">
        <v>249.53700000000001</v>
      </c>
      <c r="QS11" s="368">
        <v>356.10770000000002</v>
      </c>
      <c r="QT11" s="368">
        <v>94.616</v>
      </c>
      <c r="QU11" s="368">
        <v>7.9055000000000009</v>
      </c>
      <c r="QV11" s="363">
        <v>0</v>
      </c>
      <c r="QW11" s="368">
        <v>169.7028</v>
      </c>
      <c r="QX11" s="368">
        <v>272.22430000000003</v>
      </c>
      <c r="QY11" s="368">
        <v>104.14513185604282</v>
      </c>
      <c r="QZ11" s="368">
        <v>5.3569199684073894</v>
      </c>
      <c r="RA11" s="368">
        <v>0</v>
      </c>
      <c r="RB11" s="368">
        <v>166.48326530195649</v>
      </c>
      <c r="RC11" s="368">
        <v>275.9853171264067</v>
      </c>
      <c r="RD11" s="368">
        <v>39.758639575946212</v>
      </c>
      <c r="RE11" s="368">
        <v>14.262331130956142</v>
      </c>
      <c r="RF11" s="368">
        <v>0</v>
      </c>
      <c r="RG11" s="368">
        <v>71.311968614211949</v>
      </c>
      <c r="RH11" s="368">
        <v>125.3329393211143</v>
      </c>
      <c r="RI11" s="368">
        <v>22.491000000000003</v>
      </c>
      <c r="RJ11" s="368">
        <v>5.9084000000000003</v>
      </c>
      <c r="RK11" s="368">
        <v>0</v>
      </c>
      <c r="RL11" s="368">
        <v>26.1174</v>
      </c>
      <c r="RM11" s="368">
        <v>54.516800000000003</v>
      </c>
      <c r="RN11" s="368">
        <v>0</v>
      </c>
      <c r="RO11" s="368">
        <v>0</v>
      </c>
      <c r="RP11" s="368">
        <v>0</v>
      </c>
      <c r="RQ11" s="368">
        <v>0</v>
      </c>
      <c r="RR11" s="368">
        <v>0</v>
      </c>
      <c r="RS11" s="368">
        <v>44.128799999999998</v>
      </c>
      <c r="RT11" s="368">
        <v>0.25930000000000003</v>
      </c>
      <c r="RU11" s="368">
        <v>0</v>
      </c>
      <c r="RV11" s="368">
        <v>0</v>
      </c>
      <c r="RW11" s="368">
        <v>44.388100000000001</v>
      </c>
      <c r="RX11" s="368">
        <v>105.5127</v>
      </c>
      <c r="RY11" s="368">
        <f>SUM(RY7:RY10)</f>
        <v>0.58010000000000006</v>
      </c>
      <c r="RZ11" s="368">
        <v>0</v>
      </c>
      <c r="SA11" s="368">
        <v>0</v>
      </c>
      <c r="SB11" s="368">
        <f>SUM(SB7:SB10)</f>
        <v>106.09280000000001</v>
      </c>
      <c r="SC11" s="368">
        <v>0.17180000000000001</v>
      </c>
      <c r="SD11" s="363">
        <v>0</v>
      </c>
      <c r="SE11" s="368">
        <v>10.250900000000001</v>
      </c>
      <c r="SF11" s="368">
        <v>16.256900000000002</v>
      </c>
      <c r="SG11" s="368">
        <v>26.680600000000002</v>
      </c>
      <c r="SH11" s="368">
        <v>447.0046999999999</v>
      </c>
      <c r="SI11" s="368">
        <v>23.938099999999999</v>
      </c>
      <c r="SJ11" s="368">
        <v>160.8665</v>
      </c>
      <c r="SK11" s="368">
        <v>1925.6082999999999</v>
      </c>
      <c r="SL11" s="368">
        <v>2557.4175999999998</v>
      </c>
      <c r="SM11" s="368">
        <v>728.12109999999973</v>
      </c>
      <c r="SN11" s="368">
        <v>32.595199999999998</v>
      </c>
      <c r="SO11" s="368">
        <v>532.70929999999998</v>
      </c>
      <c r="SP11" s="368">
        <v>5122.1541000000007</v>
      </c>
      <c r="SQ11" s="368">
        <v>6415.5796999999993</v>
      </c>
      <c r="SR11" s="368">
        <v>797.41959999999995</v>
      </c>
      <c r="SS11" s="368">
        <v>48.591300000000004</v>
      </c>
      <c r="ST11" s="368">
        <v>-327.47720000000004</v>
      </c>
      <c r="SU11" s="368">
        <v>5663.5811999999996</v>
      </c>
      <c r="SV11" s="368">
        <v>6182.1148999999996</v>
      </c>
      <c r="SW11" s="368">
        <v>1369.9049000000002</v>
      </c>
      <c r="SX11" s="368">
        <v>45.947860000000006</v>
      </c>
      <c r="SY11" s="368">
        <v>1514.9334999999999</v>
      </c>
      <c r="SZ11" s="368">
        <v>5628.4082399999998</v>
      </c>
      <c r="TA11" s="368">
        <v>8559.1945000000014</v>
      </c>
      <c r="TB11" s="368">
        <v>1487.393685592858</v>
      </c>
      <c r="TC11" s="368">
        <v>68.345715346691023</v>
      </c>
      <c r="TD11" s="368">
        <v>2495.1922949241475</v>
      </c>
      <c r="TE11" s="368">
        <v>6799.7915737913272</v>
      </c>
      <c r="TF11" s="368">
        <v>10850.723369655023</v>
      </c>
      <c r="TG11" s="241">
        <v>1880.513617737442</v>
      </c>
      <c r="TH11" s="241">
        <v>81.989265012867023</v>
      </c>
      <c r="TI11" s="241">
        <v>2221.1203199509555</v>
      </c>
      <c r="TJ11" s="241">
        <v>7414.8538663803383</v>
      </c>
      <c r="TK11" s="241">
        <v>11598.477032081604</v>
      </c>
      <c r="TL11" s="241">
        <v>2450.6202999999996</v>
      </c>
      <c r="TM11" s="241">
        <v>92.83890000000001</v>
      </c>
      <c r="TN11" s="241">
        <v>2424.9915999999998</v>
      </c>
      <c r="TO11" s="241">
        <v>9663.1612999999979</v>
      </c>
      <c r="TP11" s="241">
        <v>14631.608400000001</v>
      </c>
    </row>
    <row r="12" spans="1:536" s="52" customFormat="1" x14ac:dyDescent="0.25">
      <c r="A12" s="377" t="s">
        <v>118</v>
      </c>
      <c r="B12" s="378">
        <v>3449.2170999999998</v>
      </c>
      <c r="C12" s="378">
        <v>632.79970000000003</v>
      </c>
      <c r="D12" s="378">
        <v>169.99600000000001</v>
      </c>
      <c r="E12" s="378">
        <v>8647.8471000000009</v>
      </c>
      <c r="F12" s="378">
        <v>12899.859899999999</v>
      </c>
      <c r="G12" s="378">
        <v>4385.0303000000004</v>
      </c>
      <c r="H12" s="378">
        <v>755.90589999999997</v>
      </c>
      <c r="I12" s="378">
        <v>344.73320000000001</v>
      </c>
      <c r="J12" s="378">
        <v>16160.7382</v>
      </c>
      <c r="K12" s="378">
        <v>21646.407599999999</v>
      </c>
      <c r="L12" s="378">
        <v>6390.3197</v>
      </c>
      <c r="M12" s="378">
        <v>266.37240000000003</v>
      </c>
      <c r="N12" s="378">
        <v>412.36559999999997</v>
      </c>
      <c r="O12" s="378">
        <v>25884.492200000001</v>
      </c>
      <c r="P12" s="378">
        <v>32953.549899999998</v>
      </c>
      <c r="Q12" s="378">
        <v>8294.2803000000004</v>
      </c>
      <c r="R12" s="378">
        <v>819.70730000000003</v>
      </c>
      <c r="S12" s="378">
        <v>594.12869999999998</v>
      </c>
      <c r="T12" s="378">
        <v>24031.8292</v>
      </c>
      <c r="U12" s="378">
        <f>+SUM(Q12:T12)</f>
        <v>33739.945500000002</v>
      </c>
      <c r="V12" s="378">
        <v>8111.1615000000002</v>
      </c>
      <c r="W12" s="378">
        <v>1143.1957</v>
      </c>
      <c r="X12" s="378">
        <v>794.23099999999999</v>
      </c>
      <c r="Y12" s="378">
        <v>32987.269800000002</v>
      </c>
      <c r="Z12" s="378">
        <v>43035.858</v>
      </c>
      <c r="AA12" s="378">
        <v>9534.7240999999995</v>
      </c>
      <c r="AB12" s="378">
        <v>2139.5304999999998</v>
      </c>
      <c r="AC12" s="378">
        <v>1336.5829000000001</v>
      </c>
      <c r="AD12" s="378">
        <v>23842.908200000002</v>
      </c>
      <c r="AE12" s="378">
        <v>36853.745699999999</v>
      </c>
      <c r="AF12" s="378">
        <v>10151.823529712998</v>
      </c>
      <c r="AG12" s="378">
        <v>2127.6465536290002</v>
      </c>
      <c r="AH12" s="378">
        <v>2737.096805574</v>
      </c>
      <c r="AI12" s="378">
        <v>21609.279081773995</v>
      </c>
      <c r="AJ12" s="378">
        <v>36625.845970689988</v>
      </c>
      <c r="AK12" s="378">
        <v>10436.941700000001</v>
      </c>
      <c r="AL12" s="378">
        <v>1112.3673000000001</v>
      </c>
      <c r="AM12" s="378">
        <v>1592.9978000000001</v>
      </c>
      <c r="AN12" s="378">
        <v>19597.070800000001</v>
      </c>
      <c r="AO12" s="378">
        <v>32739.377600000003</v>
      </c>
      <c r="AP12" s="379">
        <v>9270.7091</v>
      </c>
      <c r="AQ12" s="379">
        <v>2970.8377</v>
      </c>
      <c r="AR12" s="379">
        <v>1678.6166000000001</v>
      </c>
      <c r="AS12" s="379">
        <v>17060.246800000001</v>
      </c>
      <c r="AT12" s="379">
        <v>30980.410199999998</v>
      </c>
      <c r="AU12" s="378">
        <v>0</v>
      </c>
      <c r="AV12" s="378">
        <v>0</v>
      </c>
      <c r="AW12" s="378">
        <v>0</v>
      </c>
      <c r="AX12" s="378">
        <v>0</v>
      </c>
      <c r="AY12" s="378">
        <v>0</v>
      </c>
      <c r="AZ12" s="378">
        <v>0</v>
      </c>
      <c r="BA12" s="378">
        <v>0</v>
      </c>
      <c r="BB12" s="378">
        <v>0</v>
      </c>
      <c r="BC12" s="378">
        <v>0</v>
      </c>
      <c r="BD12" s="378">
        <v>0</v>
      </c>
      <c r="BE12" s="378">
        <v>3449.2170999999998</v>
      </c>
      <c r="BF12" s="378">
        <v>632.79970000000003</v>
      </c>
      <c r="BG12" s="378">
        <v>169.99600000000001</v>
      </c>
      <c r="BH12" s="378">
        <v>8647.8471000000009</v>
      </c>
      <c r="BI12" s="378">
        <v>12899.859899999999</v>
      </c>
      <c r="BJ12" s="378">
        <v>4385.0303000000004</v>
      </c>
      <c r="BK12" s="378">
        <v>755.90589999999997</v>
      </c>
      <c r="BL12" s="378">
        <v>344.73320000000001</v>
      </c>
      <c r="BM12" s="378">
        <v>16160.7382</v>
      </c>
      <c r="BN12" s="378">
        <v>21646.407599999999</v>
      </c>
      <c r="BO12" s="378">
        <v>6390.3197</v>
      </c>
      <c r="BP12" s="378">
        <v>266.37240000000003</v>
      </c>
      <c r="BQ12" s="378">
        <v>412.36559999999997</v>
      </c>
      <c r="BR12" s="378">
        <v>25884.492200000001</v>
      </c>
      <c r="BS12" s="378">
        <v>32953.549899999998</v>
      </c>
      <c r="BT12" s="378">
        <f t="shared" si="0"/>
        <v>8294.2803000000004</v>
      </c>
      <c r="BU12" s="378">
        <f t="shared" si="1"/>
        <v>819.70730000000003</v>
      </c>
      <c r="BV12" s="378">
        <f t="shared" si="2"/>
        <v>594.12869999999998</v>
      </c>
      <c r="BW12" s="378">
        <f t="shared" si="3"/>
        <v>24031.8292</v>
      </c>
      <c r="BX12" s="378">
        <f t="shared" si="4"/>
        <v>33739.945500000002</v>
      </c>
      <c r="BY12" s="378">
        <v>8111.1615000000002</v>
      </c>
      <c r="BZ12" s="378">
        <v>1143.1957</v>
      </c>
      <c r="CA12" s="378">
        <v>794.23099999999999</v>
      </c>
      <c r="CB12" s="378">
        <v>32987.269800000002</v>
      </c>
      <c r="CC12" s="378">
        <v>43035.858</v>
      </c>
      <c r="CD12" s="378">
        <v>9534.7240999999995</v>
      </c>
      <c r="CE12" s="378">
        <v>2139.5304999999998</v>
      </c>
      <c r="CF12" s="378">
        <v>1336.5829000000001</v>
      </c>
      <c r="CG12" s="378">
        <v>23842.908200000002</v>
      </c>
      <c r="CH12" s="378">
        <v>36853.745699999999</v>
      </c>
      <c r="CI12" s="378">
        <v>10151.823529712998</v>
      </c>
      <c r="CJ12" s="378">
        <v>2127.6465536290002</v>
      </c>
      <c r="CK12" s="378">
        <v>2737.096805574</v>
      </c>
      <c r="CL12" s="378">
        <v>21609.279081773995</v>
      </c>
      <c r="CM12" s="378">
        <v>36625.845970689988</v>
      </c>
      <c r="CN12" s="378">
        <v>10436.941700000001</v>
      </c>
      <c r="CO12" s="378">
        <v>1112.3673000000001</v>
      </c>
      <c r="CP12" s="378">
        <v>1592.9978000000001</v>
      </c>
      <c r="CQ12" s="378">
        <v>19597.070800000001</v>
      </c>
      <c r="CR12" s="378">
        <v>32739.377600000003</v>
      </c>
      <c r="CS12" s="379">
        <v>9270.7091</v>
      </c>
      <c r="CT12" s="379">
        <v>2970.8377</v>
      </c>
      <c r="CU12" s="379">
        <v>1678.6166000000001</v>
      </c>
      <c r="CV12" s="379">
        <v>17060.246800000001</v>
      </c>
      <c r="CW12" s="379">
        <v>30980.410199999998</v>
      </c>
      <c r="CX12" s="366">
        <v>5.9109999999999996</v>
      </c>
      <c r="CY12" s="366">
        <v>0.88570000000000004</v>
      </c>
      <c r="CZ12" s="366"/>
      <c r="DA12" s="366">
        <v>8.1874000000000002</v>
      </c>
      <c r="DB12" s="366">
        <v>14.9841</v>
      </c>
      <c r="DC12" s="366">
        <v>55.291499999999999</v>
      </c>
      <c r="DD12" s="366">
        <v>4.3785999999999996</v>
      </c>
      <c r="DE12" s="363">
        <v>0</v>
      </c>
      <c r="DF12" s="366">
        <v>19.8705</v>
      </c>
      <c r="DG12" s="366">
        <v>79.540599999999998</v>
      </c>
      <c r="DH12" s="366">
        <v>24.112500000000001</v>
      </c>
      <c r="DI12" s="366">
        <v>0.63439999999999996</v>
      </c>
      <c r="DJ12" s="363">
        <v>0</v>
      </c>
      <c r="DK12" s="366">
        <v>52.099400000000003</v>
      </c>
      <c r="DL12" s="366">
        <v>76.846299999999999</v>
      </c>
      <c r="DM12" s="152">
        <v>80.067599999999999</v>
      </c>
      <c r="DN12" s="152">
        <v>0.28129999999999999</v>
      </c>
      <c r="DO12" s="152">
        <v>0</v>
      </c>
      <c r="DP12" s="152">
        <v>25.769600000000001</v>
      </c>
      <c r="DQ12" s="152">
        <v>106.1185</v>
      </c>
      <c r="DR12" s="152">
        <v>129.82169999999999</v>
      </c>
      <c r="DS12" s="152">
        <v>-0.2195</v>
      </c>
      <c r="DT12" s="152">
        <v>0</v>
      </c>
      <c r="DU12" s="152">
        <v>56.522399999999998</v>
      </c>
      <c r="DV12" s="152">
        <v>186.12459999999999</v>
      </c>
      <c r="DW12" s="152">
        <v>48.77</v>
      </c>
      <c r="DX12" s="152">
        <v>1.61</v>
      </c>
      <c r="DY12" s="152">
        <v>0</v>
      </c>
      <c r="DZ12" s="152">
        <v>58.9</v>
      </c>
      <c r="EA12" s="152">
        <f t="shared" ref="EA12:EA15" si="5">SUM(DW12:DZ12)</f>
        <v>109.28</v>
      </c>
      <c r="EB12" s="363">
        <v>0</v>
      </c>
      <c r="EC12" s="363">
        <v>0</v>
      </c>
      <c r="ED12" s="363">
        <v>0</v>
      </c>
      <c r="EE12" s="363">
        <v>479.9187</v>
      </c>
      <c r="EF12" s="363">
        <v>479.9187</v>
      </c>
      <c r="EG12" s="363">
        <v>5.6399999999999999E-2</v>
      </c>
      <c r="EH12" s="363">
        <v>8.1000000000000003E-2</v>
      </c>
      <c r="EI12" s="363">
        <v>30.2624</v>
      </c>
      <c r="EJ12" s="363">
        <v>1873.1090000000002</v>
      </c>
      <c r="EK12" s="363">
        <v>1903.5088000000001</v>
      </c>
      <c r="EL12" s="363">
        <v>0.28179999999999999</v>
      </c>
      <c r="EM12" s="363">
        <v>0.61180000000000001</v>
      </c>
      <c r="EN12" s="363">
        <v>43.709800000000001</v>
      </c>
      <c r="EO12" s="363">
        <v>1483.4553000000001</v>
      </c>
      <c r="EP12" s="363">
        <v>1528.0587</v>
      </c>
      <c r="EQ12" s="363">
        <v>0.24390000000000001</v>
      </c>
      <c r="ER12" s="363">
        <v>0.2641</v>
      </c>
      <c r="ES12" s="363">
        <v>64.433300000000003</v>
      </c>
      <c r="ET12" s="363">
        <v>348.8535</v>
      </c>
      <c r="EU12" s="363">
        <v>413.79480000000001</v>
      </c>
      <c r="EV12" s="152">
        <v>0</v>
      </c>
      <c r="EW12" s="152">
        <v>0</v>
      </c>
      <c r="EX12" s="152">
        <v>253.89559999999997</v>
      </c>
      <c r="EY12" s="152">
        <v>803.66300000000001</v>
      </c>
      <c r="EZ12" s="152">
        <v>1057.5586000000001</v>
      </c>
      <c r="FA12" s="152">
        <v>-1E-4</v>
      </c>
      <c r="FB12" s="152">
        <v>-1.6799999999999999E-2</v>
      </c>
      <c r="FC12" s="152">
        <v>265</v>
      </c>
      <c r="FD12" s="152">
        <v>691.06269999999995</v>
      </c>
      <c r="FE12" s="152">
        <v>956.04579999999987</v>
      </c>
      <c r="FF12" s="152">
        <v>-0.56999999999999995</v>
      </c>
      <c r="FG12" s="152">
        <v>-0.71</v>
      </c>
      <c r="FH12" s="152">
        <v>-93.19</v>
      </c>
      <c r="FI12" s="152">
        <v>-132.38</v>
      </c>
      <c r="FJ12" s="152">
        <v>-226.85</v>
      </c>
      <c r="FK12" s="363"/>
      <c r="FL12" s="363"/>
      <c r="FM12" s="363">
        <v>20.3095</v>
      </c>
      <c r="FN12" s="363">
        <v>8.0000000000000002E-3</v>
      </c>
      <c r="FO12" s="363">
        <v>20.317499999999999</v>
      </c>
      <c r="FP12" s="363">
        <v>5.8661000000000003</v>
      </c>
      <c r="FQ12" s="363">
        <v>0.32300000000000001</v>
      </c>
      <c r="FR12" s="363">
        <v>145.22470000000001</v>
      </c>
      <c r="FS12" s="363">
        <v>0.23269999999999413</v>
      </c>
      <c r="FT12" s="363">
        <v>151.6465</v>
      </c>
      <c r="FU12" s="363">
        <v>7.9606000000000003</v>
      </c>
      <c r="FV12" s="363">
        <v>2.24E-2</v>
      </c>
      <c r="FW12" s="363">
        <v>184.6395</v>
      </c>
      <c r="FX12" s="363">
        <v>3.9808999999999957</v>
      </c>
      <c r="FY12" s="363">
        <v>196.60339999999999</v>
      </c>
      <c r="FZ12" s="363">
        <v>4.2565999999999997</v>
      </c>
      <c r="GA12" s="363">
        <v>0.4708</v>
      </c>
      <c r="GB12" s="363">
        <v>239.56299999999999</v>
      </c>
      <c r="GC12" s="363">
        <v>13.868399999999999</v>
      </c>
      <c r="GD12" s="363">
        <v>258.15879999999999</v>
      </c>
      <c r="GE12" s="363">
        <v>20.605434598514023</v>
      </c>
      <c r="GF12" s="363">
        <v>2.4313372792711752</v>
      </c>
      <c r="GG12" s="363">
        <v>578.39755469561646</v>
      </c>
      <c r="GH12" s="363">
        <v>18.230910560287374</v>
      </c>
      <c r="GI12" s="363">
        <v>619.66523713368906</v>
      </c>
      <c r="GJ12" s="363">
        <v>20.079760044933167</v>
      </c>
      <c r="GK12" s="363">
        <v>0.63895363171383979</v>
      </c>
      <c r="GL12" s="363">
        <v>229.06388291779467</v>
      </c>
      <c r="GM12" s="363">
        <v>61.06702909443834</v>
      </c>
      <c r="GN12" s="363">
        <v>310.84962568888005</v>
      </c>
      <c r="GO12" s="364">
        <v>74.158600000000007</v>
      </c>
      <c r="GP12" s="364">
        <v>1.8266</v>
      </c>
      <c r="GQ12" s="364">
        <v>213.58709999999999</v>
      </c>
      <c r="GR12" s="364">
        <v>111.3847</v>
      </c>
      <c r="GS12" s="364">
        <v>400.95699999999999</v>
      </c>
      <c r="GT12" s="363">
        <v>2.1299999999999999E-2</v>
      </c>
      <c r="GU12" s="363">
        <v>0</v>
      </c>
      <c r="GV12" s="363">
        <v>0</v>
      </c>
      <c r="GW12" s="363">
        <v>0.51910000000000001</v>
      </c>
      <c r="GX12" s="363">
        <v>0.54039999999999999</v>
      </c>
      <c r="GY12" s="363">
        <v>41.954300000000003</v>
      </c>
      <c r="GZ12" s="363">
        <v>7.8250999999999999</v>
      </c>
      <c r="HA12" s="363">
        <v>7.7374000000000001</v>
      </c>
      <c r="HB12" s="363">
        <v>126.09820000000003</v>
      </c>
      <c r="HC12" s="363">
        <v>183.61500000000001</v>
      </c>
      <c r="HD12" s="363">
        <v>82.974100000000007</v>
      </c>
      <c r="HE12" s="363">
        <v>-11.4482</v>
      </c>
      <c r="HF12" s="363">
        <v>18.640999999999998</v>
      </c>
      <c r="HG12" s="363">
        <v>375.42569999999995</v>
      </c>
      <c r="HH12" s="363">
        <v>465.5926</v>
      </c>
      <c r="HI12" s="363">
        <v>80.818799999999996</v>
      </c>
      <c r="HJ12" s="363">
        <v>-0.26379999999999998</v>
      </c>
      <c r="HK12" s="363">
        <v>17.670300000000001</v>
      </c>
      <c r="HL12" s="363">
        <v>481.8812999999999</v>
      </c>
      <c r="HM12" s="363">
        <v>580.10659999999996</v>
      </c>
      <c r="HN12" s="363">
        <v>103.4111</v>
      </c>
      <c r="HO12" s="363">
        <v>8.9374000000000002</v>
      </c>
      <c r="HP12" s="363">
        <v>35.093699999999998</v>
      </c>
      <c r="HQ12" s="363">
        <v>532.55159999999989</v>
      </c>
      <c r="HR12" s="363">
        <v>679.99379999999996</v>
      </c>
      <c r="HS12" s="363">
        <v>135.87439554700001</v>
      </c>
      <c r="HT12" s="363">
        <v>0.8855187440000023</v>
      </c>
      <c r="HU12" s="363">
        <v>128.61313069500002</v>
      </c>
      <c r="HV12" s="363">
        <v>183.07726575599997</v>
      </c>
      <c r="HW12" s="363">
        <v>448.450310742</v>
      </c>
      <c r="HX12" s="363">
        <v>145.4752</v>
      </c>
      <c r="HY12" s="363">
        <v>-12.3583</v>
      </c>
      <c r="HZ12" s="363">
        <v>104.7683</v>
      </c>
      <c r="IA12" s="363">
        <v>487.59550000000002</v>
      </c>
      <c r="IB12" s="363">
        <v>725.48070000000007</v>
      </c>
      <c r="IC12" s="364">
        <v>205.68340000000001</v>
      </c>
      <c r="ID12" s="364">
        <v>37.042299999999997</v>
      </c>
      <c r="IE12" s="364">
        <v>32.442300000000003</v>
      </c>
      <c r="IF12" s="364">
        <v>476.78639999999996</v>
      </c>
      <c r="IG12" s="364">
        <v>751.95439999999996</v>
      </c>
      <c r="IH12" s="363">
        <v>0</v>
      </c>
      <c r="II12" s="363">
        <v>0</v>
      </c>
      <c r="IJ12" s="363">
        <v>0</v>
      </c>
      <c r="IK12" s="363">
        <v>17.399999999999999</v>
      </c>
      <c r="IL12" s="363">
        <f>+SUM(IH12:IK12)</f>
        <v>17.399999999999999</v>
      </c>
      <c r="IM12" s="363"/>
      <c r="IN12" s="363"/>
      <c r="IO12" s="363"/>
      <c r="IP12" s="363">
        <v>2.6718000000000002</v>
      </c>
      <c r="IQ12" s="363">
        <v>2.6718000000000002</v>
      </c>
      <c r="IR12" s="363"/>
      <c r="IS12" s="363">
        <v>5.4440000000000002E-2</v>
      </c>
      <c r="IT12" s="363"/>
      <c r="IU12" s="363">
        <v>0.11849999999999999</v>
      </c>
      <c r="IV12" s="363">
        <v>0.17293999999999998</v>
      </c>
      <c r="IW12" s="363">
        <v>0</v>
      </c>
      <c r="IX12" s="363">
        <v>2.6364000000000001</v>
      </c>
      <c r="IY12" s="363">
        <v>0</v>
      </c>
      <c r="IZ12" s="363">
        <v>2.7523</v>
      </c>
      <c r="JA12" s="363">
        <v>5.3887</v>
      </c>
      <c r="JB12" s="363">
        <v>5.1692</v>
      </c>
      <c r="JC12" s="363">
        <v>5.8595000000000006</v>
      </c>
      <c r="JD12" s="363">
        <v>0</v>
      </c>
      <c r="JE12" s="363">
        <v>1.1314</v>
      </c>
      <c r="JF12" s="363">
        <v>12.1601</v>
      </c>
      <c r="JG12" s="363">
        <v>11.8675</v>
      </c>
      <c r="JH12" s="363">
        <v>14.039400000000001</v>
      </c>
      <c r="JI12" s="363">
        <v>0</v>
      </c>
      <c r="JJ12" s="363">
        <v>5.2218999999999998</v>
      </c>
      <c r="JK12" s="363">
        <v>31.128799999999998</v>
      </c>
      <c r="JL12" s="363">
        <v>5.6512000000000002</v>
      </c>
      <c r="JM12" s="363">
        <v>9.9916</v>
      </c>
      <c r="JN12" s="363">
        <v>0</v>
      </c>
      <c r="JO12" s="363">
        <v>13.9285</v>
      </c>
      <c r="JP12" s="363">
        <v>29.571300000000001</v>
      </c>
      <c r="JQ12" s="364">
        <v>9.8301999999999996</v>
      </c>
      <c r="JR12" s="364">
        <v>12.556900000000001</v>
      </c>
      <c r="JS12" s="364">
        <v>0</v>
      </c>
      <c r="JT12" s="364">
        <v>21.537800000000001</v>
      </c>
      <c r="JU12" s="364">
        <v>43.924900000000001</v>
      </c>
      <c r="JV12" s="363">
        <v>7.4800000000000005E-2</v>
      </c>
      <c r="JW12" s="363">
        <v>0</v>
      </c>
      <c r="JX12" s="363">
        <v>4.0720000000000001</v>
      </c>
      <c r="JY12" s="363">
        <v>7.1940999999999997</v>
      </c>
      <c r="JZ12" s="363">
        <v>11.3409</v>
      </c>
      <c r="KA12" s="363">
        <v>61.399500000000003</v>
      </c>
      <c r="KB12" s="363">
        <v>0.55900000000000005</v>
      </c>
      <c r="KC12" s="363">
        <v>46.707099999999997</v>
      </c>
      <c r="KD12" s="363">
        <v>199.72340000000003</v>
      </c>
      <c r="KE12" s="363">
        <v>308.38900000000001</v>
      </c>
      <c r="KF12" s="363">
        <v>140.72280000000001</v>
      </c>
      <c r="KG12" s="363">
        <v>1.1739999999999999</v>
      </c>
      <c r="KH12" s="363">
        <v>88.9833</v>
      </c>
      <c r="KI12" s="363">
        <v>624.69069999999999</v>
      </c>
      <c r="KJ12" s="363">
        <v>855.57079999999996</v>
      </c>
      <c r="KK12" s="363">
        <v>157.43799999999999</v>
      </c>
      <c r="KL12" s="363">
        <v>2.2789999999999999</v>
      </c>
      <c r="KM12" s="363">
        <v>122.13939999999999</v>
      </c>
      <c r="KN12" s="363">
        <v>1091.5360999999998</v>
      </c>
      <c r="KO12" s="363">
        <v>1373.3924999999999</v>
      </c>
      <c r="KP12" s="363">
        <v>303.12389999999999</v>
      </c>
      <c r="KQ12" s="363">
        <v>3.6219000000000001</v>
      </c>
      <c r="KR12" s="363">
        <v>354.03280000000001</v>
      </c>
      <c r="KS12" s="363">
        <v>1622.0735</v>
      </c>
      <c r="KT12" s="363">
        <v>2282.8521000000001</v>
      </c>
      <c r="KU12" s="363">
        <v>303.5</v>
      </c>
      <c r="KV12" s="363">
        <v>2.3033000000000001</v>
      </c>
      <c r="KW12" s="363">
        <v>1126.7625</v>
      </c>
      <c r="KX12" s="363">
        <v>2130.8941</v>
      </c>
      <c r="KY12" s="363">
        <v>3563.4598999999998</v>
      </c>
      <c r="KZ12" s="363">
        <v>312.41770000000002</v>
      </c>
      <c r="LA12" s="363">
        <v>2.2219000000000002</v>
      </c>
      <c r="LB12" s="363">
        <v>791.99</v>
      </c>
      <c r="LC12" s="363">
        <v>2885.6307999999999</v>
      </c>
      <c r="LD12" s="363">
        <v>3992.2604000000001</v>
      </c>
      <c r="LE12" s="364">
        <v>425.48739999999998</v>
      </c>
      <c r="LF12" s="364">
        <v>2.6656</v>
      </c>
      <c r="LG12" s="364">
        <v>635.17560000000003</v>
      </c>
      <c r="LH12" s="364">
        <v>3800.8932</v>
      </c>
      <c r="LI12" s="364">
        <v>4864.2217000000001</v>
      </c>
      <c r="LJ12" s="363">
        <v>0</v>
      </c>
      <c r="LK12" s="363">
        <v>0</v>
      </c>
      <c r="LL12" s="363">
        <v>0</v>
      </c>
      <c r="LM12" s="363">
        <v>0</v>
      </c>
      <c r="LN12" s="363">
        <v>0</v>
      </c>
      <c r="LO12" s="363"/>
      <c r="LP12" s="363"/>
      <c r="LQ12" s="363">
        <v>22.405100000000001</v>
      </c>
      <c r="LR12" s="363"/>
      <c r="LS12" s="363">
        <v>22.405100000000001</v>
      </c>
      <c r="LT12" s="363"/>
      <c r="LU12" s="363"/>
      <c r="LV12" s="363">
        <v>133.52549999999999</v>
      </c>
      <c r="LW12" s="363"/>
      <c r="LX12" s="363">
        <v>133.52549999999999</v>
      </c>
      <c r="LY12" s="363">
        <v>0</v>
      </c>
      <c r="LZ12" s="363">
        <v>0</v>
      </c>
      <c r="MA12" s="363">
        <v>323.33580000000001</v>
      </c>
      <c r="MB12" s="363"/>
      <c r="MC12" s="363">
        <v>323.33580000000001</v>
      </c>
      <c r="MD12" s="363">
        <v>0</v>
      </c>
      <c r="ME12" s="363">
        <v>0</v>
      </c>
      <c r="MF12" s="363">
        <v>590.30129999999997</v>
      </c>
      <c r="MG12" s="363">
        <v>0</v>
      </c>
      <c r="MH12" s="363">
        <v>590.30129999999997</v>
      </c>
      <c r="MI12" s="363">
        <v>0</v>
      </c>
      <c r="MJ12" s="363">
        <v>0</v>
      </c>
      <c r="MK12" s="363">
        <v>1393.3006</v>
      </c>
      <c r="ML12" s="363">
        <v>0</v>
      </c>
      <c r="MM12" s="363">
        <v>1393.3006</v>
      </c>
      <c r="MN12" s="363">
        <v>0</v>
      </c>
      <c r="MO12" s="363">
        <v>0</v>
      </c>
      <c r="MP12" s="363">
        <v>532.97309999999993</v>
      </c>
      <c r="MQ12" s="363">
        <v>0</v>
      </c>
      <c r="MR12" s="363">
        <v>532.97309999999993</v>
      </c>
      <c r="MS12" s="363">
        <v>0</v>
      </c>
      <c r="MT12" s="363">
        <v>0</v>
      </c>
      <c r="MU12" s="363">
        <v>569.21339999999998</v>
      </c>
      <c r="MV12" s="363">
        <v>0</v>
      </c>
      <c r="MW12" s="363">
        <f t="shared" ref="MW12:MW16" si="6">SUM(MS12:MV12)</f>
        <v>569.21339999999998</v>
      </c>
      <c r="MX12" s="363">
        <v>0</v>
      </c>
      <c r="MY12" s="363">
        <v>0</v>
      </c>
      <c r="MZ12" s="363">
        <v>0.2059</v>
      </c>
      <c r="NA12" s="363">
        <v>0</v>
      </c>
      <c r="NB12" s="363">
        <v>0.2059</v>
      </c>
      <c r="NC12" s="363">
        <v>174.72300000000001</v>
      </c>
      <c r="ND12" s="363">
        <v>6.3438999999999997</v>
      </c>
      <c r="NE12" s="363">
        <v>12.142099999999999</v>
      </c>
      <c r="NF12" s="363">
        <v>180.88659999999999</v>
      </c>
      <c r="NG12" s="363">
        <v>374.09559999999999</v>
      </c>
      <c r="NH12" s="363">
        <v>236.1369</v>
      </c>
      <c r="NI12" s="363">
        <v>5.8087999999999997</v>
      </c>
      <c r="NJ12" s="363">
        <v>27.444299999999998</v>
      </c>
      <c r="NK12" s="363">
        <v>480.35649999999998</v>
      </c>
      <c r="NL12" s="363">
        <v>749.74649999999997</v>
      </c>
      <c r="NM12" s="363">
        <v>207.6446</v>
      </c>
      <c r="NN12" s="363">
        <v>10.8711</v>
      </c>
      <c r="NO12" s="363">
        <v>43.322099999999999</v>
      </c>
      <c r="NP12" s="363">
        <v>421.65770000000009</v>
      </c>
      <c r="NQ12" s="363">
        <v>683.49549999999999</v>
      </c>
      <c r="NR12" s="363">
        <v>233.8194</v>
      </c>
      <c r="NS12" s="363">
        <v>1.5371999999999999</v>
      </c>
      <c r="NT12" s="363">
        <v>55.853999999999999</v>
      </c>
      <c r="NU12" s="363">
        <v>373.78609999999998</v>
      </c>
      <c r="NV12" s="363">
        <v>664.99669999999992</v>
      </c>
      <c r="NW12" s="363">
        <v>151.04345529776</v>
      </c>
      <c r="NX12" s="363">
        <v>8.1082222972969795</v>
      </c>
      <c r="NY12" s="363">
        <v>155.28538742095699</v>
      </c>
      <c r="NZ12" s="363">
        <v>431.74053213798601</v>
      </c>
      <c r="OA12" s="363">
        <v>746.17759715399995</v>
      </c>
      <c r="OB12" s="363">
        <v>180.380321461688</v>
      </c>
      <c r="OC12" s="363">
        <v>5.5795434377203703</v>
      </c>
      <c r="OD12" s="363">
        <v>83.330507006388999</v>
      </c>
      <c r="OE12" s="363">
        <v>230.506433393203</v>
      </c>
      <c r="OF12" s="363">
        <v>499.79680529900003</v>
      </c>
      <c r="OG12" s="364">
        <v>291.03129999999999</v>
      </c>
      <c r="OH12" s="364">
        <v>3.3639000000000001</v>
      </c>
      <c r="OI12" s="364">
        <v>78.3553</v>
      </c>
      <c r="OJ12" s="364">
        <v>405.1189</v>
      </c>
      <c r="OK12" s="364">
        <v>777.86940000000004</v>
      </c>
      <c r="OL12" s="363">
        <v>5.0999999999999997E-2</v>
      </c>
      <c r="OM12" s="363">
        <v>0</v>
      </c>
      <c r="ON12" s="363">
        <v>3.16</v>
      </c>
      <c r="OO12" s="363">
        <v>0.123</v>
      </c>
      <c r="OP12" s="363">
        <v>3.3340000000000005</v>
      </c>
      <c r="OQ12" s="363">
        <v>38.646099999999997</v>
      </c>
      <c r="OR12" s="363">
        <v>2.4440999999999997</v>
      </c>
      <c r="OS12" s="363">
        <v>19.746200000000002</v>
      </c>
      <c r="OT12" s="363">
        <v>606.55449999999996</v>
      </c>
      <c r="OU12" s="363">
        <v>667.39089999999999</v>
      </c>
      <c r="OV12" s="363">
        <v>90.434899999999999</v>
      </c>
      <c r="OW12" s="363">
        <v>7.9641999999999999</v>
      </c>
      <c r="OX12" s="363">
        <v>55.176299999999998</v>
      </c>
      <c r="OY12" s="363">
        <v>933.63090000000011</v>
      </c>
      <c r="OZ12" s="363">
        <v>1087.2063000000001</v>
      </c>
      <c r="PA12" s="363">
        <v>12.871499999999999</v>
      </c>
      <c r="PB12" s="363">
        <v>8.1257999999999999</v>
      </c>
      <c r="PC12" s="363">
        <v>110.7037</v>
      </c>
      <c r="PD12" s="363">
        <v>1080.1837</v>
      </c>
      <c r="PE12" s="363">
        <v>1211.8847000000001</v>
      </c>
      <c r="PF12" s="363">
        <v>77.819500000000005</v>
      </c>
      <c r="PG12" s="363">
        <v>11.876099999999999</v>
      </c>
      <c r="PH12" s="363">
        <v>944.51049999999998</v>
      </c>
      <c r="PI12" s="363">
        <v>1123.4386999999999</v>
      </c>
      <c r="PJ12" s="363">
        <v>2157.6448</v>
      </c>
      <c r="PK12" s="363">
        <v>102.63772893923435</v>
      </c>
      <c r="PL12" s="363">
        <v>32.79306802674261</v>
      </c>
      <c r="PM12" s="363">
        <v>968.09349999999995</v>
      </c>
      <c r="PN12" s="363">
        <v>906.3919715099521</v>
      </c>
      <c r="PO12" s="363">
        <v>2009.916268475929</v>
      </c>
      <c r="PP12" s="363">
        <v>108.123941541958</v>
      </c>
      <c r="PQ12" s="363">
        <v>19.576724573438099</v>
      </c>
      <c r="PR12" s="363">
        <v>-99.765799999999999</v>
      </c>
      <c r="PS12" s="363">
        <v>762.55514072240794</v>
      </c>
      <c r="PT12" s="363">
        <v>790.490006837804</v>
      </c>
      <c r="PU12" s="363">
        <v>209.96010000000001</v>
      </c>
      <c r="PV12" s="363">
        <v>7.3127000000000004</v>
      </c>
      <c r="PW12" s="363">
        <v>1328.1532</v>
      </c>
      <c r="PX12" s="363">
        <v>2027.1451</v>
      </c>
      <c r="PY12" s="363">
        <f t="shared" ref="PY12:PY15" si="7">SUM(PU12:PX12)</f>
        <v>3572.5711000000001</v>
      </c>
      <c r="PZ12" s="363">
        <v>0</v>
      </c>
      <c r="QA12" s="363">
        <v>0</v>
      </c>
      <c r="QB12" s="363">
        <v>0</v>
      </c>
      <c r="QC12" s="363">
        <v>0</v>
      </c>
      <c r="QD12" s="363">
        <v>0</v>
      </c>
      <c r="QE12" s="363">
        <v>70.299899999999994</v>
      </c>
      <c r="QF12" s="363">
        <v>6.0506000000000002</v>
      </c>
      <c r="QG12" s="363"/>
      <c r="QH12" s="363">
        <v>10.629099999999999</v>
      </c>
      <c r="QI12" s="363">
        <v>86.979599999999991</v>
      </c>
      <c r="QJ12" s="363">
        <v>73.763800000000003</v>
      </c>
      <c r="QK12" s="363">
        <v>7.6542000000000003</v>
      </c>
      <c r="QL12" s="363"/>
      <c r="QM12" s="363">
        <v>114.8137</v>
      </c>
      <c r="QN12" s="363">
        <v>196.23169999999999</v>
      </c>
      <c r="QO12" s="363">
        <v>79.6708</v>
      </c>
      <c r="QP12" s="363">
        <v>2.6718999999999999</v>
      </c>
      <c r="QQ12" s="363">
        <v>0</v>
      </c>
      <c r="QR12" s="363">
        <v>248.30650000000003</v>
      </c>
      <c r="QS12" s="363">
        <v>330.64920000000001</v>
      </c>
      <c r="QT12" s="363">
        <v>65.95</v>
      </c>
      <c r="QU12" s="363">
        <v>47.686999999999998</v>
      </c>
      <c r="QV12" s="363">
        <v>0</v>
      </c>
      <c r="QW12" s="363">
        <v>126.4072</v>
      </c>
      <c r="QX12" s="363">
        <v>240.04419999999999</v>
      </c>
      <c r="QY12" s="363">
        <v>45.904814407631292</v>
      </c>
      <c r="QZ12" s="363">
        <v>10.009382916423899</v>
      </c>
      <c r="RA12" s="363"/>
      <c r="RB12" s="363">
        <v>159.06412174100919</v>
      </c>
      <c r="RC12" s="363">
        <v>214.9783190650644</v>
      </c>
      <c r="RD12" s="363">
        <v>0.59448500726176423</v>
      </c>
      <c r="RE12" s="363">
        <v>15.775863832051485</v>
      </c>
      <c r="RF12" s="363"/>
      <c r="RG12" s="363">
        <v>40.374122382089645</v>
      </c>
      <c r="RH12" s="363">
        <v>56.74447122140289</v>
      </c>
      <c r="RI12" s="363">
        <v>3.1023999999999998</v>
      </c>
      <c r="RJ12" s="363">
        <v>5.3999999999999999E-2</v>
      </c>
      <c r="RK12" s="363"/>
      <c r="RL12" s="363">
        <v>-8.1299999999999997E-2</v>
      </c>
      <c r="RM12" s="363">
        <v>3.0750999999999995</v>
      </c>
      <c r="RN12" s="363">
        <v>0</v>
      </c>
      <c r="RO12" s="363">
        <v>0</v>
      </c>
      <c r="RP12" s="363">
        <v>0</v>
      </c>
      <c r="RQ12" s="363">
        <v>0</v>
      </c>
      <c r="RR12" s="363">
        <v>0</v>
      </c>
      <c r="RS12" s="363">
        <v>29.783899999999999</v>
      </c>
      <c r="RT12" s="363">
        <v>0.50509999999999999</v>
      </c>
      <c r="RU12" s="363">
        <v>0</v>
      </c>
      <c r="RV12" s="363">
        <v>0</v>
      </c>
      <c r="RW12" s="363">
        <v>30.288999999999998</v>
      </c>
      <c r="RX12" s="364">
        <v>35.994500000000002</v>
      </c>
      <c r="RY12" s="364">
        <v>0.1193</v>
      </c>
      <c r="RZ12" s="364">
        <v>0</v>
      </c>
      <c r="SA12" s="364">
        <v>0</v>
      </c>
      <c r="SB12" s="364">
        <v>36.113799999999998</v>
      </c>
      <c r="SC12" s="363">
        <v>0.14710000000000001</v>
      </c>
      <c r="SD12" s="363">
        <v>0</v>
      </c>
      <c r="SE12" s="363">
        <v>7.4379</v>
      </c>
      <c r="SF12" s="363">
        <v>7.8361999999999998</v>
      </c>
      <c r="SG12" s="363">
        <v>15.421199999999999</v>
      </c>
      <c r="SH12" s="363">
        <v>387.02279999999996</v>
      </c>
      <c r="SI12" s="363">
        <v>23.2227</v>
      </c>
      <c r="SJ12" s="363">
        <v>129.04740000000001</v>
      </c>
      <c r="SK12" s="363">
        <v>1621.2185000000002</v>
      </c>
      <c r="SL12" s="363">
        <v>2160.5114000000003</v>
      </c>
      <c r="SM12" s="363">
        <v>635.8660000000001</v>
      </c>
      <c r="SN12" s="363">
        <v>12.497139999999998</v>
      </c>
      <c r="SO12" s="363">
        <v>499.25750000000005</v>
      </c>
      <c r="SP12" s="363">
        <v>4413.2368999999999</v>
      </c>
      <c r="SQ12" s="363">
        <v>5560.85754</v>
      </c>
      <c r="SR12" s="363">
        <v>601.97759999999994</v>
      </c>
      <c r="SS12" s="363">
        <v>31.333199999999998</v>
      </c>
      <c r="ST12" s="363">
        <v>845.52059999999994</v>
      </c>
      <c r="SU12" s="363">
        <v>4833.6242999999995</v>
      </c>
      <c r="SV12" s="363">
        <v>6312.4556999999986</v>
      </c>
      <c r="SW12" s="363">
        <v>817.90610000000015</v>
      </c>
      <c r="SX12" s="363">
        <v>80.88839999999999</v>
      </c>
      <c r="SY12" s="363">
        <v>2283.7885999999999</v>
      </c>
      <c r="SZ12" s="363">
        <v>4194.2097999999996</v>
      </c>
      <c r="TA12" s="363">
        <v>7376.7929000000004</v>
      </c>
      <c r="TB12" s="363">
        <v>851.50092879013971</v>
      </c>
      <c r="TC12" s="363">
        <v>70.851529263734662</v>
      </c>
      <c r="TD12" s="363">
        <v>4604.3482728115732</v>
      </c>
      <c r="TE12" s="363">
        <v>4664.0534017052341</v>
      </c>
      <c r="TF12" s="363">
        <v>10190.754132570684</v>
      </c>
      <c r="TG12" s="152">
        <v>932.32810805584097</v>
      </c>
      <c r="TH12" s="152">
        <v>41.695085474923793</v>
      </c>
      <c r="TI12" s="152">
        <v>1907.3599899241835</v>
      </c>
      <c r="TJ12" s="152">
        <v>5229.2426255921391</v>
      </c>
      <c r="TK12" s="152">
        <v>8110.6258090470865</v>
      </c>
      <c r="TL12" s="152">
        <v>1303.4478999999999</v>
      </c>
      <c r="TM12" s="152">
        <v>65.84129999999999</v>
      </c>
      <c r="TN12" s="152">
        <v>2763.7368999999999</v>
      </c>
      <c r="TO12" s="152">
        <v>6769.3047999999999</v>
      </c>
      <c r="TP12" s="152">
        <v>10902.330799999998</v>
      </c>
    </row>
    <row r="13" spans="1:536" s="52" customFormat="1" x14ac:dyDescent="0.25">
      <c r="A13" s="377" t="s">
        <v>119</v>
      </c>
      <c r="B13" s="378">
        <v>1238.6938</v>
      </c>
      <c r="C13" s="378">
        <v>181.23009999999999</v>
      </c>
      <c r="D13" s="378">
        <v>7.6402999999999999</v>
      </c>
      <c r="E13" s="378">
        <v>2062.7928999999999</v>
      </c>
      <c r="F13" s="378">
        <v>3490.3571000000002</v>
      </c>
      <c r="G13" s="378">
        <v>1654.0121999999999</v>
      </c>
      <c r="H13" s="378">
        <v>160.321</v>
      </c>
      <c r="I13" s="378">
        <v>6.11</v>
      </c>
      <c r="J13" s="378">
        <v>3583.9573999999998</v>
      </c>
      <c r="K13" s="378">
        <v>5404.400599999999</v>
      </c>
      <c r="L13" s="378">
        <v>1762.9857999999999</v>
      </c>
      <c r="M13" s="378">
        <v>213.24850000000001</v>
      </c>
      <c r="N13" s="378">
        <v>2.8593000000000002</v>
      </c>
      <c r="O13" s="378">
        <v>4391.0587999999998</v>
      </c>
      <c r="P13" s="378">
        <v>6370.1523999999999</v>
      </c>
      <c r="Q13" s="378">
        <v>2176.3123999999998</v>
      </c>
      <c r="R13" s="378">
        <v>275.435</v>
      </c>
      <c r="S13" s="378">
        <v>7.6196999999999999</v>
      </c>
      <c r="T13" s="378">
        <v>3646.0623000000001</v>
      </c>
      <c r="U13" s="378">
        <f>+SUM(Q13:T13)</f>
        <v>6105.4294</v>
      </c>
      <c r="V13" s="378">
        <v>2935.0084999999999</v>
      </c>
      <c r="W13" s="378">
        <v>326.23230000000001</v>
      </c>
      <c r="X13" s="378">
        <v>9.8172999999999995</v>
      </c>
      <c r="Y13" s="378">
        <v>4237.2915999999996</v>
      </c>
      <c r="Z13" s="378">
        <v>7508.3496999999998</v>
      </c>
      <c r="AA13" s="378">
        <v>3025.7334000000001</v>
      </c>
      <c r="AB13" s="378">
        <v>436.24880000000002</v>
      </c>
      <c r="AC13" s="378">
        <v>17.6691</v>
      </c>
      <c r="AD13" s="378">
        <v>4504.7348000000002</v>
      </c>
      <c r="AE13" s="378">
        <v>7984.3860999999997</v>
      </c>
      <c r="AF13" s="378">
        <v>1939.6248987869994</v>
      </c>
      <c r="AG13" s="378">
        <v>402.46156574399998</v>
      </c>
      <c r="AH13" s="378">
        <v>13.702224116</v>
      </c>
      <c r="AI13" s="378">
        <v>4595.0294812679995</v>
      </c>
      <c r="AJ13" s="378">
        <v>6950.8181699149991</v>
      </c>
      <c r="AK13" s="378">
        <v>2474.3919000000001</v>
      </c>
      <c r="AL13" s="378">
        <v>248.4479</v>
      </c>
      <c r="AM13" s="378">
        <v>18.2515</v>
      </c>
      <c r="AN13" s="378">
        <v>2869.4193</v>
      </c>
      <c r="AO13" s="378">
        <v>5610.5105999999996</v>
      </c>
      <c r="AP13" s="379">
        <v>2237.0077999999999</v>
      </c>
      <c r="AQ13" s="379">
        <v>337.27870000000001</v>
      </c>
      <c r="AR13" s="379">
        <v>23.158899999999999</v>
      </c>
      <c r="AS13" s="379">
        <v>3649.3092000000001</v>
      </c>
      <c r="AT13" s="379">
        <v>6246.7546000000002</v>
      </c>
      <c r="AU13" s="378">
        <v>0</v>
      </c>
      <c r="AV13" s="378">
        <v>0</v>
      </c>
      <c r="AW13" s="378">
        <v>0</v>
      </c>
      <c r="AX13" s="378">
        <v>0</v>
      </c>
      <c r="AY13" s="378">
        <v>0</v>
      </c>
      <c r="AZ13" s="378">
        <v>0</v>
      </c>
      <c r="BA13" s="378">
        <v>0</v>
      </c>
      <c r="BB13" s="378">
        <v>0</v>
      </c>
      <c r="BC13" s="378">
        <v>0</v>
      </c>
      <c r="BD13" s="378">
        <v>0</v>
      </c>
      <c r="BE13" s="378">
        <v>1238.6938</v>
      </c>
      <c r="BF13" s="378">
        <v>181.23009999999999</v>
      </c>
      <c r="BG13" s="378">
        <v>7.6402999999999999</v>
      </c>
      <c r="BH13" s="378">
        <v>2062.7928999999999</v>
      </c>
      <c r="BI13" s="378">
        <v>3490.3571000000002</v>
      </c>
      <c r="BJ13" s="378">
        <v>1654.0121999999999</v>
      </c>
      <c r="BK13" s="378">
        <v>160.321</v>
      </c>
      <c r="BL13" s="378">
        <v>6.11</v>
      </c>
      <c r="BM13" s="378">
        <v>3583.9573999999998</v>
      </c>
      <c r="BN13" s="378">
        <v>5404.400599999999</v>
      </c>
      <c r="BO13" s="378">
        <v>1762.9857999999999</v>
      </c>
      <c r="BP13" s="378">
        <v>213.24850000000001</v>
      </c>
      <c r="BQ13" s="378">
        <v>2.8593000000000002</v>
      </c>
      <c r="BR13" s="378">
        <v>4391.0587999999998</v>
      </c>
      <c r="BS13" s="378">
        <v>6370.1523999999999</v>
      </c>
      <c r="BT13" s="378">
        <f t="shared" si="0"/>
        <v>2176.3123999999998</v>
      </c>
      <c r="BU13" s="378">
        <f t="shared" si="1"/>
        <v>275.435</v>
      </c>
      <c r="BV13" s="378">
        <f t="shared" si="2"/>
        <v>7.6196999999999999</v>
      </c>
      <c r="BW13" s="378">
        <f t="shared" si="3"/>
        <v>3646.0623000000001</v>
      </c>
      <c r="BX13" s="378">
        <f t="shared" si="4"/>
        <v>6105.4294</v>
      </c>
      <c r="BY13" s="378">
        <v>2935.0084999999999</v>
      </c>
      <c r="BZ13" s="378">
        <v>326.23230000000001</v>
      </c>
      <c r="CA13" s="378">
        <v>9.8172999999999995</v>
      </c>
      <c r="CB13" s="378">
        <v>4237.2915999999996</v>
      </c>
      <c r="CC13" s="378">
        <v>7508.3496999999998</v>
      </c>
      <c r="CD13" s="378">
        <v>3025.7334000000001</v>
      </c>
      <c r="CE13" s="378">
        <v>436.24880000000002</v>
      </c>
      <c r="CF13" s="378">
        <v>17.6691</v>
      </c>
      <c r="CG13" s="378">
        <v>4504.7348000000002</v>
      </c>
      <c r="CH13" s="378">
        <v>7984.3860999999997</v>
      </c>
      <c r="CI13" s="378">
        <v>1939.6248987869994</v>
      </c>
      <c r="CJ13" s="378">
        <v>402.46156574399998</v>
      </c>
      <c r="CK13" s="378">
        <v>13.702224116</v>
      </c>
      <c r="CL13" s="378">
        <v>4595.0294812679995</v>
      </c>
      <c r="CM13" s="378">
        <v>6950.8181699149991</v>
      </c>
      <c r="CN13" s="378">
        <v>2474.3919000000001</v>
      </c>
      <c r="CO13" s="378">
        <v>248.4479</v>
      </c>
      <c r="CP13" s="378">
        <v>18.2515</v>
      </c>
      <c r="CQ13" s="378">
        <v>2869.4193</v>
      </c>
      <c r="CR13" s="378">
        <v>5610.5105999999996</v>
      </c>
      <c r="CS13" s="379">
        <v>2237.0077999999999</v>
      </c>
      <c r="CT13" s="379">
        <v>337.27870000000001</v>
      </c>
      <c r="CU13" s="379">
        <v>23.158899999999999</v>
      </c>
      <c r="CV13" s="379">
        <v>3649.3092000000001</v>
      </c>
      <c r="CW13" s="379">
        <v>6246.7546000000002</v>
      </c>
      <c r="CX13" s="366">
        <v>2.8847</v>
      </c>
      <c r="CY13" s="366">
        <v>0.2223</v>
      </c>
      <c r="CZ13" s="366"/>
      <c r="DA13" s="366">
        <v>7.0298999999999996</v>
      </c>
      <c r="DB13" s="366">
        <v>10.136900000000001</v>
      </c>
      <c r="DC13" s="366">
        <v>3.2210999999999999</v>
      </c>
      <c r="DD13" s="366">
        <v>0.83479999999999999</v>
      </c>
      <c r="DE13" s="363">
        <v>0</v>
      </c>
      <c r="DF13" s="366">
        <v>0.62390000000000001</v>
      </c>
      <c r="DG13" s="366">
        <v>4.6797999999999993</v>
      </c>
      <c r="DH13" s="366">
        <v>9.9021000000000008</v>
      </c>
      <c r="DI13" s="366">
        <v>0.3967</v>
      </c>
      <c r="DJ13" s="363">
        <v>0</v>
      </c>
      <c r="DK13" s="366">
        <v>5.5406000000000004</v>
      </c>
      <c r="DL13" s="366">
        <v>15.839400000000001</v>
      </c>
      <c r="DM13" s="152">
        <v>10.4366</v>
      </c>
      <c r="DN13" s="152">
        <v>0.22309999999999999</v>
      </c>
      <c r="DO13" s="152">
        <v>0</v>
      </c>
      <c r="DP13" s="152">
        <v>7.6276000000000002</v>
      </c>
      <c r="DQ13" s="152">
        <v>18.287300000000002</v>
      </c>
      <c r="DR13" s="152">
        <v>13.6052</v>
      </c>
      <c r="DS13" s="152">
        <v>0.17549999999999999</v>
      </c>
      <c r="DT13" s="152">
        <v>0</v>
      </c>
      <c r="DU13" s="152">
        <v>4.7732999999999999</v>
      </c>
      <c r="DV13" s="152">
        <v>18.553999999999998</v>
      </c>
      <c r="DW13" s="152">
        <v>14.31</v>
      </c>
      <c r="DX13" s="152">
        <v>0.56999999999999995</v>
      </c>
      <c r="DY13" s="152">
        <v>0</v>
      </c>
      <c r="DZ13" s="152">
        <v>6.38</v>
      </c>
      <c r="EA13" s="152">
        <f t="shared" si="5"/>
        <v>21.26</v>
      </c>
      <c r="EB13" s="363">
        <v>0</v>
      </c>
      <c r="EC13" s="363">
        <v>0</v>
      </c>
      <c r="ED13" s="363">
        <v>0</v>
      </c>
      <c r="EE13" s="363">
        <v>40.458100000000002</v>
      </c>
      <c r="EF13" s="363">
        <v>40.458100000000002</v>
      </c>
      <c r="EG13" s="363">
        <v>-5.4699999999999999E-2</v>
      </c>
      <c r="EH13" s="363">
        <v>-8.0199999999999994E-2</v>
      </c>
      <c r="EI13" s="363">
        <v>0</v>
      </c>
      <c r="EJ13" s="363">
        <v>111.34400000000001</v>
      </c>
      <c r="EK13" s="363">
        <v>111.20910000000001</v>
      </c>
      <c r="EL13" s="363">
        <v>-0.13589999999999999</v>
      </c>
      <c r="EM13" s="363">
        <v>-0.20599999999999999</v>
      </c>
      <c r="EN13" s="363">
        <v>0</v>
      </c>
      <c r="EO13" s="363">
        <v>4.9349000000000007</v>
      </c>
      <c r="EP13" s="363">
        <v>4.593</v>
      </c>
      <c r="EQ13" s="363">
        <v>-1E-3</v>
      </c>
      <c r="ER13" s="363">
        <v>-3.2599999999999997E-2</v>
      </c>
      <c r="ES13" s="363">
        <v>0</v>
      </c>
      <c r="ET13" s="363">
        <v>20.2957</v>
      </c>
      <c r="EU13" s="363">
        <v>20.2621</v>
      </c>
      <c r="EV13" s="152">
        <v>0</v>
      </c>
      <c r="EW13" s="152">
        <v>0</v>
      </c>
      <c r="EX13" s="152">
        <v>0</v>
      </c>
      <c r="EY13" s="152">
        <v>43.095799999999997</v>
      </c>
      <c r="EZ13" s="152">
        <v>43.095799999999997</v>
      </c>
      <c r="FA13" s="152">
        <v>0</v>
      </c>
      <c r="FB13" s="152">
        <v>6.8999999999999999E-3</v>
      </c>
      <c r="FC13" s="152">
        <v>0</v>
      </c>
      <c r="FD13" s="152">
        <v>36.6312</v>
      </c>
      <c r="FE13" s="152">
        <v>36.638100000000001</v>
      </c>
      <c r="FF13" s="152">
        <v>0</v>
      </c>
      <c r="FG13" s="152">
        <v>0</v>
      </c>
      <c r="FH13" s="152">
        <v>0</v>
      </c>
      <c r="FI13" s="152">
        <v>-18.8</v>
      </c>
      <c r="FJ13" s="152">
        <v>-18.8</v>
      </c>
      <c r="FK13" s="363"/>
      <c r="FL13" s="363"/>
      <c r="FM13" s="363"/>
      <c r="FN13" s="363"/>
      <c r="FO13" s="363">
        <v>0</v>
      </c>
      <c r="FP13" s="363">
        <v>8.8788</v>
      </c>
      <c r="FQ13" s="363">
        <v>0</v>
      </c>
      <c r="FR13" s="363">
        <v>-4.0347</v>
      </c>
      <c r="FS13" s="363">
        <v>0</v>
      </c>
      <c r="FT13" s="363">
        <v>4.8441000000000001</v>
      </c>
      <c r="FU13" s="363">
        <v>-3.9159000000000002</v>
      </c>
      <c r="FV13" s="363">
        <v>-8.2000000000000007E-3</v>
      </c>
      <c r="FW13" s="363">
        <v>-14.746499999999999</v>
      </c>
      <c r="FX13" s="363">
        <v>-9.0599999999998904E-2</v>
      </c>
      <c r="FY13" s="363">
        <v>-18.761199999999999</v>
      </c>
      <c r="FZ13" s="363">
        <v>-7.4999999999999997E-3</v>
      </c>
      <c r="GA13" s="363">
        <v>-6.7000000000000002E-3</v>
      </c>
      <c r="GB13" s="363">
        <v>-14.241300000000001</v>
      </c>
      <c r="GC13" s="363">
        <v>4.3670999999999998</v>
      </c>
      <c r="GD13" s="363">
        <v>-9.8884000000000007</v>
      </c>
      <c r="GE13" s="363">
        <v>5.1770455200000001</v>
      </c>
      <c r="GF13" s="363">
        <v>-0.20319576700000005</v>
      </c>
      <c r="GG13" s="363">
        <v>-16.403710573099957</v>
      </c>
      <c r="GH13" s="363">
        <v>2.1609685332780724</v>
      </c>
      <c r="GI13" s="363">
        <v>-9.2688922868218846</v>
      </c>
      <c r="GJ13" s="363">
        <v>17.264447304500003</v>
      </c>
      <c r="GK13" s="363">
        <v>-0.26523783899999992</v>
      </c>
      <c r="GL13" s="363">
        <v>-19.448863769500001</v>
      </c>
      <c r="GM13" s="363">
        <v>26.040503199770111</v>
      </c>
      <c r="GN13" s="363">
        <v>23.590848895770115</v>
      </c>
      <c r="GO13" s="364">
        <v>30.1098</v>
      </c>
      <c r="GP13" s="364">
        <v>0.16550000000000001</v>
      </c>
      <c r="GQ13" s="364">
        <v>-20.2349</v>
      </c>
      <c r="GR13" s="364">
        <v>18.208600000000001</v>
      </c>
      <c r="GS13" s="364">
        <v>28.249000000000002</v>
      </c>
      <c r="GT13" s="363">
        <v>0.1386</v>
      </c>
      <c r="GU13" s="363">
        <v>0</v>
      </c>
      <c r="GV13" s="363">
        <v>0</v>
      </c>
      <c r="GW13" s="363">
        <v>4.7300000000000002E-2</v>
      </c>
      <c r="GX13" s="363">
        <v>0.18590000000000001</v>
      </c>
      <c r="GY13" s="363">
        <v>6.6660000000000004</v>
      </c>
      <c r="GZ13" s="363">
        <v>-0.58240000000000003</v>
      </c>
      <c r="HA13" s="363">
        <v>0</v>
      </c>
      <c r="HB13" s="363">
        <v>30.346399999999999</v>
      </c>
      <c r="HC13" s="363">
        <v>36.43</v>
      </c>
      <c r="HD13" s="363">
        <v>11.077199999999999</v>
      </c>
      <c r="HE13" s="363">
        <v>-0.98370000000000002</v>
      </c>
      <c r="HF13" s="363">
        <v>0</v>
      </c>
      <c r="HG13" s="363">
        <v>22.617099999999997</v>
      </c>
      <c r="HH13" s="363">
        <v>32.711599999999997</v>
      </c>
      <c r="HI13" s="363">
        <v>20.8324</v>
      </c>
      <c r="HJ13" s="363">
        <v>-2.0339</v>
      </c>
      <c r="HK13" s="363">
        <v>-0.502</v>
      </c>
      <c r="HL13" s="363">
        <v>52.751399999999997</v>
      </c>
      <c r="HM13" s="363">
        <v>71.047899999999998</v>
      </c>
      <c r="HN13" s="363">
        <v>21.430800000000001</v>
      </c>
      <c r="HO13" s="363">
        <v>-1.2954000000000001</v>
      </c>
      <c r="HP13" s="363">
        <v>-1.2014</v>
      </c>
      <c r="HQ13" s="363">
        <v>42.294200000000004</v>
      </c>
      <c r="HR13" s="363">
        <v>61.228200000000001</v>
      </c>
      <c r="HS13" s="363">
        <v>65.078837102999984</v>
      </c>
      <c r="HT13" s="363">
        <v>-0.87842336700000012</v>
      </c>
      <c r="HU13" s="363">
        <v>-0.61515142499999997</v>
      </c>
      <c r="HV13" s="363">
        <v>61.712600309999999</v>
      </c>
      <c r="HW13" s="363">
        <v>125.29786262099998</v>
      </c>
      <c r="HX13" s="363">
        <v>118.0693</v>
      </c>
      <c r="HY13" s="363">
        <v>-1.0217000000000001</v>
      </c>
      <c r="HZ13" s="363">
        <v>-2.2143000000000002</v>
      </c>
      <c r="IA13" s="363">
        <v>313.72969999999998</v>
      </c>
      <c r="IB13" s="363">
        <v>428.56299999999999</v>
      </c>
      <c r="IC13" s="364">
        <v>135.22559999999999</v>
      </c>
      <c r="ID13" s="364">
        <v>-0.75360000000000005</v>
      </c>
      <c r="IE13" s="364">
        <v>-1.3178000000000001</v>
      </c>
      <c r="IF13" s="364">
        <v>273.79950000000002</v>
      </c>
      <c r="IG13" s="364">
        <v>406.95370000000003</v>
      </c>
      <c r="IH13" s="363">
        <v>0</v>
      </c>
      <c r="II13" s="363">
        <v>0</v>
      </c>
      <c r="IJ13" s="363">
        <v>0</v>
      </c>
      <c r="IK13" s="363">
        <v>2.5097999999999998</v>
      </c>
      <c r="IL13" s="363">
        <f>+SUM(IH13:IK13)</f>
        <v>2.5097999999999998</v>
      </c>
      <c r="IM13" s="363"/>
      <c r="IN13" s="363"/>
      <c r="IO13" s="363"/>
      <c r="IP13" s="363">
        <v>9.1800000000000007E-2</v>
      </c>
      <c r="IQ13" s="363">
        <v>9.1800000000000007E-2</v>
      </c>
      <c r="IR13" s="363"/>
      <c r="IS13" s="363"/>
      <c r="IT13" s="363"/>
      <c r="IU13" s="363">
        <v>0.17430000000000001</v>
      </c>
      <c r="IV13" s="363">
        <v>0.17430000000000001</v>
      </c>
      <c r="IW13" s="363">
        <v>0</v>
      </c>
      <c r="IX13" s="363">
        <v>0.90669999999999995</v>
      </c>
      <c r="IY13" s="363">
        <v>0</v>
      </c>
      <c r="IZ13" s="363">
        <v>1.6359000000000004</v>
      </c>
      <c r="JA13" s="363">
        <v>2.5426000000000002</v>
      </c>
      <c r="JB13" s="363">
        <v>3.28</v>
      </c>
      <c r="JC13" s="363">
        <v>1.8911</v>
      </c>
      <c r="JD13" s="363">
        <v>0</v>
      </c>
      <c r="JE13" s="363">
        <v>0.45629999999999998</v>
      </c>
      <c r="JF13" s="363">
        <v>5.6273999999999997</v>
      </c>
      <c r="JG13" s="363">
        <v>3.5924</v>
      </c>
      <c r="JH13" s="363">
        <v>3.3698999999999999</v>
      </c>
      <c r="JI13" s="363">
        <v>0</v>
      </c>
      <c r="JJ13" s="363">
        <v>3.0230000000000001</v>
      </c>
      <c r="JK13" s="363">
        <v>9.9853000000000005</v>
      </c>
      <c r="JL13" s="363">
        <v>7.1458000000000004</v>
      </c>
      <c r="JM13" s="363">
        <v>6.0959000000000003</v>
      </c>
      <c r="JN13" s="363">
        <v>0</v>
      </c>
      <c r="JO13" s="363">
        <v>8.4833999999999996</v>
      </c>
      <c r="JP13" s="363">
        <v>21.725100000000001</v>
      </c>
      <c r="JQ13" s="364">
        <v>8.1196000000000002</v>
      </c>
      <c r="JR13" s="364">
        <v>6.4649000000000001</v>
      </c>
      <c r="JS13" s="364">
        <v>0</v>
      </c>
      <c r="JT13" s="364">
        <v>9.4964999999999993</v>
      </c>
      <c r="JU13" s="364">
        <v>24.081</v>
      </c>
      <c r="JV13" s="363">
        <v>1.5299999999999999E-2</v>
      </c>
      <c r="JW13" s="363"/>
      <c r="JX13" s="363">
        <v>-1.6115999999999999</v>
      </c>
      <c r="JY13" s="363">
        <v>0.86250000000000004</v>
      </c>
      <c r="JZ13" s="363">
        <v>-0.73379999999999979</v>
      </c>
      <c r="KA13" s="363">
        <v>22.212900000000001</v>
      </c>
      <c r="KB13" s="363">
        <v>-1.1999999999999999E-3</v>
      </c>
      <c r="KC13" s="363">
        <v>-7.1063000000000001</v>
      </c>
      <c r="KD13" s="363">
        <v>184.39879999999999</v>
      </c>
      <c r="KE13" s="363">
        <v>199.5042</v>
      </c>
      <c r="KF13" s="363">
        <v>55.060899999999997</v>
      </c>
      <c r="KG13" s="363">
        <v>0.1648</v>
      </c>
      <c r="KH13" s="363">
        <v>-11.1724</v>
      </c>
      <c r="KI13" s="363">
        <v>232.16580000000002</v>
      </c>
      <c r="KJ13" s="363">
        <v>276.21910000000003</v>
      </c>
      <c r="KK13" s="363">
        <v>79.684700000000007</v>
      </c>
      <c r="KL13" s="363">
        <v>0.1411</v>
      </c>
      <c r="KM13" s="363">
        <v>-16.949400000000001</v>
      </c>
      <c r="KN13" s="363">
        <v>387.33359999999999</v>
      </c>
      <c r="KO13" s="363">
        <v>450.21</v>
      </c>
      <c r="KP13" s="363">
        <v>80.293000000000006</v>
      </c>
      <c r="KQ13" s="363">
        <v>6.2700000000000006E-2</v>
      </c>
      <c r="KR13" s="363">
        <v>-15.584199999999999</v>
      </c>
      <c r="KS13" s="363">
        <v>486.97150000000011</v>
      </c>
      <c r="KT13" s="363">
        <v>551.74300000000005</v>
      </c>
      <c r="KU13" s="363">
        <v>82.171700000000001</v>
      </c>
      <c r="KV13" s="363">
        <v>9.5500000000000002E-2</v>
      </c>
      <c r="KW13" s="363">
        <v>-15.8217</v>
      </c>
      <c r="KX13" s="363">
        <v>671.22500000000002</v>
      </c>
      <c r="KY13" s="363">
        <v>737.67050000000006</v>
      </c>
      <c r="KZ13" s="363">
        <v>58.752699999999997</v>
      </c>
      <c r="LA13" s="363">
        <v>0.19339999999999999</v>
      </c>
      <c r="LB13" s="363">
        <v>-36.951999999999998</v>
      </c>
      <c r="LC13" s="363">
        <v>831.39145819999999</v>
      </c>
      <c r="LD13" s="363">
        <v>853.38555819999999</v>
      </c>
      <c r="LE13" s="364">
        <v>218.2698</v>
      </c>
      <c r="LF13" s="364">
        <v>3.7000000000000002E-3</v>
      </c>
      <c r="LG13" s="364">
        <v>-21.158000000000001</v>
      </c>
      <c r="LH13" s="364">
        <v>839.42849999999999</v>
      </c>
      <c r="LI13" s="364">
        <v>1036.5442</v>
      </c>
      <c r="LJ13" s="363">
        <v>0</v>
      </c>
      <c r="LK13" s="363">
        <v>0</v>
      </c>
      <c r="LL13" s="363">
        <v>0</v>
      </c>
      <c r="LM13" s="363">
        <v>0</v>
      </c>
      <c r="LN13" s="363">
        <v>0</v>
      </c>
      <c r="LO13" s="363"/>
      <c r="LP13" s="363"/>
      <c r="LQ13" s="363">
        <v>-1.8755999999999999</v>
      </c>
      <c r="LR13" s="363"/>
      <c r="LS13" s="363">
        <v>-1.8755999999999999</v>
      </c>
      <c r="LT13" s="363"/>
      <c r="LU13" s="363"/>
      <c r="LV13" s="363">
        <v>-6.7074999999999996</v>
      </c>
      <c r="LW13" s="363"/>
      <c r="LX13" s="363">
        <v>-6.7074999999999996</v>
      </c>
      <c r="LY13" s="363">
        <v>0</v>
      </c>
      <c r="LZ13" s="363">
        <v>0</v>
      </c>
      <c r="MA13" s="363">
        <v>-11.8469</v>
      </c>
      <c r="MB13" s="363"/>
      <c r="MC13" s="363">
        <v>-11.8469</v>
      </c>
      <c r="MD13" s="363">
        <v>0</v>
      </c>
      <c r="ME13" s="363">
        <v>0</v>
      </c>
      <c r="MF13" s="363">
        <v>-11.4183</v>
      </c>
      <c r="MG13" s="363">
        <v>0</v>
      </c>
      <c r="MH13" s="363">
        <v>-11.4183</v>
      </c>
      <c r="MI13" s="363">
        <v>0</v>
      </c>
      <c r="MJ13" s="363">
        <v>0</v>
      </c>
      <c r="MK13" s="363">
        <v>-13.165100000000001</v>
      </c>
      <c r="ML13" s="363">
        <v>0</v>
      </c>
      <c r="MM13" s="363">
        <v>-13.165100000000001</v>
      </c>
      <c r="MN13" s="363">
        <v>0</v>
      </c>
      <c r="MO13" s="363">
        <v>0</v>
      </c>
      <c r="MP13" s="363">
        <v>-9.2251999999999992</v>
      </c>
      <c r="MQ13" s="363">
        <v>0</v>
      </c>
      <c r="MR13" s="363">
        <v>-9.2251999999999992</v>
      </c>
      <c r="MS13" s="363">
        <v>0</v>
      </c>
      <c r="MT13" s="363">
        <v>0</v>
      </c>
      <c r="MU13" s="363">
        <v>-10.429500000000001</v>
      </c>
      <c r="MV13" s="363">
        <v>0</v>
      </c>
      <c r="MW13" s="363">
        <f t="shared" si="6"/>
        <v>-10.429500000000001</v>
      </c>
      <c r="MX13" s="363">
        <v>0</v>
      </c>
      <c r="MY13" s="363">
        <v>0</v>
      </c>
      <c r="MZ13" s="363">
        <v>0</v>
      </c>
      <c r="NA13" s="363">
        <v>0</v>
      </c>
      <c r="NB13" s="363">
        <v>0</v>
      </c>
      <c r="NC13" s="363">
        <v>26.2773</v>
      </c>
      <c r="ND13" s="363">
        <v>1.6301000000000001</v>
      </c>
      <c r="NE13" s="363">
        <v>-0.49109999999999998</v>
      </c>
      <c r="NF13" s="363">
        <v>65.089100000000002</v>
      </c>
      <c r="NG13" s="363">
        <v>92.505400000000009</v>
      </c>
      <c r="NH13" s="363">
        <v>30.372900000000001</v>
      </c>
      <c r="NI13" s="363">
        <v>1.3931</v>
      </c>
      <c r="NJ13" s="363">
        <v>-1.7148000000000001</v>
      </c>
      <c r="NK13" s="363">
        <v>48.764199999999995</v>
      </c>
      <c r="NL13" s="363">
        <v>78.815399999999997</v>
      </c>
      <c r="NM13" s="363">
        <v>43.709400000000002</v>
      </c>
      <c r="NN13" s="363">
        <v>0.81040000000000001</v>
      </c>
      <c r="NO13" s="363">
        <v>-2.0928</v>
      </c>
      <c r="NP13" s="363">
        <v>19.944800000000001</v>
      </c>
      <c r="NQ13" s="363">
        <v>62.3718</v>
      </c>
      <c r="NR13" s="363">
        <v>93.378500000000003</v>
      </c>
      <c r="NS13" s="363">
        <v>0.67030000000000001</v>
      </c>
      <c r="NT13" s="363">
        <v>-2.5746000000000002</v>
      </c>
      <c r="NU13" s="363">
        <v>38.4739</v>
      </c>
      <c r="NV13" s="363">
        <v>129.94810000000001</v>
      </c>
      <c r="NW13" s="363">
        <v>90.426794897967</v>
      </c>
      <c r="NX13" s="363">
        <v>0.19741569390424901</v>
      </c>
      <c r="NY13" s="363">
        <v>-2.8075101526725201</v>
      </c>
      <c r="NZ13" s="363">
        <v>86.349212385801195</v>
      </c>
      <c r="OA13" s="363">
        <v>174.16591282499999</v>
      </c>
      <c r="OB13" s="363">
        <v>84.558542745100596</v>
      </c>
      <c r="OC13" s="363">
        <v>0.59082565300000001</v>
      </c>
      <c r="OD13" s="363">
        <v>-2.2284613742493602</v>
      </c>
      <c r="OE13" s="363">
        <v>24.435950535148699</v>
      </c>
      <c r="OF13" s="363">
        <v>107.35685755900001</v>
      </c>
      <c r="OG13" s="364">
        <v>125.2898</v>
      </c>
      <c r="OH13" s="364">
        <v>0.24610000000000001</v>
      </c>
      <c r="OI13" s="364">
        <v>-3.6776</v>
      </c>
      <c r="OJ13" s="364">
        <v>102.52419999999999</v>
      </c>
      <c r="OK13" s="364">
        <v>224.38249999999999</v>
      </c>
      <c r="OL13" s="363">
        <v>0.14349999999999999</v>
      </c>
      <c r="OM13" s="363">
        <v>0</v>
      </c>
      <c r="ON13" s="363">
        <v>0.1454</v>
      </c>
      <c r="OO13" s="363">
        <v>0.63490000000000002</v>
      </c>
      <c r="OP13" s="363">
        <v>0.92379999999999995</v>
      </c>
      <c r="OQ13" s="363">
        <v>-4.2301000000000002</v>
      </c>
      <c r="OR13" s="363">
        <v>-7.2800000000000004E-2</v>
      </c>
      <c r="OS13" s="363">
        <v>-4.1798999999999999</v>
      </c>
      <c r="OT13" s="363">
        <v>71.639799999999994</v>
      </c>
      <c r="OU13" s="363">
        <v>63.156999999999996</v>
      </c>
      <c r="OV13" s="363">
        <v>-2.8902999999999999</v>
      </c>
      <c r="OW13" s="363">
        <v>3.7000000000000019E-3</v>
      </c>
      <c r="OX13" s="363">
        <v>-5.9206000000000003</v>
      </c>
      <c r="OY13" s="363">
        <v>44.805599999999998</v>
      </c>
      <c r="OZ13" s="363">
        <v>35.998399999999997</v>
      </c>
      <c r="PA13" s="363">
        <v>1.4578</v>
      </c>
      <c r="PB13" s="363">
        <v>0.41739999999999999</v>
      </c>
      <c r="PC13" s="363">
        <v>-16.677</v>
      </c>
      <c r="PD13" s="363">
        <v>262.77879999999999</v>
      </c>
      <c r="PE13" s="363">
        <v>247.977</v>
      </c>
      <c r="PF13" s="363">
        <v>33.325200000000002</v>
      </c>
      <c r="PG13" s="363">
        <v>1.0058</v>
      </c>
      <c r="PH13" s="363">
        <v>-14.6891</v>
      </c>
      <c r="PI13" s="363">
        <v>249.92349999999999</v>
      </c>
      <c r="PJ13" s="363">
        <v>269.56540000000001</v>
      </c>
      <c r="PK13" s="363">
        <v>49.8471532232263</v>
      </c>
      <c r="PL13" s="363">
        <v>0.73823323335935076</v>
      </c>
      <c r="PM13" s="363">
        <v>-6.3239999999999998</v>
      </c>
      <c r="PN13" s="363">
        <v>326.58419482869186</v>
      </c>
      <c r="PO13" s="363">
        <v>370.84568128527746</v>
      </c>
      <c r="PP13" s="363">
        <v>50.0285018359627</v>
      </c>
      <c r="PQ13" s="363">
        <v>4.9214324119510697E-2</v>
      </c>
      <c r="PR13" s="363">
        <v>1.5764</v>
      </c>
      <c r="PS13" s="363">
        <v>163.967340139322</v>
      </c>
      <c r="PT13" s="363">
        <v>215.6214562994042</v>
      </c>
      <c r="PU13" s="363">
        <v>62.799399999999999</v>
      </c>
      <c r="PV13" s="363">
        <v>0.4</v>
      </c>
      <c r="PW13" s="363">
        <v>-15.788500000000001</v>
      </c>
      <c r="PX13" s="363">
        <v>571.84540000000004</v>
      </c>
      <c r="PY13" s="363">
        <f t="shared" si="7"/>
        <v>619.25630000000001</v>
      </c>
      <c r="PZ13" s="363">
        <v>0</v>
      </c>
      <c r="QA13" s="363">
        <v>0</v>
      </c>
      <c r="QB13" s="363">
        <v>0</v>
      </c>
      <c r="QC13" s="363">
        <v>0</v>
      </c>
      <c r="QD13" s="363">
        <v>0</v>
      </c>
      <c r="QE13" s="363">
        <v>20.599799999999998</v>
      </c>
      <c r="QF13" s="363">
        <v>2.9512</v>
      </c>
      <c r="QG13" s="363"/>
      <c r="QH13" s="363">
        <v>4.8170000000000002</v>
      </c>
      <c r="QI13" s="363">
        <v>28.367999999999999</v>
      </c>
      <c r="QJ13" s="363">
        <v>13.557700000000001</v>
      </c>
      <c r="QK13" s="363">
        <v>2.2345999999999999</v>
      </c>
      <c r="QL13" s="363"/>
      <c r="QM13" s="363">
        <v>11.322099999999999</v>
      </c>
      <c r="QN13" s="363">
        <v>27.1144</v>
      </c>
      <c r="QO13" s="363">
        <v>15.2577</v>
      </c>
      <c r="QP13" s="363">
        <v>3.2614999999999998</v>
      </c>
      <c r="QQ13" s="363">
        <v>0</v>
      </c>
      <c r="QR13" s="363">
        <v>27.982500000000002</v>
      </c>
      <c r="QS13" s="363">
        <v>46.5017</v>
      </c>
      <c r="QT13" s="363">
        <v>8.0541999999999998</v>
      </c>
      <c r="QU13" s="363">
        <v>2.2719999999999998</v>
      </c>
      <c r="QV13" s="363">
        <v>0</v>
      </c>
      <c r="QW13" s="363">
        <v>15.121700000000001</v>
      </c>
      <c r="QX13" s="363">
        <v>25.447900000000001</v>
      </c>
      <c r="QY13" s="363">
        <v>22.005420463704485</v>
      </c>
      <c r="QZ13" s="363">
        <v>0.24673572354549542</v>
      </c>
      <c r="RA13" s="363"/>
      <c r="RB13" s="363">
        <v>13.443856119658594</v>
      </c>
      <c r="RC13" s="363">
        <v>35.696012306908571</v>
      </c>
      <c r="RD13" s="363">
        <v>0.61244557316839854</v>
      </c>
      <c r="RE13" s="363">
        <v>-3.1080436911398647E-2</v>
      </c>
      <c r="RF13" s="363"/>
      <c r="RG13" s="363">
        <v>9.2005938490454753</v>
      </c>
      <c r="RH13" s="363">
        <v>9.7819589853024755</v>
      </c>
      <c r="RI13" s="363">
        <v>4.9260000000000002</v>
      </c>
      <c r="RJ13" s="363">
        <v>0.19400000000000001</v>
      </c>
      <c r="RK13" s="363"/>
      <c r="RL13" s="363">
        <v>9.4687000000000001</v>
      </c>
      <c r="RM13" s="363">
        <v>14.588699999999999</v>
      </c>
      <c r="RN13" s="363">
        <v>0</v>
      </c>
      <c r="RO13" s="363">
        <v>0</v>
      </c>
      <c r="RP13" s="363">
        <v>0</v>
      </c>
      <c r="RQ13" s="363">
        <v>0</v>
      </c>
      <c r="RR13" s="363">
        <v>0</v>
      </c>
      <c r="RS13" s="363">
        <v>14.0443</v>
      </c>
      <c r="RT13" s="363">
        <v>5.8599999999999999E-2</v>
      </c>
      <c r="RU13" s="363">
        <v>0</v>
      </c>
      <c r="RV13" s="363">
        <v>0</v>
      </c>
      <c r="RW13" s="363">
        <v>14.1029</v>
      </c>
      <c r="RX13" s="364">
        <v>20.753499999999999</v>
      </c>
      <c r="RY13" s="364">
        <v>7.3700000000000002E-2</v>
      </c>
      <c r="RZ13" s="364">
        <v>0</v>
      </c>
      <c r="SA13" s="364">
        <v>0</v>
      </c>
      <c r="SB13" s="364">
        <v>20.827200000000001</v>
      </c>
      <c r="SC13" s="363">
        <v>0.2974</v>
      </c>
      <c r="SD13" s="363">
        <v>0</v>
      </c>
      <c r="SE13" s="363">
        <v>-1.4661999999999999</v>
      </c>
      <c r="SF13" s="363">
        <v>1.5447000000000002</v>
      </c>
      <c r="SG13" s="363">
        <v>0.37590000000000012</v>
      </c>
      <c r="SH13" s="363">
        <v>71.525899999999993</v>
      </c>
      <c r="SI13" s="363">
        <v>3.9249000000000001</v>
      </c>
      <c r="SJ13" s="363">
        <v>-13.652899999999999</v>
      </c>
      <c r="SK13" s="363">
        <v>399.25899999999996</v>
      </c>
      <c r="SL13" s="363">
        <v>461.05689999999998</v>
      </c>
      <c r="SM13" s="363">
        <v>118.88719999999999</v>
      </c>
      <c r="SN13" s="363">
        <v>2.9545999999999997</v>
      </c>
      <c r="SO13" s="363">
        <v>-29.549000000000003</v>
      </c>
      <c r="SP13" s="363">
        <v>478.31480000000005</v>
      </c>
      <c r="SQ13" s="363">
        <v>570.60760000000005</v>
      </c>
      <c r="SR13" s="363">
        <v>160.11130000000003</v>
      </c>
      <c r="SS13" s="363">
        <v>4.1237999999999984</v>
      </c>
      <c r="ST13" s="363">
        <v>-62.814599999999999</v>
      </c>
      <c r="SU13" s="363">
        <v>757.89519999999982</v>
      </c>
      <c r="SV13" s="363">
        <v>859.31569999999988</v>
      </c>
      <c r="SW13" s="363">
        <v>249.65530000000001</v>
      </c>
      <c r="SX13" s="363">
        <v>4.9638999999999989</v>
      </c>
      <c r="SY13" s="363">
        <v>-59.7089</v>
      </c>
      <c r="SZ13" s="363">
        <v>863.44450000000018</v>
      </c>
      <c r="TA13" s="363">
        <v>1058.3547999999998</v>
      </c>
      <c r="TB13" s="363">
        <v>328.73595120789776</v>
      </c>
      <c r="TC13" s="363">
        <v>3.789265516809095</v>
      </c>
      <c r="TD13" s="363">
        <v>-55.137172150772479</v>
      </c>
      <c r="TE13" s="363">
        <v>1215.2222321774295</v>
      </c>
      <c r="TF13" s="363">
        <v>1492.6103767513641</v>
      </c>
      <c r="TG13" s="152">
        <v>364.08123745873172</v>
      </c>
      <c r="TH13" s="152">
        <v>5.8523217012081119</v>
      </c>
      <c r="TI13" s="152">
        <v>-68.492425143749344</v>
      </c>
      <c r="TJ13" s="152">
        <v>1418.6534459232864</v>
      </c>
      <c r="TK13" s="152">
        <v>1720.0945799394772</v>
      </c>
      <c r="TL13" s="152">
        <v>619.8035000000001</v>
      </c>
      <c r="TM13" s="152">
        <v>7.3643000000000001</v>
      </c>
      <c r="TN13" s="152">
        <v>-72.606300000000005</v>
      </c>
      <c r="TO13" s="152">
        <v>1812.3514</v>
      </c>
      <c r="TP13" s="152">
        <v>2366.9130999999998</v>
      </c>
    </row>
    <row r="14" spans="1:536" s="52" customFormat="1" ht="27.75" customHeight="1" x14ac:dyDescent="0.25">
      <c r="A14" s="380" t="s">
        <v>120</v>
      </c>
      <c r="B14" s="378">
        <v>68.135900000000007</v>
      </c>
      <c r="C14" s="378">
        <v>7.4574999999999996</v>
      </c>
      <c r="D14" s="378">
        <v>2.1633</v>
      </c>
      <c r="E14" s="378">
        <v>102.94070000000001</v>
      </c>
      <c r="F14" s="378">
        <v>180.69740000000002</v>
      </c>
      <c r="G14" s="378">
        <v>62.586399999999998</v>
      </c>
      <c r="H14" s="378">
        <v>6.3384999999999998</v>
      </c>
      <c r="I14" s="378">
        <v>2.3738000000000001</v>
      </c>
      <c r="J14" s="378">
        <v>168.42830000000001</v>
      </c>
      <c r="K14" s="378">
        <v>239.727</v>
      </c>
      <c r="L14" s="378">
        <v>56.017000000000003</v>
      </c>
      <c r="M14" s="378">
        <v>5.6222000000000003</v>
      </c>
      <c r="N14" s="378">
        <v>1.9963</v>
      </c>
      <c r="O14" s="378">
        <v>152.80330000000001</v>
      </c>
      <c r="P14" s="378">
        <v>216.43880000000001</v>
      </c>
      <c r="Q14" s="378">
        <v>61.194899999999997</v>
      </c>
      <c r="R14" s="378">
        <v>8.3478999999999992</v>
      </c>
      <c r="S14" s="378">
        <v>2.8904000000000001</v>
      </c>
      <c r="T14" s="378">
        <v>183.62209999999999</v>
      </c>
      <c r="U14" s="378">
        <f>+SUM(Q14:T14)</f>
        <v>256.05529999999999</v>
      </c>
      <c r="V14" s="378">
        <v>91.28</v>
      </c>
      <c r="W14" s="378">
        <v>12.397500000000001</v>
      </c>
      <c r="X14" s="378">
        <v>6.7465000000000002</v>
      </c>
      <c r="Y14" s="378">
        <v>262.5883</v>
      </c>
      <c r="Z14" s="378">
        <v>373.01229999999998</v>
      </c>
      <c r="AA14" s="378">
        <v>86.977999999999994</v>
      </c>
      <c r="AB14" s="378">
        <v>12.144299999999999</v>
      </c>
      <c r="AC14" s="378">
        <v>6.8224999999999998</v>
      </c>
      <c r="AD14" s="378">
        <v>172.79349999999999</v>
      </c>
      <c r="AE14" s="378">
        <v>278.73829999999998</v>
      </c>
      <c r="AF14" s="378">
        <v>114.979141446</v>
      </c>
      <c r="AG14" s="378">
        <v>12.802818207000001</v>
      </c>
      <c r="AH14" s="378">
        <v>12.011362511</v>
      </c>
      <c r="AI14" s="378">
        <v>231.48476550899997</v>
      </c>
      <c r="AJ14" s="378">
        <v>371.27808767299996</v>
      </c>
      <c r="AK14" s="378">
        <v>147.02700000000002</v>
      </c>
      <c r="AL14" s="378">
        <v>10.3317</v>
      </c>
      <c r="AM14" s="378">
        <v>16.8706</v>
      </c>
      <c r="AN14" s="378">
        <v>230.2107</v>
      </c>
      <c r="AO14" s="378">
        <v>404.44000000000005</v>
      </c>
      <c r="AP14" s="379">
        <v>136.3323</v>
      </c>
      <c r="AQ14" s="379">
        <v>12.3019</v>
      </c>
      <c r="AR14" s="379">
        <v>17.063700000000001</v>
      </c>
      <c r="AS14" s="379">
        <v>227.2671</v>
      </c>
      <c r="AT14" s="379">
        <v>392.96500000000003</v>
      </c>
      <c r="AU14" s="378">
        <v>0</v>
      </c>
      <c r="AV14" s="378">
        <v>0</v>
      </c>
      <c r="AW14" s="378">
        <v>0</v>
      </c>
      <c r="AX14" s="378">
        <v>0</v>
      </c>
      <c r="AY14" s="378">
        <v>0</v>
      </c>
      <c r="AZ14" s="378">
        <v>0</v>
      </c>
      <c r="BA14" s="378">
        <v>0</v>
      </c>
      <c r="BB14" s="378">
        <v>0</v>
      </c>
      <c r="BC14" s="378">
        <v>0</v>
      </c>
      <c r="BD14" s="378">
        <v>0</v>
      </c>
      <c r="BE14" s="378">
        <v>68.135900000000007</v>
      </c>
      <c r="BF14" s="378">
        <v>7.4574999999999996</v>
      </c>
      <c r="BG14" s="378">
        <v>2.1633</v>
      </c>
      <c r="BH14" s="378">
        <v>102.94070000000001</v>
      </c>
      <c r="BI14" s="378">
        <v>180.69740000000002</v>
      </c>
      <c r="BJ14" s="378">
        <v>62.586399999999998</v>
      </c>
      <c r="BK14" s="378">
        <v>6.3384999999999998</v>
      </c>
      <c r="BL14" s="378">
        <v>2.3738000000000001</v>
      </c>
      <c r="BM14" s="378">
        <v>168.42830000000001</v>
      </c>
      <c r="BN14" s="378">
        <v>239.727</v>
      </c>
      <c r="BO14" s="378">
        <v>56.017000000000003</v>
      </c>
      <c r="BP14" s="378">
        <v>5.6222000000000003</v>
      </c>
      <c r="BQ14" s="378">
        <v>1.9963</v>
      </c>
      <c r="BR14" s="378">
        <v>152.80330000000001</v>
      </c>
      <c r="BS14" s="378">
        <v>216.43880000000001</v>
      </c>
      <c r="BT14" s="378">
        <f t="shared" si="0"/>
        <v>61.194899999999997</v>
      </c>
      <c r="BU14" s="378">
        <f t="shared" si="1"/>
        <v>8.3478999999999992</v>
      </c>
      <c r="BV14" s="378">
        <f t="shared" si="2"/>
        <v>2.8904000000000001</v>
      </c>
      <c r="BW14" s="378">
        <f t="shared" si="3"/>
        <v>183.62209999999999</v>
      </c>
      <c r="BX14" s="378">
        <f t="shared" si="4"/>
        <v>256.05529999999999</v>
      </c>
      <c r="BY14" s="378">
        <v>91.28</v>
      </c>
      <c r="BZ14" s="378">
        <v>12.397500000000001</v>
      </c>
      <c r="CA14" s="378">
        <v>6.7465000000000002</v>
      </c>
      <c r="CB14" s="378">
        <v>262.5883</v>
      </c>
      <c r="CC14" s="378">
        <v>373.01229999999998</v>
      </c>
      <c r="CD14" s="378">
        <v>86.977999999999994</v>
      </c>
      <c r="CE14" s="378">
        <v>12.144299999999999</v>
      </c>
      <c r="CF14" s="378">
        <v>6.8224999999999998</v>
      </c>
      <c r="CG14" s="378">
        <v>172.79349999999999</v>
      </c>
      <c r="CH14" s="378">
        <v>278.73829999999998</v>
      </c>
      <c r="CI14" s="378">
        <v>114.979141446</v>
      </c>
      <c r="CJ14" s="378">
        <v>12.802818207000001</v>
      </c>
      <c r="CK14" s="378">
        <v>12.011362511</v>
      </c>
      <c r="CL14" s="378">
        <v>231.48476550899997</v>
      </c>
      <c r="CM14" s="378">
        <v>371.27808767299996</v>
      </c>
      <c r="CN14" s="378">
        <v>147.02700000000002</v>
      </c>
      <c r="CO14" s="378">
        <v>10.3317</v>
      </c>
      <c r="CP14" s="378">
        <v>16.8706</v>
      </c>
      <c r="CQ14" s="378">
        <v>230.2107</v>
      </c>
      <c r="CR14" s="378">
        <v>404.44000000000005</v>
      </c>
      <c r="CS14" s="379">
        <v>136.3323</v>
      </c>
      <c r="CT14" s="379">
        <v>12.3019</v>
      </c>
      <c r="CU14" s="379">
        <v>17.063700000000001</v>
      </c>
      <c r="CV14" s="379">
        <v>227.2671</v>
      </c>
      <c r="CW14" s="379">
        <v>392.96500000000003</v>
      </c>
      <c r="CX14" s="381">
        <v>13.9156</v>
      </c>
      <c r="CY14" s="381">
        <v>0.21260000000000001</v>
      </c>
      <c r="CZ14" s="381"/>
      <c r="DA14" s="381">
        <v>8.8978000000000002</v>
      </c>
      <c r="DB14" s="381">
        <v>23.026</v>
      </c>
      <c r="DC14" s="381">
        <v>16.083200000000001</v>
      </c>
      <c r="DD14" s="381">
        <v>1.5225</v>
      </c>
      <c r="DE14" s="363">
        <v>0</v>
      </c>
      <c r="DF14" s="381">
        <v>6.1121999999999996</v>
      </c>
      <c r="DG14" s="381">
        <v>23.7179</v>
      </c>
      <c r="DH14" s="381">
        <v>23.417400000000001</v>
      </c>
      <c r="DI14" s="381">
        <v>0.62790000000000001</v>
      </c>
      <c r="DJ14" s="363">
        <v>0</v>
      </c>
      <c r="DK14" s="381">
        <v>14.556699999999999</v>
      </c>
      <c r="DL14" s="381">
        <v>38.602000000000004</v>
      </c>
      <c r="DM14" s="152">
        <v>22.897099999999998</v>
      </c>
      <c r="DN14" s="152">
        <v>0.36630000000000001</v>
      </c>
      <c r="DO14" s="152">
        <v>0</v>
      </c>
      <c r="DP14" s="152">
        <v>17.523700000000002</v>
      </c>
      <c r="DQ14" s="152">
        <v>40.787099999999995</v>
      </c>
      <c r="DR14" s="152">
        <v>28.3659</v>
      </c>
      <c r="DS14" s="152">
        <v>0.35089999999999999</v>
      </c>
      <c r="DT14" s="152">
        <v>0</v>
      </c>
      <c r="DU14" s="152">
        <v>22.540500000000002</v>
      </c>
      <c r="DV14" s="152">
        <v>51.257300000000001</v>
      </c>
      <c r="DW14" s="152">
        <v>29.02</v>
      </c>
      <c r="DX14" s="152">
        <v>1.17</v>
      </c>
      <c r="DY14" s="152">
        <v>0</v>
      </c>
      <c r="DZ14" s="152">
        <v>28.84</v>
      </c>
      <c r="EA14" s="152">
        <f t="shared" si="5"/>
        <v>59.03</v>
      </c>
      <c r="EB14" s="363">
        <v>0</v>
      </c>
      <c r="EC14" s="363">
        <v>0</v>
      </c>
      <c r="ED14" s="363">
        <v>0</v>
      </c>
      <c r="EE14" s="363">
        <v>12.3527</v>
      </c>
      <c r="EF14" s="363">
        <v>12.3527</v>
      </c>
      <c r="EG14" s="363">
        <v>3.5400000000000001E-2</v>
      </c>
      <c r="EH14" s="363">
        <v>5.5100000000000003E-2</v>
      </c>
      <c r="EI14" s="363">
        <v>0.36509999999999998</v>
      </c>
      <c r="EJ14" s="363">
        <v>23.863600000000002</v>
      </c>
      <c r="EK14" s="363">
        <v>24.319200000000002</v>
      </c>
      <c r="EL14" s="363">
        <v>0.15429999999999999</v>
      </c>
      <c r="EM14" s="363">
        <v>0.21490000000000001</v>
      </c>
      <c r="EN14" s="363">
        <v>0.71530000000000005</v>
      </c>
      <c r="EO14" s="363">
        <v>24.9543</v>
      </c>
      <c r="EP14" s="363">
        <v>26.038799999999998</v>
      </c>
      <c r="EQ14" s="363">
        <v>3.8999999999999998E-3</v>
      </c>
      <c r="ER14" s="363">
        <v>6.4000000000000001E-2</v>
      </c>
      <c r="ES14" s="363">
        <v>2.347</v>
      </c>
      <c r="ET14" s="363">
        <v>19.145299999999995</v>
      </c>
      <c r="EU14" s="363">
        <v>21.560199999999998</v>
      </c>
      <c r="EV14" s="152">
        <v>0</v>
      </c>
      <c r="EW14" s="152">
        <v>0</v>
      </c>
      <c r="EX14" s="152">
        <v>3.5536999999999996</v>
      </c>
      <c r="EY14" s="152">
        <v>22.029900000000001</v>
      </c>
      <c r="EZ14" s="152">
        <v>25.583600000000001</v>
      </c>
      <c r="FA14" s="152">
        <v>0</v>
      </c>
      <c r="FB14" s="152">
        <v>0</v>
      </c>
      <c r="FC14" s="152">
        <v>6.7125000000000004</v>
      </c>
      <c r="FD14" s="152">
        <v>20.738600000000002</v>
      </c>
      <c r="FE14" s="152">
        <v>27.451100000000004</v>
      </c>
      <c r="FF14" s="152">
        <v>0</v>
      </c>
      <c r="FG14" s="152">
        <v>0.17</v>
      </c>
      <c r="FH14" s="152">
        <v>18.739999999999998</v>
      </c>
      <c r="FI14" s="152">
        <v>0.34</v>
      </c>
      <c r="FJ14" s="152">
        <v>19.25</v>
      </c>
      <c r="FK14" s="363"/>
      <c r="FL14" s="363"/>
      <c r="FM14" s="363">
        <v>9.9214000000000002</v>
      </c>
      <c r="FN14" s="363">
        <v>3.8391999999999999</v>
      </c>
      <c r="FO14" s="363">
        <v>13.7606</v>
      </c>
      <c r="FP14" s="363">
        <v>2.7957999999999998</v>
      </c>
      <c r="FQ14" s="363">
        <v>5.8299999999999998E-2</v>
      </c>
      <c r="FR14" s="363">
        <v>12.744899999999999</v>
      </c>
      <c r="FS14" s="363">
        <v>0.16300000000000203</v>
      </c>
      <c r="FT14" s="363">
        <v>15.762</v>
      </c>
      <c r="FU14" s="363">
        <v>1.0680000000000001</v>
      </c>
      <c r="FV14" s="363">
        <v>2.3900000000000001E-2</v>
      </c>
      <c r="FW14" s="363">
        <v>14.405099999999999</v>
      </c>
      <c r="FX14" s="363">
        <v>1.4353000000000025</v>
      </c>
      <c r="FY14" s="363">
        <v>16.932300000000001</v>
      </c>
      <c r="FZ14" s="363">
        <v>1.2325999999999999</v>
      </c>
      <c r="GA14" s="363">
        <v>4.9099999999999998E-2</v>
      </c>
      <c r="GB14" s="363">
        <v>15.3591</v>
      </c>
      <c r="GC14" s="363">
        <v>2.0884999999999998</v>
      </c>
      <c r="GD14" s="363">
        <v>18.729299999999999</v>
      </c>
      <c r="GE14" s="363">
        <v>2.1726492726039921</v>
      </c>
      <c r="GF14" s="363">
        <v>3.314377614175254E-2</v>
      </c>
      <c r="GG14" s="363">
        <v>15.545049315299915</v>
      </c>
      <c r="GH14" s="363">
        <v>2.0247621634569732</v>
      </c>
      <c r="GI14" s="363">
        <v>19.775604527502633</v>
      </c>
      <c r="GJ14" s="363">
        <v>2.1905427346426816</v>
      </c>
      <c r="GK14" s="363">
        <v>5.9747424790759666E-2</v>
      </c>
      <c r="GL14" s="363">
        <v>16.569845733794956</v>
      </c>
      <c r="GM14" s="363">
        <v>5.5344104465009032</v>
      </c>
      <c r="GN14" s="363">
        <v>24.3545463397293</v>
      </c>
      <c r="GO14" s="364">
        <v>10.342000000000001</v>
      </c>
      <c r="GP14" s="364">
        <v>0.29820000000000002</v>
      </c>
      <c r="GQ14" s="364">
        <v>17.626100000000001</v>
      </c>
      <c r="GR14" s="364">
        <v>7.319</v>
      </c>
      <c r="GS14" s="364">
        <v>35.585300000000004</v>
      </c>
      <c r="GT14" s="363">
        <v>1.0946</v>
      </c>
      <c r="GU14" s="363">
        <v>0</v>
      </c>
      <c r="GV14" s="363">
        <v>0</v>
      </c>
      <c r="GW14" s="363">
        <v>2.4036</v>
      </c>
      <c r="GX14" s="363">
        <v>3.4981999999999998</v>
      </c>
      <c r="GY14" s="363">
        <v>5.35</v>
      </c>
      <c r="GZ14" s="363">
        <v>1.3275999999999999</v>
      </c>
      <c r="HA14" s="363">
        <v>3.4491999999999998</v>
      </c>
      <c r="HB14" s="363">
        <v>17.638999999999996</v>
      </c>
      <c r="HC14" s="363">
        <v>27.765799999999999</v>
      </c>
      <c r="HD14" s="363">
        <v>7.2236000000000002</v>
      </c>
      <c r="HE14" s="363">
        <v>-0.1077</v>
      </c>
      <c r="HF14" s="363">
        <v>4.3010999999999999</v>
      </c>
      <c r="HG14" s="363">
        <v>30.956500000000005</v>
      </c>
      <c r="HH14" s="363">
        <v>42.3735</v>
      </c>
      <c r="HI14" s="363">
        <v>7.1120999999999999</v>
      </c>
      <c r="HJ14" s="363">
        <v>0.1618</v>
      </c>
      <c r="HK14" s="363">
        <v>7.0941999999999998</v>
      </c>
      <c r="HL14" s="363">
        <v>43.9041</v>
      </c>
      <c r="HM14" s="363">
        <v>58.272199999999998</v>
      </c>
      <c r="HN14" s="363">
        <v>9.7612000000000005</v>
      </c>
      <c r="HO14" s="363">
        <v>3.56E-2</v>
      </c>
      <c r="HP14" s="363">
        <v>8.4062999999999999</v>
      </c>
      <c r="HQ14" s="363">
        <v>37.668499999999995</v>
      </c>
      <c r="HR14" s="363">
        <v>55.871600000000001</v>
      </c>
      <c r="HS14" s="363">
        <v>19.804644899287183</v>
      </c>
      <c r="HT14" s="363">
        <v>0.57235553947215434</v>
      </c>
      <c r="HU14" s="363">
        <v>7.9635776007214067</v>
      </c>
      <c r="HV14" s="363">
        <v>31.976786960519256</v>
      </c>
      <c r="HW14" s="363">
        <v>60.317365000000002</v>
      </c>
      <c r="HX14" s="363">
        <v>14.9757</v>
      </c>
      <c r="HY14" s="363">
        <v>0.2429</v>
      </c>
      <c r="HZ14" s="363">
        <v>7.6493000000000002</v>
      </c>
      <c r="IA14" s="363">
        <v>48.589399999999998</v>
      </c>
      <c r="IB14" s="363">
        <v>71.457300000000004</v>
      </c>
      <c r="IC14" s="364">
        <v>28.4115</v>
      </c>
      <c r="ID14" s="364">
        <v>0.38240000000000002</v>
      </c>
      <c r="IE14" s="364">
        <v>9.1537000000000006</v>
      </c>
      <c r="IF14" s="364">
        <v>45.501699999999992</v>
      </c>
      <c r="IG14" s="364">
        <v>83.449299999999994</v>
      </c>
      <c r="IH14" s="363">
        <v>0</v>
      </c>
      <c r="II14" s="363">
        <v>0</v>
      </c>
      <c r="IJ14" s="363">
        <v>0</v>
      </c>
      <c r="IK14" s="363">
        <v>4.742</v>
      </c>
      <c r="IL14" s="363">
        <f>+SUM(IH14:IK14)</f>
        <v>4.742</v>
      </c>
      <c r="IM14" s="363"/>
      <c r="IN14" s="363"/>
      <c r="IO14" s="363"/>
      <c r="IP14" s="363">
        <v>7.8564999999999996</v>
      </c>
      <c r="IQ14" s="363">
        <v>7.8564999999999996</v>
      </c>
      <c r="IR14" s="363"/>
      <c r="IS14" s="363">
        <v>0.56430000000000002</v>
      </c>
      <c r="IT14" s="363"/>
      <c r="IU14" s="363">
        <v>2.282</v>
      </c>
      <c r="IV14" s="363">
        <v>2.8463000000000003</v>
      </c>
      <c r="IW14" s="363">
        <v>0</v>
      </c>
      <c r="IX14" s="363">
        <v>1.5406</v>
      </c>
      <c r="IY14" s="363">
        <v>0</v>
      </c>
      <c r="IZ14" s="363">
        <v>3.1100999999999996</v>
      </c>
      <c r="JA14" s="363">
        <v>4.6506999999999996</v>
      </c>
      <c r="JB14" s="363">
        <v>5.5205000000000002</v>
      </c>
      <c r="JC14" s="363">
        <v>3.0188999999999999</v>
      </c>
      <c r="JD14" s="363">
        <v>0</v>
      </c>
      <c r="JE14" s="363">
        <v>1.4153</v>
      </c>
      <c r="JF14" s="363">
        <v>9.9547000000000008</v>
      </c>
      <c r="JG14" s="363">
        <v>6.2624000000000004</v>
      </c>
      <c r="JH14" s="363">
        <v>4.3353999999999999</v>
      </c>
      <c r="JI14" s="363">
        <v>0</v>
      </c>
      <c r="JJ14" s="363">
        <v>3.8087</v>
      </c>
      <c r="JK14" s="363">
        <v>14.406499999999999</v>
      </c>
      <c r="JL14" s="363">
        <v>8.0753000000000004</v>
      </c>
      <c r="JM14" s="363">
        <v>6.9789000000000003</v>
      </c>
      <c r="JN14" s="363">
        <v>0</v>
      </c>
      <c r="JO14" s="363">
        <v>6.0453999999999999</v>
      </c>
      <c r="JP14" s="363">
        <v>21.099600000000002</v>
      </c>
      <c r="JQ14" s="364">
        <v>10.8218</v>
      </c>
      <c r="JR14" s="364">
        <v>7.6577000000000002</v>
      </c>
      <c r="JS14" s="364">
        <v>0</v>
      </c>
      <c r="JT14" s="364">
        <v>9.6922999999999995</v>
      </c>
      <c r="JU14" s="364">
        <v>28.171800000000001</v>
      </c>
      <c r="JV14" s="363">
        <v>5.4100000000000002E-2</v>
      </c>
      <c r="JW14" s="363">
        <v>0</v>
      </c>
      <c r="JX14" s="363">
        <v>3.8393000000000002</v>
      </c>
      <c r="JY14" s="363">
        <v>4.5740000000000007</v>
      </c>
      <c r="JZ14" s="363">
        <v>8.4674000000000014</v>
      </c>
      <c r="KA14" s="363">
        <v>5.2572999999999999</v>
      </c>
      <c r="KB14" s="363">
        <v>4.1000000000000002E-2</v>
      </c>
      <c r="KC14" s="363">
        <v>21.193000000000001</v>
      </c>
      <c r="KD14" s="363">
        <v>15.893799999999999</v>
      </c>
      <c r="KE14" s="363">
        <v>42.385100000000001</v>
      </c>
      <c r="KF14" s="363">
        <v>7.359</v>
      </c>
      <c r="KG14" s="363">
        <v>8.3699999999999997E-2</v>
      </c>
      <c r="KH14" s="363">
        <v>29.2455</v>
      </c>
      <c r="KI14" s="363">
        <v>31.324400000000004</v>
      </c>
      <c r="KJ14" s="363">
        <v>68.012600000000006</v>
      </c>
      <c r="KK14" s="363">
        <v>4.5766999999999998</v>
      </c>
      <c r="KL14" s="363">
        <v>7.5300000000000006E-2</v>
      </c>
      <c r="KM14" s="363">
        <v>42.303699999999999</v>
      </c>
      <c r="KN14" s="363">
        <v>51.4253</v>
      </c>
      <c r="KO14" s="363">
        <v>98.381</v>
      </c>
      <c r="KP14" s="363">
        <v>5.8274999999999997</v>
      </c>
      <c r="KQ14" s="363">
        <v>5.0700000000000002E-2</v>
      </c>
      <c r="KR14" s="363">
        <v>44.139499999999998</v>
      </c>
      <c r="KS14" s="363">
        <v>52.632700000000007</v>
      </c>
      <c r="KT14" s="363">
        <v>102.6504</v>
      </c>
      <c r="KU14" s="363">
        <v>8.5603999999999996</v>
      </c>
      <c r="KV14" s="363">
        <v>7.0800000000000002E-2</v>
      </c>
      <c r="KW14" s="363">
        <v>64.720200000000006</v>
      </c>
      <c r="KX14" s="363">
        <v>77.160700000000006</v>
      </c>
      <c r="KY14" s="363">
        <v>150.51210000000003</v>
      </c>
      <c r="KZ14" s="363">
        <v>11.3636</v>
      </c>
      <c r="LA14" s="363">
        <v>0.1042</v>
      </c>
      <c r="LB14" s="363">
        <v>78.044399999999996</v>
      </c>
      <c r="LC14" s="363">
        <v>91.9863</v>
      </c>
      <c r="LD14" s="363">
        <v>181.49849999999998</v>
      </c>
      <c r="LE14" s="364">
        <v>12.7615</v>
      </c>
      <c r="LF14" s="364">
        <v>8.3500000000000005E-2</v>
      </c>
      <c r="LG14" s="364">
        <v>95.120699999999999</v>
      </c>
      <c r="LH14" s="364">
        <v>113.2496</v>
      </c>
      <c r="LI14" s="364">
        <v>221.21129999999999</v>
      </c>
      <c r="LJ14" s="363">
        <v>0</v>
      </c>
      <c r="LK14" s="363">
        <v>0</v>
      </c>
      <c r="LL14" s="363">
        <v>0</v>
      </c>
      <c r="LM14" s="363">
        <v>0</v>
      </c>
      <c r="LN14" s="363">
        <v>0</v>
      </c>
      <c r="LO14" s="363"/>
      <c r="LP14" s="363"/>
      <c r="LQ14" s="363">
        <v>17.563500000000001</v>
      </c>
      <c r="LR14" s="363"/>
      <c r="LS14" s="363">
        <v>17.563500000000001</v>
      </c>
      <c r="LT14" s="363"/>
      <c r="LU14" s="363"/>
      <c r="LV14" s="363">
        <v>27.885999999999999</v>
      </c>
      <c r="LW14" s="363"/>
      <c r="LX14" s="363">
        <v>27.885999999999999</v>
      </c>
      <c r="LY14" s="363">
        <v>0</v>
      </c>
      <c r="LZ14" s="363">
        <v>0</v>
      </c>
      <c r="MA14" s="363">
        <v>43.580199999999998</v>
      </c>
      <c r="MB14" s="363"/>
      <c r="MC14" s="363">
        <v>43.580199999999998</v>
      </c>
      <c r="MD14" s="363">
        <v>0</v>
      </c>
      <c r="ME14" s="363">
        <v>0</v>
      </c>
      <c r="MF14" s="363">
        <v>45.134700000000002</v>
      </c>
      <c r="MG14" s="363">
        <v>0</v>
      </c>
      <c r="MH14" s="363">
        <v>45.134700000000002</v>
      </c>
      <c r="MI14" s="363">
        <v>0</v>
      </c>
      <c r="MJ14" s="363">
        <v>0</v>
      </c>
      <c r="MK14" s="363">
        <v>42.326156727250236</v>
      </c>
      <c r="ML14" s="363">
        <v>0</v>
      </c>
      <c r="MM14" s="363">
        <v>42.326156727250236</v>
      </c>
      <c r="MN14" s="363">
        <v>0</v>
      </c>
      <c r="MO14" s="363">
        <v>0</v>
      </c>
      <c r="MP14" s="363">
        <v>41.4726</v>
      </c>
      <c r="MQ14" s="363">
        <v>0</v>
      </c>
      <c r="MR14" s="363">
        <v>41.4726</v>
      </c>
      <c r="MS14" s="363">
        <v>0</v>
      </c>
      <c r="MT14" s="363">
        <v>0</v>
      </c>
      <c r="MU14" s="363">
        <v>43.597999999999999</v>
      </c>
      <c r="MV14" s="363">
        <v>0</v>
      </c>
      <c r="MW14" s="363">
        <f t="shared" si="6"/>
        <v>43.597999999999999</v>
      </c>
      <c r="MX14" s="363">
        <v>1.3611</v>
      </c>
      <c r="MY14" s="363">
        <v>1.3611</v>
      </c>
      <c r="MZ14" s="363">
        <v>1.2316</v>
      </c>
      <c r="NA14" s="363">
        <v>1.3611</v>
      </c>
      <c r="NB14" s="363">
        <v>5.3148999999999997</v>
      </c>
      <c r="NC14" s="363">
        <v>11.4237</v>
      </c>
      <c r="ND14" s="363">
        <v>0.79120000000000001</v>
      </c>
      <c r="NE14" s="363">
        <v>2.9935999999999998</v>
      </c>
      <c r="NF14" s="363">
        <v>51.941899999999997</v>
      </c>
      <c r="NG14" s="363">
        <v>67.150399999999991</v>
      </c>
      <c r="NH14" s="363">
        <v>22.614799999999999</v>
      </c>
      <c r="NI14" s="363">
        <v>0.88670000000000004</v>
      </c>
      <c r="NJ14" s="363">
        <v>7.3503999999999996</v>
      </c>
      <c r="NK14" s="363">
        <v>64.387500000000003</v>
      </c>
      <c r="NL14" s="363">
        <v>95.239400000000003</v>
      </c>
      <c r="NM14" s="363">
        <v>28.557200000000002</v>
      </c>
      <c r="NN14" s="363">
        <v>0.62849999999999995</v>
      </c>
      <c r="NO14" s="363">
        <v>10.491899999999999</v>
      </c>
      <c r="NP14" s="363">
        <v>52.840899999999998</v>
      </c>
      <c r="NQ14" s="363">
        <v>92.518500000000003</v>
      </c>
      <c r="NR14" s="363">
        <v>40.746000000000002</v>
      </c>
      <c r="NS14" s="363">
        <v>0.57550000000000001</v>
      </c>
      <c r="NT14" s="363">
        <v>9.9601000000000006</v>
      </c>
      <c r="NU14" s="363">
        <v>56.151400000000002</v>
      </c>
      <c r="NV14" s="363">
        <v>107.43299999999999</v>
      </c>
      <c r="NW14" s="363">
        <v>41.196340573313698</v>
      </c>
      <c r="NX14" s="363">
        <v>0.40418005019560899</v>
      </c>
      <c r="NY14" s="363">
        <v>13.777997024318999</v>
      </c>
      <c r="NZ14" s="363">
        <v>68.173247031715405</v>
      </c>
      <c r="OA14" s="363">
        <v>123.55176467954399</v>
      </c>
      <c r="OB14" s="363">
        <v>92.026525604277097</v>
      </c>
      <c r="OC14" s="363">
        <v>0.85628403990019897</v>
      </c>
      <c r="OD14" s="363">
        <v>14.678128944655001</v>
      </c>
      <c r="OE14" s="363">
        <v>10.288568264541301</v>
      </c>
      <c r="OF14" s="363">
        <v>117.849506853374</v>
      </c>
      <c r="OG14" s="364">
        <v>61.213700000000003</v>
      </c>
      <c r="OH14" s="364">
        <v>0.9415</v>
      </c>
      <c r="OI14" s="364">
        <v>12.367000000000001</v>
      </c>
      <c r="OJ14" s="364">
        <v>102.911</v>
      </c>
      <c r="OK14" s="364">
        <v>177.4332</v>
      </c>
      <c r="OL14" s="363">
        <v>0.42099999999999999</v>
      </c>
      <c r="OM14" s="363">
        <v>8.6199999999999999E-2</v>
      </c>
      <c r="ON14" s="363">
        <v>3.1154999999999999</v>
      </c>
      <c r="OO14" s="363">
        <v>2.0831</v>
      </c>
      <c r="OP14" s="363">
        <v>5.7058</v>
      </c>
      <c r="OQ14" s="363">
        <v>6.2752999999999997</v>
      </c>
      <c r="OR14" s="363">
        <v>0.65250000000000008</v>
      </c>
      <c r="OS14" s="363">
        <v>12.2562</v>
      </c>
      <c r="OT14" s="363">
        <v>34.598999999999997</v>
      </c>
      <c r="OU14" s="363">
        <v>53.782999999999994</v>
      </c>
      <c r="OV14" s="363">
        <v>4.3749000000000002</v>
      </c>
      <c r="OW14" s="363">
        <v>0.76619999999999999</v>
      </c>
      <c r="OX14" s="363">
        <v>12.9513</v>
      </c>
      <c r="OY14" s="363">
        <v>29.761300000000009</v>
      </c>
      <c r="OZ14" s="363">
        <v>47.853700000000003</v>
      </c>
      <c r="PA14" s="363">
        <v>3.0594999999999999</v>
      </c>
      <c r="PB14" s="363">
        <v>9.2499999999999999E-2</v>
      </c>
      <c r="PC14" s="363">
        <v>7.8795000000000002</v>
      </c>
      <c r="PD14" s="363">
        <v>56.5944</v>
      </c>
      <c r="PE14" s="363">
        <v>67.625900000000001</v>
      </c>
      <c r="PF14" s="363">
        <v>18.560199999999998</v>
      </c>
      <c r="PG14" s="363">
        <v>1.1726000000000001</v>
      </c>
      <c r="PH14" s="363">
        <v>8.1372999999999998</v>
      </c>
      <c r="PI14" s="363">
        <v>71.063100000000006</v>
      </c>
      <c r="PJ14" s="363">
        <v>98.933199999999999</v>
      </c>
      <c r="PK14" s="363">
        <v>12.888203384983898</v>
      </c>
      <c r="PL14" s="363">
        <v>0.91514629365231071</v>
      </c>
      <c r="PM14" s="363">
        <v>8.5720715091392474</v>
      </c>
      <c r="PN14" s="363">
        <v>71.643001086291747</v>
      </c>
      <c r="PO14" s="363">
        <v>94.018422274067206</v>
      </c>
      <c r="PP14" s="363">
        <v>20.804094932886503</v>
      </c>
      <c r="PQ14" s="363">
        <v>1.45054908745688</v>
      </c>
      <c r="PR14" s="363">
        <v>5.7699766533138099</v>
      </c>
      <c r="PS14" s="363">
        <v>68.330701545251401</v>
      </c>
      <c r="PT14" s="363">
        <v>96.355322218908597</v>
      </c>
      <c r="PU14" s="363">
        <v>43.2</v>
      </c>
      <c r="PV14" s="363">
        <v>1.5278</v>
      </c>
      <c r="PW14" s="363">
        <v>12</v>
      </c>
      <c r="PX14" s="363">
        <v>266.60379999999998</v>
      </c>
      <c r="PY14" s="363">
        <f t="shared" si="7"/>
        <v>323.33159999999998</v>
      </c>
      <c r="PZ14" s="363">
        <v>0</v>
      </c>
      <c r="QA14" s="363">
        <v>0</v>
      </c>
      <c r="QB14" s="363">
        <v>0</v>
      </c>
      <c r="QC14" s="363">
        <v>0</v>
      </c>
      <c r="QD14" s="363">
        <v>0</v>
      </c>
      <c r="QE14" s="363">
        <v>10.5313</v>
      </c>
      <c r="QF14" s="363">
        <v>1.1495</v>
      </c>
      <c r="QG14" s="363"/>
      <c r="QH14" s="363">
        <v>1.9614</v>
      </c>
      <c r="QI14" s="363">
        <v>13.642199999999999</v>
      </c>
      <c r="QJ14" s="363">
        <v>10.4137</v>
      </c>
      <c r="QK14" s="363">
        <v>0.77929999999999999</v>
      </c>
      <c r="QL14" s="363"/>
      <c r="QM14" s="363">
        <v>9.4807999999999986</v>
      </c>
      <c r="QN14" s="363">
        <v>20.6738</v>
      </c>
      <c r="QO14" s="363">
        <v>5.5823999999999998</v>
      </c>
      <c r="QP14" s="363">
        <v>0.74760000000000004</v>
      </c>
      <c r="QQ14" s="363">
        <v>0</v>
      </c>
      <c r="QR14" s="363">
        <v>10.319599999999999</v>
      </c>
      <c r="QS14" s="363">
        <v>16.6496</v>
      </c>
      <c r="QT14" s="363">
        <v>9.9198000000000004</v>
      </c>
      <c r="QU14" s="363">
        <v>1.4214</v>
      </c>
      <c r="QV14" s="363">
        <v>0</v>
      </c>
      <c r="QW14" s="363">
        <v>10.9452</v>
      </c>
      <c r="QX14" s="363">
        <v>22.2864</v>
      </c>
      <c r="QY14" s="363">
        <v>10.783014211797092</v>
      </c>
      <c r="QZ14" s="363">
        <v>1.1575800885838001</v>
      </c>
      <c r="RA14" s="363"/>
      <c r="RB14" s="363">
        <v>14.655105708428577</v>
      </c>
      <c r="RC14" s="363">
        <v>26.595700008809466</v>
      </c>
      <c r="RD14" s="363">
        <v>5.4470349062062695</v>
      </c>
      <c r="RE14" s="363">
        <v>2.10284953270821</v>
      </c>
      <c r="RF14" s="363"/>
      <c r="RG14" s="363">
        <v>5.9253620845381496</v>
      </c>
      <c r="RH14" s="363">
        <v>13.475246523452629</v>
      </c>
      <c r="RI14" s="363">
        <v>3.8506999999999998</v>
      </c>
      <c r="RJ14" s="363">
        <v>1.0649999999999999</v>
      </c>
      <c r="RK14" s="363"/>
      <c r="RL14" s="363">
        <v>2.5565000000000002</v>
      </c>
      <c r="RM14" s="363">
        <v>7.4721999999999991</v>
      </c>
      <c r="RN14" s="363">
        <v>0</v>
      </c>
      <c r="RO14" s="363">
        <v>0</v>
      </c>
      <c r="RP14" s="363">
        <v>0</v>
      </c>
      <c r="RQ14" s="363">
        <v>0</v>
      </c>
      <c r="RR14" s="363">
        <v>0</v>
      </c>
      <c r="RS14" s="363">
        <v>12.760999999999999</v>
      </c>
      <c r="RT14" s="363">
        <v>6.5199999999999994E-2</v>
      </c>
      <c r="RU14" s="363">
        <v>0</v>
      </c>
      <c r="RV14" s="363">
        <v>0</v>
      </c>
      <c r="RW14" s="363">
        <v>12.8262</v>
      </c>
      <c r="RX14" s="364">
        <v>20.638999999999999</v>
      </c>
      <c r="RY14" s="364">
        <v>9.2299999999999993E-2</v>
      </c>
      <c r="RZ14" s="364">
        <v>0</v>
      </c>
      <c r="SA14" s="364">
        <v>0</v>
      </c>
      <c r="SB14" s="364">
        <v>20.731300000000001</v>
      </c>
      <c r="SC14" s="363">
        <v>2.9308000000000001</v>
      </c>
      <c r="SD14" s="363">
        <v>1.4473</v>
      </c>
      <c r="SE14" s="363">
        <v>8.186399999999999</v>
      </c>
      <c r="SF14" s="363">
        <v>10.421800000000001</v>
      </c>
      <c r="SG14" s="363">
        <v>22.986300000000004</v>
      </c>
      <c r="SH14" s="363">
        <v>38.837600000000002</v>
      </c>
      <c r="SI14" s="363">
        <v>3.9617999999999998</v>
      </c>
      <c r="SJ14" s="363">
        <v>67.376900000000006</v>
      </c>
      <c r="SK14" s="363">
        <v>142.96899999999999</v>
      </c>
      <c r="SL14" s="363">
        <v>253.14529999999996</v>
      </c>
      <c r="SM14" s="363">
        <v>68.732799999999997</v>
      </c>
      <c r="SN14" s="363">
        <v>3.2985000000000002</v>
      </c>
      <c r="SO14" s="363">
        <v>94.84429999999999</v>
      </c>
      <c r="SP14" s="363">
        <v>208.9734</v>
      </c>
      <c r="SQ14" s="363">
        <v>375.84899999999999</v>
      </c>
      <c r="SR14" s="363">
        <v>66.193400000000011</v>
      </c>
      <c r="SS14" s="363">
        <v>5.0076000000000001</v>
      </c>
      <c r="ST14" s="363">
        <v>126.46990000000001</v>
      </c>
      <c r="SU14" s="363">
        <v>250.69620000000003</v>
      </c>
      <c r="SV14" s="363">
        <v>448.36709999999999</v>
      </c>
      <c r="SW14" s="363">
        <v>114.98910000000001</v>
      </c>
      <c r="SX14" s="363">
        <v>7.0157000000000007</v>
      </c>
      <c r="SY14" s="363">
        <v>133.48399999999998</v>
      </c>
      <c r="SZ14" s="363">
        <v>265.66670000000005</v>
      </c>
      <c r="TA14" s="363">
        <v>521.15550000000007</v>
      </c>
      <c r="TB14" s="363">
        <v>124.56475234198587</v>
      </c>
      <c r="TC14" s="363">
        <v>7.8549057480456259</v>
      </c>
      <c r="TD14" s="363">
        <v>156.4587521767298</v>
      </c>
      <c r="TE14" s="363">
        <v>308.99590295041196</v>
      </c>
      <c r="TF14" s="363">
        <v>597.87431321717361</v>
      </c>
      <c r="TG14" s="152">
        <v>196.00969817801254</v>
      </c>
      <c r="TH14" s="152">
        <v>12.211530084856049</v>
      </c>
      <c r="TI14" s="152">
        <v>170.89675133176377</v>
      </c>
      <c r="TJ14" s="152">
        <v>279.97924234083177</v>
      </c>
      <c r="TK14" s="152">
        <v>659.09722193546452</v>
      </c>
      <c r="TL14" s="152">
        <v>220.26019999999997</v>
      </c>
      <c r="TM14" s="152">
        <v>13.388400000000001</v>
      </c>
      <c r="TN14" s="152">
        <v>208.70549999999997</v>
      </c>
      <c r="TO14" s="152">
        <v>577.01390000000004</v>
      </c>
      <c r="TP14" s="152">
        <v>1019.364</v>
      </c>
    </row>
    <row r="15" spans="1:536" s="52" customFormat="1" x14ac:dyDescent="0.25">
      <c r="A15" s="377" t="s">
        <v>84</v>
      </c>
      <c r="B15" s="378">
        <v>0</v>
      </c>
      <c r="C15" s="378">
        <v>-58.459600000000002</v>
      </c>
      <c r="D15" s="378">
        <v>0</v>
      </c>
      <c r="E15" s="378">
        <v>0</v>
      </c>
      <c r="F15" s="378">
        <v>-58.459600000000002</v>
      </c>
      <c r="G15" s="378">
        <v>0</v>
      </c>
      <c r="H15" s="378">
        <v>0</v>
      </c>
      <c r="I15" s="378">
        <v>0</v>
      </c>
      <c r="J15" s="378">
        <v>0</v>
      </c>
      <c r="K15" s="378">
        <v>0</v>
      </c>
      <c r="L15" s="378">
        <v>0</v>
      </c>
      <c r="M15" s="378">
        <v>0</v>
      </c>
      <c r="N15" s="378">
        <v>0</v>
      </c>
      <c r="O15" s="378">
        <v>0</v>
      </c>
      <c r="P15" s="378">
        <v>0</v>
      </c>
      <c r="Q15" s="378">
        <v>0</v>
      </c>
      <c r="R15" s="378">
        <v>0</v>
      </c>
      <c r="S15" s="378">
        <v>5.2944000000000004</v>
      </c>
      <c r="T15" s="378">
        <v>0</v>
      </c>
      <c r="U15" s="378">
        <f>+SUM(Q15:T15)</f>
        <v>5.2944000000000004</v>
      </c>
      <c r="V15" s="378">
        <v>0</v>
      </c>
      <c r="W15" s="378">
        <v>0</v>
      </c>
      <c r="X15" s="378">
        <v>19.415400000000002</v>
      </c>
      <c r="Y15" s="378">
        <v>0</v>
      </c>
      <c r="Z15" s="378">
        <v>19.415400000000002</v>
      </c>
      <c r="AA15" s="378">
        <v>0</v>
      </c>
      <c r="AB15" s="378">
        <v>0</v>
      </c>
      <c r="AC15" s="378">
        <v>35.296199999999999</v>
      </c>
      <c r="AD15" s="378">
        <v>0</v>
      </c>
      <c r="AE15" s="378">
        <v>35.296199999999999</v>
      </c>
      <c r="AF15" s="378">
        <v>0</v>
      </c>
      <c r="AG15" s="378">
        <v>0</v>
      </c>
      <c r="AH15" s="378">
        <v>12.9800171</v>
      </c>
      <c r="AI15" s="378">
        <v>0</v>
      </c>
      <c r="AJ15" s="378">
        <v>12.9800171</v>
      </c>
      <c r="AK15" s="378">
        <v>0</v>
      </c>
      <c r="AL15" s="378">
        <v>0</v>
      </c>
      <c r="AM15" s="378">
        <v>-8.5412999999999997</v>
      </c>
      <c r="AN15" s="378">
        <v>0</v>
      </c>
      <c r="AO15" s="378">
        <v>-8.5412999999999997</v>
      </c>
      <c r="AP15" s="379">
        <v>0</v>
      </c>
      <c r="AQ15" s="379">
        <v>0</v>
      </c>
      <c r="AR15" s="379">
        <v>59.267699999999998</v>
      </c>
      <c r="AS15" s="379">
        <v>0</v>
      </c>
      <c r="AT15" s="379">
        <v>59.267699999999998</v>
      </c>
      <c r="AU15" s="378">
        <v>0</v>
      </c>
      <c r="AV15" s="378">
        <v>0</v>
      </c>
      <c r="AW15" s="378">
        <v>0</v>
      </c>
      <c r="AX15" s="378">
        <v>0</v>
      </c>
      <c r="AY15" s="378">
        <v>0</v>
      </c>
      <c r="AZ15" s="378">
        <v>0</v>
      </c>
      <c r="BA15" s="378">
        <v>0</v>
      </c>
      <c r="BB15" s="378">
        <v>0</v>
      </c>
      <c r="BC15" s="378">
        <v>0</v>
      </c>
      <c r="BD15" s="378">
        <v>0</v>
      </c>
      <c r="BE15" s="378">
        <v>0</v>
      </c>
      <c r="BF15" s="378">
        <v>-58.459600000000002</v>
      </c>
      <c r="BG15" s="378">
        <v>0</v>
      </c>
      <c r="BH15" s="378">
        <v>0</v>
      </c>
      <c r="BI15" s="378">
        <v>-58.459600000000002</v>
      </c>
      <c r="BJ15" s="378">
        <v>0</v>
      </c>
      <c r="BK15" s="378">
        <v>0</v>
      </c>
      <c r="BL15" s="378">
        <v>0</v>
      </c>
      <c r="BM15" s="378">
        <v>0</v>
      </c>
      <c r="BN15" s="378">
        <v>0</v>
      </c>
      <c r="BO15" s="378">
        <v>0</v>
      </c>
      <c r="BP15" s="378">
        <v>0</v>
      </c>
      <c r="BQ15" s="378">
        <v>0</v>
      </c>
      <c r="BR15" s="378">
        <v>0</v>
      </c>
      <c r="BS15" s="378">
        <v>0</v>
      </c>
      <c r="BT15" s="378">
        <f t="shared" si="0"/>
        <v>0</v>
      </c>
      <c r="BU15" s="378">
        <f t="shared" si="1"/>
        <v>0</v>
      </c>
      <c r="BV15" s="378">
        <f t="shared" si="2"/>
        <v>5.2944000000000004</v>
      </c>
      <c r="BW15" s="378">
        <f t="shared" si="3"/>
        <v>0</v>
      </c>
      <c r="BX15" s="378">
        <f t="shared" si="4"/>
        <v>5.2944000000000004</v>
      </c>
      <c r="BY15" s="378">
        <v>0</v>
      </c>
      <c r="BZ15" s="378">
        <v>0</v>
      </c>
      <c r="CA15" s="378">
        <v>19.415400000000002</v>
      </c>
      <c r="CB15" s="378">
        <v>0</v>
      </c>
      <c r="CC15" s="378">
        <v>19.415400000000002</v>
      </c>
      <c r="CD15" s="378">
        <v>0</v>
      </c>
      <c r="CE15" s="378">
        <v>0</v>
      </c>
      <c r="CF15" s="378">
        <v>35.296199999999999</v>
      </c>
      <c r="CG15" s="378">
        <v>0</v>
      </c>
      <c r="CH15" s="378">
        <v>35.296199999999999</v>
      </c>
      <c r="CI15" s="378">
        <v>0</v>
      </c>
      <c r="CJ15" s="378">
        <v>0</v>
      </c>
      <c r="CK15" s="378">
        <v>12.9800171</v>
      </c>
      <c r="CL15" s="378">
        <v>0</v>
      </c>
      <c r="CM15" s="378">
        <v>12.9800171</v>
      </c>
      <c r="CN15" s="378">
        <v>0</v>
      </c>
      <c r="CO15" s="378">
        <v>0</v>
      </c>
      <c r="CP15" s="378">
        <v>-8.5412999999999997</v>
      </c>
      <c r="CQ15" s="378">
        <v>0</v>
      </c>
      <c r="CR15" s="378">
        <v>-8.5412999999999997</v>
      </c>
      <c r="CS15" s="379">
        <v>0</v>
      </c>
      <c r="CT15" s="379">
        <v>0</v>
      </c>
      <c r="CU15" s="379">
        <v>59.267699999999998</v>
      </c>
      <c r="CV15" s="379">
        <v>0</v>
      </c>
      <c r="CW15" s="379">
        <v>59.267699999999998</v>
      </c>
      <c r="CX15" s="363">
        <v>0</v>
      </c>
      <c r="CY15" s="363">
        <v>0</v>
      </c>
      <c r="CZ15" s="366"/>
      <c r="DA15" s="363">
        <v>0</v>
      </c>
      <c r="DB15" s="363">
        <v>0</v>
      </c>
      <c r="DC15" s="363">
        <v>0</v>
      </c>
      <c r="DD15" s="363">
        <v>0</v>
      </c>
      <c r="DE15" s="363">
        <v>0</v>
      </c>
      <c r="DF15" s="366">
        <v>0.1449</v>
      </c>
      <c r="DG15" s="366">
        <v>0.1449</v>
      </c>
      <c r="DH15" s="363">
        <v>0</v>
      </c>
      <c r="DI15" s="363">
        <v>0</v>
      </c>
      <c r="DJ15" s="363">
        <v>0</v>
      </c>
      <c r="DK15" s="366">
        <v>2.9114</v>
      </c>
      <c r="DL15" s="366">
        <v>2.9114</v>
      </c>
      <c r="DM15" s="152">
        <v>0</v>
      </c>
      <c r="DN15" s="152">
        <v>0</v>
      </c>
      <c r="DO15" s="152">
        <v>0</v>
      </c>
      <c r="DP15" s="152">
        <v>-1.5728</v>
      </c>
      <c r="DQ15" s="152">
        <v>-1.5728</v>
      </c>
      <c r="DR15" s="152">
        <v>0.79500000000000004</v>
      </c>
      <c r="DS15" s="152">
        <v>0</v>
      </c>
      <c r="DT15" s="152">
        <v>0</v>
      </c>
      <c r="DU15" s="152">
        <v>2.0693000000000001</v>
      </c>
      <c r="DV15" s="152">
        <v>2.8643000000000001</v>
      </c>
      <c r="DW15" s="152">
        <v>-0.8</v>
      </c>
      <c r="DX15" s="152">
        <v>0</v>
      </c>
      <c r="DY15" s="152">
        <v>0</v>
      </c>
      <c r="DZ15" s="152">
        <v>0.95</v>
      </c>
      <c r="EA15" s="152">
        <f t="shared" si="5"/>
        <v>0.14999999999999991</v>
      </c>
      <c r="EB15" s="363">
        <v>0</v>
      </c>
      <c r="EC15" s="363">
        <v>0</v>
      </c>
      <c r="ED15" s="363">
        <v>0</v>
      </c>
      <c r="EE15" s="363">
        <v>0</v>
      </c>
      <c r="EF15" s="363">
        <v>0</v>
      </c>
      <c r="EG15" s="363">
        <v>0</v>
      </c>
      <c r="EH15" s="363">
        <v>0</v>
      </c>
      <c r="EI15" s="363">
        <v>2.3498000000000001</v>
      </c>
      <c r="EJ15" s="363">
        <v>8.0263000000000009</v>
      </c>
      <c r="EK15" s="363">
        <v>10.376100000000001</v>
      </c>
      <c r="EL15" s="363">
        <v>0</v>
      </c>
      <c r="EM15" s="363">
        <v>0</v>
      </c>
      <c r="EN15" s="363">
        <v>1.2653000000000001</v>
      </c>
      <c r="EO15" s="363">
        <v>-8.0263000000000009</v>
      </c>
      <c r="EP15" s="363">
        <v>-6.7610000000000001</v>
      </c>
      <c r="EQ15" s="363">
        <v>0</v>
      </c>
      <c r="ER15" s="363">
        <v>0</v>
      </c>
      <c r="ES15" s="363">
        <v>1.8869</v>
      </c>
      <c r="ET15" s="363">
        <v>0.50370000000000004</v>
      </c>
      <c r="EU15" s="363">
        <v>2.3906000000000001</v>
      </c>
      <c r="EV15" s="152">
        <v>0</v>
      </c>
      <c r="EW15" s="152">
        <v>0</v>
      </c>
      <c r="EX15" s="152">
        <v>-5.5021000000000004</v>
      </c>
      <c r="EY15" s="152">
        <v>-0.50369999999999993</v>
      </c>
      <c r="EZ15" s="152">
        <v>-6.0058000000000007</v>
      </c>
      <c r="FA15" s="152">
        <v>0</v>
      </c>
      <c r="FB15" s="152">
        <v>0</v>
      </c>
      <c r="FC15" s="152">
        <v>0</v>
      </c>
      <c r="FD15" s="152">
        <v>0</v>
      </c>
      <c r="FE15" s="152">
        <v>0</v>
      </c>
      <c r="FF15" s="152">
        <v>0</v>
      </c>
      <c r="FG15" s="152">
        <v>0</v>
      </c>
      <c r="FH15" s="152">
        <v>0</v>
      </c>
      <c r="FI15" s="152">
        <v>0</v>
      </c>
      <c r="FJ15" s="152">
        <v>0</v>
      </c>
      <c r="FK15" s="363"/>
      <c r="FL15" s="363"/>
      <c r="FM15" s="363">
        <v>0</v>
      </c>
      <c r="FN15" s="363">
        <v>0</v>
      </c>
      <c r="FO15" s="363">
        <v>0</v>
      </c>
      <c r="FP15" s="363">
        <v>0.32090000000000002</v>
      </c>
      <c r="FQ15" s="363">
        <v>0</v>
      </c>
      <c r="FR15" s="363">
        <v>0</v>
      </c>
      <c r="FS15" s="363">
        <v>0</v>
      </c>
      <c r="FT15" s="363">
        <v>0.32090000000000002</v>
      </c>
      <c r="FU15" s="363">
        <v>0.26479999999999998</v>
      </c>
      <c r="FV15" s="363">
        <v>0</v>
      </c>
      <c r="FW15" s="363">
        <v>0</v>
      </c>
      <c r="FX15" s="363">
        <v>0</v>
      </c>
      <c r="FY15" s="363">
        <v>0.26479999999999998</v>
      </c>
      <c r="FZ15" s="363">
        <v>-0.5857</v>
      </c>
      <c r="GA15" s="363">
        <v>0</v>
      </c>
      <c r="GB15" s="363">
        <v>8.3370999999999995</v>
      </c>
      <c r="GC15" s="363">
        <v>0</v>
      </c>
      <c r="GD15" s="363">
        <v>7.7513999999999994</v>
      </c>
      <c r="GE15" s="363">
        <v>0</v>
      </c>
      <c r="GF15" s="363">
        <v>0</v>
      </c>
      <c r="GG15" s="363">
        <v>-6.543817630893999</v>
      </c>
      <c r="GH15" s="363">
        <v>0</v>
      </c>
      <c r="GI15" s="363">
        <v>-6.543817630893999</v>
      </c>
      <c r="GJ15" s="363">
        <v>0</v>
      </c>
      <c r="GK15" s="363">
        <v>0</v>
      </c>
      <c r="GL15" s="363">
        <v>-1.7766901358363154</v>
      </c>
      <c r="GM15" s="363">
        <v>0</v>
      </c>
      <c r="GN15" s="363">
        <v>-1.7766901358363154</v>
      </c>
      <c r="GO15" s="364">
        <v>0</v>
      </c>
      <c r="GP15" s="364">
        <v>0</v>
      </c>
      <c r="GQ15" s="364">
        <v>-1.4E-2</v>
      </c>
      <c r="GR15" s="364">
        <v>0</v>
      </c>
      <c r="GS15" s="364">
        <v>-1.4E-2</v>
      </c>
      <c r="GT15" s="363">
        <v>0</v>
      </c>
      <c r="GU15" s="363">
        <v>0</v>
      </c>
      <c r="GV15" s="363">
        <v>0</v>
      </c>
      <c r="GW15" s="363">
        <v>0</v>
      </c>
      <c r="GX15" s="363">
        <v>0</v>
      </c>
      <c r="GY15" s="363">
        <v>0</v>
      </c>
      <c r="GZ15" s="363">
        <v>3.6400000000000002E-2</v>
      </c>
      <c r="HA15" s="363">
        <v>0</v>
      </c>
      <c r="HB15" s="363">
        <v>16.823599999999999</v>
      </c>
      <c r="HC15" s="363">
        <v>16.86</v>
      </c>
      <c r="HD15" s="363">
        <v>0</v>
      </c>
      <c r="HE15" s="363">
        <v>-0.04</v>
      </c>
      <c r="HF15" s="363">
        <v>0</v>
      </c>
      <c r="HG15" s="363">
        <v>-16.823499999999999</v>
      </c>
      <c r="HH15" s="363">
        <v>-16.863499999999998</v>
      </c>
      <c r="HI15" s="363">
        <v>0</v>
      </c>
      <c r="HJ15" s="363">
        <v>0</v>
      </c>
      <c r="HK15" s="363">
        <v>0</v>
      </c>
      <c r="HL15" s="363">
        <v>0</v>
      </c>
      <c r="HM15" s="363">
        <v>0</v>
      </c>
      <c r="HN15" s="363">
        <v>0</v>
      </c>
      <c r="HO15" s="363">
        <v>0</v>
      </c>
      <c r="HP15" s="363">
        <v>0</v>
      </c>
      <c r="HQ15" s="363">
        <v>0</v>
      </c>
      <c r="HR15" s="363">
        <v>0</v>
      </c>
      <c r="HS15" s="363">
        <v>0</v>
      </c>
      <c r="HT15" s="363">
        <v>0</v>
      </c>
      <c r="HU15" s="363">
        <v>0</v>
      </c>
      <c r="HV15" s="363">
        <v>0</v>
      </c>
      <c r="HW15" s="363">
        <v>0</v>
      </c>
      <c r="HX15" s="363"/>
      <c r="HY15" s="363"/>
      <c r="HZ15" s="363"/>
      <c r="IA15" s="363"/>
      <c r="IB15" s="363">
        <v>0</v>
      </c>
      <c r="IC15" s="364">
        <v>0</v>
      </c>
      <c r="ID15" s="364">
        <v>0</v>
      </c>
      <c r="IE15" s="364">
        <v>0</v>
      </c>
      <c r="IF15" s="364">
        <v>0</v>
      </c>
      <c r="IG15" s="364">
        <v>0</v>
      </c>
      <c r="IH15" s="363">
        <v>0</v>
      </c>
      <c r="II15" s="363">
        <v>0</v>
      </c>
      <c r="IJ15" s="363">
        <v>0</v>
      </c>
      <c r="IK15" s="363">
        <v>0</v>
      </c>
      <c r="IL15" s="363">
        <v>0</v>
      </c>
      <c r="IM15" s="363"/>
      <c r="IN15" s="363"/>
      <c r="IO15" s="363"/>
      <c r="IP15" s="363">
        <v>0</v>
      </c>
      <c r="IQ15" s="363">
        <v>0</v>
      </c>
      <c r="IR15" s="363"/>
      <c r="IS15" s="363"/>
      <c r="IT15" s="363"/>
      <c r="IU15" s="363"/>
      <c r="IV15" s="363">
        <v>0</v>
      </c>
      <c r="IW15" s="363">
        <v>0</v>
      </c>
      <c r="IX15" s="363">
        <v>0</v>
      </c>
      <c r="IY15" s="363">
        <v>0</v>
      </c>
      <c r="IZ15" s="363">
        <v>0</v>
      </c>
      <c r="JA15" s="363">
        <v>0</v>
      </c>
      <c r="JB15" s="363">
        <v>0</v>
      </c>
      <c r="JC15" s="363">
        <v>0</v>
      </c>
      <c r="JD15" s="363">
        <v>0</v>
      </c>
      <c r="JE15" s="363">
        <v>0</v>
      </c>
      <c r="JF15" s="363">
        <v>0</v>
      </c>
      <c r="JG15" s="363"/>
      <c r="JH15" s="363"/>
      <c r="JI15" s="363"/>
      <c r="JJ15" s="363"/>
      <c r="JK15" s="363"/>
      <c r="JL15" s="363"/>
      <c r="JM15" s="363"/>
      <c r="JN15" s="363"/>
      <c r="JO15" s="363"/>
      <c r="JP15" s="363"/>
      <c r="JQ15" s="364"/>
      <c r="JR15" s="364"/>
      <c r="JS15" s="364"/>
      <c r="JT15" s="364"/>
      <c r="JU15" s="364">
        <v>0</v>
      </c>
      <c r="JV15" s="363">
        <v>7.7299999999999994E-2</v>
      </c>
      <c r="JW15" s="363">
        <v>0</v>
      </c>
      <c r="JX15" s="363">
        <v>0</v>
      </c>
      <c r="JY15" s="363">
        <v>0</v>
      </c>
      <c r="JZ15" s="363">
        <v>7.7299999999999994E-2</v>
      </c>
      <c r="KA15" s="363">
        <v>-7.7299999999999994E-2</v>
      </c>
      <c r="KB15" s="363">
        <v>0</v>
      </c>
      <c r="KC15" s="363"/>
      <c r="KD15" s="363">
        <v>0</v>
      </c>
      <c r="KE15" s="363">
        <f>+KA15</f>
        <v>-7.7299999999999994E-2</v>
      </c>
      <c r="KF15" s="363">
        <v>0</v>
      </c>
      <c r="KG15" s="363">
        <v>0</v>
      </c>
      <c r="KH15" s="363">
        <v>0</v>
      </c>
      <c r="KI15" s="363">
        <v>0</v>
      </c>
      <c r="KJ15" s="363">
        <v>0</v>
      </c>
      <c r="KK15" s="363">
        <v>0</v>
      </c>
      <c r="KL15" s="363">
        <v>0</v>
      </c>
      <c r="KM15" s="363">
        <v>0</v>
      </c>
      <c r="KN15" s="363">
        <v>0</v>
      </c>
      <c r="KO15" s="363">
        <v>0</v>
      </c>
      <c r="KP15" s="363">
        <v>0</v>
      </c>
      <c r="KQ15" s="363">
        <v>0</v>
      </c>
      <c r="KR15" s="363">
        <v>0</v>
      </c>
      <c r="KS15" s="363">
        <v>0</v>
      </c>
      <c r="KT15" s="363">
        <v>0</v>
      </c>
      <c r="KU15" s="363">
        <v>0</v>
      </c>
      <c r="KV15" s="363">
        <v>0</v>
      </c>
      <c r="KW15" s="363">
        <v>0</v>
      </c>
      <c r="KX15" s="363">
        <v>0</v>
      </c>
      <c r="KY15" s="363">
        <v>0</v>
      </c>
      <c r="KZ15" s="363">
        <v>0</v>
      </c>
      <c r="LA15" s="363">
        <v>0</v>
      </c>
      <c r="LB15" s="363">
        <v>0</v>
      </c>
      <c r="LC15" s="363">
        <v>0</v>
      </c>
      <c r="LD15" s="363">
        <v>0</v>
      </c>
      <c r="LE15" s="364">
        <v>0</v>
      </c>
      <c r="LF15" s="364">
        <v>0</v>
      </c>
      <c r="LG15" s="364">
        <v>0</v>
      </c>
      <c r="LH15" s="364">
        <v>0</v>
      </c>
      <c r="LI15" s="364">
        <v>0</v>
      </c>
      <c r="LJ15" s="363">
        <v>0</v>
      </c>
      <c r="LK15" s="363">
        <v>0</v>
      </c>
      <c r="LL15" s="363">
        <v>0</v>
      </c>
      <c r="LM15" s="363">
        <v>0</v>
      </c>
      <c r="LN15" s="363">
        <v>0</v>
      </c>
      <c r="LO15" s="363"/>
      <c r="LP15" s="363"/>
      <c r="LQ15" s="363">
        <v>0.59840000000000004</v>
      </c>
      <c r="LR15" s="363"/>
      <c r="LS15" s="363">
        <v>0.59840000000000004</v>
      </c>
      <c r="LT15" s="363"/>
      <c r="LU15" s="363"/>
      <c r="LV15" s="363">
        <v>5.9813000000000001</v>
      </c>
      <c r="LW15" s="363"/>
      <c r="LX15" s="363">
        <v>5.9813000000000001</v>
      </c>
      <c r="LY15" s="363">
        <v>0</v>
      </c>
      <c r="LZ15" s="363">
        <v>0</v>
      </c>
      <c r="MA15" s="363">
        <v>-4.1843000000000004</v>
      </c>
      <c r="MB15" s="363"/>
      <c r="MC15" s="363">
        <v>-4.1843000000000004</v>
      </c>
      <c r="MD15" s="363">
        <v>0</v>
      </c>
      <c r="ME15" s="363">
        <v>0</v>
      </c>
      <c r="MF15" s="363">
        <v>6.2504</v>
      </c>
      <c r="MG15" s="363">
        <v>0</v>
      </c>
      <c r="MH15" s="363">
        <v>6.2504</v>
      </c>
      <c r="MI15" s="363">
        <v>0</v>
      </c>
      <c r="MJ15" s="363">
        <v>0</v>
      </c>
      <c r="MK15" s="363">
        <v>13.751519500000002</v>
      </c>
      <c r="ML15" s="363">
        <v>0</v>
      </c>
      <c r="MM15" s="363">
        <v>13.751519500000002</v>
      </c>
      <c r="MN15" s="363">
        <v>0</v>
      </c>
      <c r="MO15" s="363">
        <v>0</v>
      </c>
      <c r="MP15" s="363">
        <v>-22.397300000000001</v>
      </c>
      <c r="MQ15" s="363">
        <v>0</v>
      </c>
      <c r="MR15" s="363">
        <v>-22.397300000000001</v>
      </c>
      <c r="MS15" s="363">
        <v>0</v>
      </c>
      <c r="MT15" s="363">
        <v>0</v>
      </c>
      <c r="MU15" s="363">
        <v>0</v>
      </c>
      <c r="MV15" s="363">
        <v>0</v>
      </c>
      <c r="MW15" s="363">
        <f t="shared" si="6"/>
        <v>0</v>
      </c>
      <c r="MX15" s="363">
        <v>0</v>
      </c>
      <c r="MY15" s="363">
        <v>0</v>
      </c>
      <c r="MZ15" s="363">
        <v>0</v>
      </c>
      <c r="NA15" s="363">
        <v>0</v>
      </c>
      <c r="NB15" s="363">
        <v>0</v>
      </c>
      <c r="NC15" s="363"/>
      <c r="ND15" s="363"/>
      <c r="NE15" s="363"/>
      <c r="NF15" s="363"/>
      <c r="NG15" s="363"/>
      <c r="NH15" s="363"/>
      <c r="NI15" s="363"/>
      <c r="NJ15" s="363"/>
      <c r="NK15" s="363"/>
      <c r="NL15" s="363"/>
      <c r="NM15" s="363">
        <v>0.1236</v>
      </c>
      <c r="NN15" s="363">
        <v>0</v>
      </c>
      <c r="NO15" s="363">
        <v>0</v>
      </c>
      <c r="NP15" s="363">
        <v>0</v>
      </c>
      <c r="NQ15" s="363">
        <v>0.1236</v>
      </c>
      <c r="NR15" s="363">
        <v>-0.1236</v>
      </c>
      <c r="NS15" s="363">
        <v>0</v>
      </c>
      <c r="NT15" s="363">
        <v>0</v>
      </c>
      <c r="NU15" s="363">
        <v>0</v>
      </c>
      <c r="NV15" s="363">
        <v>-0.1236</v>
      </c>
      <c r="NW15" s="363">
        <v>0</v>
      </c>
      <c r="NX15" s="363">
        <v>0</v>
      </c>
      <c r="NY15" s="363">
        <v>0</v>
      </c>
      <c r="NZ15" s="363">
        <v>0</v>
      </c>
      <c r="OA15" s="363">
        <v>0</v>
      </c>
      <c r="OB15" s="363">
        <v>0</v>
      </c>
      <c r="OC15" s="363">
        <v>0</v>
      </c>
      <c r="OD15" s="363">
        <v>0</v>
      </c>
      <c r="OE15" s="363">
        <v>0</v>
      </c>
      <c r="OF15" s="363">
        <v>0</v>
      </c>
      <c r="OG15" s="364">
        <v>0</v>
      </c>
      <c r="OH15" s="364">
        <v>0</v>
      </c>
      <c r="OI15" s="364">
        <v>0</v>
      </c>
      <c r="OJ15" s="364">
        <v>0</v>
      </c>
      <c r="OK15" s="364">
        <v>0</v>
      </c>
      <c r="OL15" s="363"/>
      <c r="OM15" s="363">
        <v>0</v>
      </c>
      <c r="ON15" s="363">
        <v>0</v>
      </c>
      <c r="OO15" s="363">
        <v>0</v>
      </c>
      <c r="OP15" s="363">
        <v>0</v>
      </c>
      <c r="OQ15" s="363">
        <v>0</v>
      </c>
      <c r="OR15" s="363">
        <v>0</v>
      </c>
      <c r="OS15" s="363">
        <v>0</v>
      </c>
      <c r="OT15" s="363">
        <v>7.1818</v>
      </c>
      <c r="OU15" s="363">
        <v>7.1818</v>
      </c>
      <c r="OV15" s="363"/>
      <c r="OW15" s="363"/>
      <c r="OX15" s="363"/>
      <c r="OY15" s="363">
        <v>-7.1818</v>
      </c>
      <c r="OZ15" s="363">
        <v>-7.1818</v>
      </c>
      <c r="PA15" s="363">
        <v>0</v>
      </c>
      <c r="PB15" s="363">
        <v>0</v>
      </c>
      <c r="PC15" s="363">
        <v>0</v>
      </c>
      <c r="PD15" s="363">
        <v>0</v>
      </c>
      <c r="PE15" s="363">
        <v>0</v>
      </c>
      <c r="PF15" s="363">
        <v>0</v>
      </c>
      <c r="PG15" s="363">
        <v>0</v>
      </c>
      <c r="PH15" s="363">
        <v>0</v>
      </c>
      <c r="PI15" s="363">
        <v>0</v>
      </c>
      <c r="PJ15" s="363">
        <v>0</v>
      </c>
      <c r="PK15" s="363">
        <v>0</v>
      </c>
      <c r="PL15" s="363">
        <v>0</v>
      </c>
      <c r="PM15" s="363">
        <v>0</v>
      </c>
      <c r="PN15" s="363">
        <v>0</v>
      </c>
      <c r="PO15" s="363">
        <v>0</v>
      </c>
      <c r="PP15" s="363">
        <v>0</v>
      </c>
      <c r="PQ15" s="363">
        <v>0</v>
      </c>
      <c r="PR15" s="363">
        <v>0</v>
      </c>
      <c r="PS15" s="363">
        <v>0</v>
      </c>
      <c r="PT15" s="363">
        <v>0</v>
      </c>
      <c r="PU15" s="363">
        <v>0</v>
      </c>
      <c r="PV15" s="363">
        <v>0</v>
      </c>
      <c r="PW15" s="363">
        <v>0</v>
      </c>
      <c r="PX15" s="363">
        <v>0</v>
      </c>
      <c r="PY15" s="363">
        <f t="shared" si="7"/>
        <v>0</v>
      </c>
      <c r="PZ15" s="363">
        <v>0</v>
      </c>
      <c r="QA15" s="363">
        <v>0</v>
      </c>
      <c r="QB15" s="363">
        <v>0</v>
      </c>
      <c r="QC15" s="363">
        <v>0</v>
      </c>
      <c r="QD15" s="363">
        <v>0</v>
      </c>
      <c r="QE15" s="363">
        <v>0</v>
      </c>
      <c r="QF15" s="363"/>
      <c r="QG15" s="363"/>
      <c r="QH15" s="363"/>
      <c r="QI15" s="363">
        <v>0</v>
      </c>
      <c r="QJ15" s="363">
        <v>0</v>
      </c>
      <c r="QK15" s="363">
        <v>0</v>
      </c>
      <c r="QL15" s="363"/>
      <c r="QM15" s="363"/>
      <c r="QN15" s="363"/>
      <c r="QO15" s="363">
        <v>0</v>
      </c>
      <c r="QP15" s="363">
        <v>0</v>
      </c>
      <c r="QQ15" s="363">
        <v>0</v>
      </c>
      <c r="QR15" s="363">
        <v>0</v>
      </c>
      <c r="QS15" s="363">
        <v>0</v>
      </c>
      <c r="QT15" s="363">
        <v>1.9411</v>
      </c>
      <c r="QU15" s="363">
        <v>0.3175</v>
      </c>
      <c r="QV15" s="363">
        <v>0</v>
      </c>
      <c r="QW15" s="363">
        <v>0.46560000000000001</v>
      </c>
      <c r="QX15" s="363">
        <v>2.7241999999999997</v>
      </c>
      <c r="QY15" s="363">
        <v>-1.9411</v>
      </c>
      <c r="QZ15" s="363">
        <v>-9.3399999999999997E-2</v>
      </c>
      <c r="RA15" s="363"/>
      <c r="RB15" s="363">
        <v>-0.4655578279899848</v>
      </c>
      <c r="RC15" s="363">
        <v>-2.500057827989985</v>
      </c>
      <c r="RD15" s="363">
        <v>-3.6499999999999998E-2</v>
      </c>
      <c r="RE15" s="363">
        <v>-1.41E-2</v>
      </c>
      <c r="RF15" s="363"/>
      <c r="RG15" s="363">
        <v>-3.9646806430160789E-2</v>
      </c>
      <c r="RH15" s="363">
        <v>-9.0246806430160781E-2</v>
      </c>
      <c r="RI15" s="363">
        <v>0.42580000000000001</v>
      </c>
      <c r="RJ15" s="363">
        <v>0.1178</v>
      </c>
      <c r="RK15" s="363"/>
      <c r="RL15" s="363">
        <v>0.28520000000000001</v>
      </c>
      <c r="RM15" s="363">
        <v>0.82879999999999998</v>
      </c>
      <c r="RN15" s="363">
        <v>0</v>
      </c>
      <c r="RO15" s="363">
        <v>0</v>
      </c>
      <c r="RP15" s="363">
        <v>0</v>
      </c>
      <c r="RQ15" s="363">
        <v>0</v>
      </c>
      <c r="RR15" s="363">
        <v>0</v>
      </c>
      <c r="RS15" s="363">
        <v>0</v>
      </c>
      <c r="RT15" s="363">
        <v>0</v>
      </c>
      <c r="RU15" s="363">
        <v>0</v>
      </c>
      <c r="RV15" s="363">
        <v>0</v>
      </c>
      <c r="RW15" s="363">
        <v>0</v>
      </c>
      <c r="RX15" s="364">
        <v>0</v>
      </c>
      <c r="RY15" s="364">
        <v>0</v>
      </c>
      <c r="RZ15" s="364">
        <v>0</v>
      </c>
      <c r="SA15" s="364">
        <v>0</v>
      </c>
      <c r="SB15" s="364">
        <v>0</v>
      </c>
      <c r="SC15" s="363">
        <v>7.7299999999999994E-2</v>
      </c>
      <c r="SD15" s="363">
        <v>0</v>
      </c>
      <c r="SE15" s="363">
        <v>0</v>
      </c>
      <c r="SF15" s="363">
        <v>0</v>
      </c>
      <c r="SG15" s="363">
        <v>7.7299999999999994E-2</v>
      </c>
      <c r="SH15" s="363">
        <v>-7.7299999999999994E-2</v>
      </c>
      <c r="SI15" s="363">
        <v>3.6400000000000002E-2</v>
      </c>
      <c r="SJ15" s="363">
        <v>0.59840000000000004</v>
      </c>
      <c r="SK15" s="363">
        <v>24.005399999999998</v>
      </c>
      <c r="SL15" s="363">
        <v>24.562899999999999</v>
      </c>
      <c r="SM15" s="363">
        <v>0.32090000000000002</v>
      </c>
      <c r="SN15" s="363">
        <v>-0.04</v>
      </c>
      <c r="SO15" s="363">
        <v>8.3310999999999993</v>
      </c>
      <c r="SP15" s="363">
        <v>-15.978999999999997</v>
      </c>
      <c r="SQ15" s="363">
        <v>-7.3669999999999973</v>
      </c>
      <c r="SR15" s="363">
        <v>0.38839999999999997</v>
      </c>
      <c r="SS15" s="363">
        <v>0</v>
      </c>
      <c r="ST15" s="363">
        <v>-2.9190000000000005</v>
      </c>
      <c r="SU15" s="363">
        <v>-7.8814000000000011</v>
      </c>
      <c r="SV15" s="363">
        <v>-10.412000000000001</v>
      </c>
      <c r="SW15" s="363">
        <v>1.2318000000000002</v>
      </c>
      <c r="SX15" s="363">
        <v>0.3175</v>
      </c>
      <c r="SY15" s="363">
        <v>16.474399999999999</v>
      </c>
      <c r="SZ15" s="363">
        <v>3.8807</v>
      </c>
      <c r="TA15" s="363">
        <v>21.904399999999999</v>
      </c>
      <c r="TB15" s="363">
        <v>-1.9411</v>
      </c>
      <c r="TC15" s="363">
        <v>-9.3399999999999997E-2</v>
      </c>
      <c r="TD15" s="363">
        <v>1.7056018691060029</v>
      </c>
      <c r="TE15" s="363">
        <v>-2.5420578279899848</v>
      </c>
      <c r="TF15" s="363">
        <v>-2.8709559588839833</v>
      </c>
      <c r="TG15" s="152">
        <v>0.75850000000000006</v>
      </c>
      <c r="TH15" s="152">
        <v>-1.41E-2</v>
      </c>
      <c r="TI15" s="152">
        <v>-24.173990135836316</v>
      </c>
      <c r="TJ15" s="152">
        <v>2.0296531935698394</v>
      </c>
      <c r="TK15" s="152">
        <v>-21.399936942266478</v>
      </c>
      <c r="TL15" s="152">
        <v>-0.37420000000000003</v>
      </c>
      <c r="TM15" s="152">
        <v>0.1178</v>
      </c>
      <c r="TN15" s="152">
        <v>-1.4E-2</v>
      </c>
      <c r="TO15" s="152">
        <v>1.2351999999999999</v>
      </c>
      <c r="TP15" s="152">
        <v>0.96479999999999988</v>
      </c>
    </row>
    <row r="16" spans="1:536" s="53" customFormat="1" ht="13" x14ac:dyDescent="0.3">
      <c r="A16" s="384" t="s">
        <v>19</v>
      </c>
      <c r="B16" s="385">
        <v>4756.0468000000001</v>
      </c>
      <c r="C16" s="385">
        <v>763.02769999999998</v>
      </c>
      <c r="D16" s="385">
        <v>179.7996</v>
      </c>
      <c r="E16" s="385">
        <v>10813.5807</v>
      </c>
      <c r="F16" s="385">
        <v>16512.454800000003</v>
      </c>
      <c r="G16" s="385">
        <v>6101.6289000000006</v>
      </c>
      <c r="H16" s="385">
        <v>922.56539999999995</v>
      </c>
      <c r="I16" s="385">
        <v>353.21700000000004</v>
      </c>
      <c r="J16" s="385">
        <v>19913.123899999999</v>
      </c>
      <c r="K16" s="385">
        <v>27290.535199999998</v>
      </c>
      <c r="L16" s="385">
        <v>8209.3225000000002</v>
      </c>
      <c r="M16" s="385">
        <v>485.24310000000003</v>
      </c>
      <c r="N16" s="385">
        <v>417.22120000000001</v>
      </c>
      <c r="O16" s="385">
        <v>30428.354299999999</v>
      </c>
      <c r="P16" s="385">
        <v>39540.141100000001</v>
      </c>
      <c r="Q16" s="385">
        <f>+SUM(Q12:Q15)</f>
        <v>10531.787600000001</v>
      </c>
      <c r="R16" s="385">
        <f>+SUM(R12:R15)</f>
        <v>1103.4902</v>
      </c>
      <c r="S16" s="385">
        <f>+SUM(S12:S15)</f>
        <v>609.93319999999994</v>
      </c>
      <c r="T16" s="385">
        <f>+SUM(T12:T15)</f>
        <v>27861.513600000002</v>
      </c>
      <c r="U16" s="385">
        <f>+SUM(U12:U15)</f>
        <v>40106.724600000001</v>
      </c>
      <c r="V16" s="385">
        <v>11137.45</v>
      </c>
      <c r="W16" s="385">
        <v>1481.8254999999999</v>
      </c>
      <c r="X16" s="385">
        <v>830.21019999999999</v>
      </c>
      <c r="Y16" s="385">
        <v>37487.149700000002</v>
      </c>
      <c r="Z16" s="385">
        <v>50936.635399999999</v>
      </c>
      <c r="AA16" s="385">
        <f>AA12+AA13+AA14+AA15</f>
        <v>12647.4355</v>
      </c>
      <c r="AB16" s="385">
        <v>2587.9235999999996</v>
      </c>
      <c r="AC16" s="385">
        <v>1396.3707000000002</v>
      </c>
      <c r="AD16" s="385">
        <v>28520.436500000003</v>
      </c>
      <c r="AE16" s="385">
        <v>45152.166299999997</v>
      </c>
      <c r="AF16" s="385">
        <v>12206.427569945996</v>
      </c>
      <c r="AG16" s="385">
        <v>2542.9109375800003</v>
      </c>
      <c r="AH16" s="385">
        <v>2775.7904093009997</v>
      </c>
      <c r="AI16" s="385">
        <v>26435.793328550997</v>
      </c>
      <c r="AJ16" s="385">
        <v>43960.922245377995</v>
      </c>
      <c r="AK16" s="385">
        <v>13058.360600000002</v>
      </c>
      <c r="AL16" s="385">
        <v>1371.1469</v>
      </c>
      <c r="AM16" s="385">
        <v>1619.5786000000001</v>
      </c>
      <c r="AN16" s="385">
        <v>22696.700800000002</v>
      </c>
      <c r="AO16" s="385">
        <v>38745.786900000006</v>
      </c>
      <c r="AP16" s="386">
        <v>11644.049199999999</v>
      </c>
      <c r="AQ16" s="386">
        <v>3320.4182999999998</v>
      </c>
      <c r="AR16" s="386">
        <v>1778.1069</v>
      </c>
      <c r="AS16" s="386">
        <v>20936.823100000001</v>
      </c>
      <c r="AT16" s="386">
        <v>37679.397499999999</v>
      </c>
      <c r="AU16" s="385">
        <v>0</v>
      </c>
      <c r="AV16" s="385">
        <v>0</v>
      </c>
      <c r="AW16" s="385">
        <v>0</v>
      </c>
      <c r="AX16" s="385">
        <v>0</v>
      </c>
      <c r="AY16" s="385">
        <v>0</v>
      </c>
      <c r="AZ16" s="385">
        <v>0</v>
      </c>
      <c r="BA16" s="385">
        <v>0</v>
      </c>
      <c r="BB16" s="385">
        <v>0</v>
      </c>
      <c r="BC16" s="385">
        <v>0</v>
      </c>
      <c r="BD16" s="385">
        <v>0</v>
      </c>
      <c r="BE16" s="385">
        <v>4756.0468000000001</v>
      </c>
      <c r="BF16" s="385">
        <v>763.02769999999998</v>
      </c>
      <c r="BG16" s="385">
        <v>179.7996</v>
      </c>
      <c r="BH16" s="385">
        <v>10813.5807</v>
      </c>
      <c r="BI16" s="385">
        <v>16512.454800000003</v>
      </c>
      <c r="BJ16" s="385">
        <v>6101.6289000000006</v>
      </c>
      <c r="BK16" s="385">
        <v>922.56539999999995</v>
      </c>
      <c r="BL16" s="385">
        <v>353.21700000000004</v>
      </c>
      <c r="BM16" s="385">
        <v>19913.123899999999</v>
      </c>
      <c r="BN16" s="385">
        <v>27290.535199999998</v>
      </c>
      <c r="BO16" s="385">
        <v>8209.3225000000002</v>
      </c>
      <c r="BP16" s="385">
        <v>485.24310000000003</v>
      </c>
      <c r="BQ16" s="385">
        <v>417.22120000000001</v>
      </c>
      <c r="BR16" s="385">
        <v>30428.354299999999</v>
      </c>
      <c r="BS16" s="385">
        <v>39540.141100000001</v>
      </c>
      <c r="BT16" s="385">
        <f t="shared" si="0"/>
        <v>10531.787600000001</v>
      </c>
      <c r="BU16" s="385">
        <f t="shared" si="1"/>
        <v>1103.4902</v>
      </c>
      <c r="BV16" s="385">
        <f t="shared" si="2"/>
        <v>609.93319999999994</v>
      </c>
      <c r="BW16" s="385">
        <f t="shared" si="3"/>
        <v>27861.513600000002</v>
      </c>
      <c r="BX16" s="385">
        <f t="shared" si="4"/>
        <v>40106.724600000001</v>
      </c>
      <c r="BY16" s="385">
        <v>11137.45</v>
      </c>
      <c r="BZ16" s="385">
        <v>1481.8254999999999</v>
      </c>
      <c r="CA16" s="385">
        <v>830.21019999999999</v>
      </c>
      <c r="CB16" s="385">
        <v>37487.149700000002</v>
      </c>
      <c r="CC16" s="385">
        <v>50936.635399999999</v>
      </c>
      <c r="CD16" s="385">
        <v>12647.4355</v>
      </c>
      <c r="CE16" s="385">
        <v>2587.9235999999996</v>
      </c>
      <c r="CF16" s="385">
        <v>1396.3707000000002</v>
      </c>
      <c r="CG16" s="385">
        <v>28520.436500000003</v>
      </c>
      <c r="CH16" s="385">
        <v>45152.166299999997</v>
      </c>
      <c r="CI16" s="385">
        <v>12206.427569945996</v>
      </c>
      <c r="CJ16" s="385">
        <v>2542.9109375800003</v>
      </c>
      <c r="CK16" s="385">
        <v>2775.7904093009997</v>
      </c>
      <c r="CL16" s="385">
        <v>26435.793328550997</v>
      </c>
      <c r="CM16" s="385">
        <v>43960.922245377995</v>
      </c>
      <c r="CN16" s="385">
        <v>13058.360600000002</v>
      </c>
      <c r="CO16" s="385">
        <v>1371.1469</v>
      </c>
      <c r="CP16" s="385">
        <v>1619.5786000000001</v>
      </c>
      <c r="CQ16" s="385">
        <v>22696.700800000002</v>
      </c>
      <c r="CR16" s="385">
        <v>38745.786900000006</v>
      </c>
      <c r="CS16" s="386">
        <v>11644.049199999999</v>
      </c>
      <c r="CT16" s="386">
        <v>3320.4182999999998</v>
      </c>
      <c r="CU16" s="386">
        <v>1778.1069</v>
      </c>
      <c r="CV16" s="386">
        <v>20936.823100000001</v>
      </c>
      <c r="CW16" s="386">
        <v>37679.397499999999</v>
      </c>
      <c r="CX16" s="387">
        <v>22.711300000000001</v>
      </c>
      <c r="CY16" s="387">
        <v>1.3206000000000002</v>
      </c>
      <c r="CZ16" s="363">
        <v>0</v>
      </c>
      <c r="DA16" s="387">
        <v>24.115099999999998</v>
      </c>
      <c r="DB16" s="387">
        <v>48.147000000000006</v>
      </c>
      <c r="DC16" s="387">
        <v>74.595799999999997</v>
      </c>
      <c r="DD16" s="387">
        <v>6.7359</v>
      </c>
      <c r="DE16" s="363">
        <v>0</v>
      </c>
      <c r="DF16" s="387">
        <v>26.7515</v>
      </c>
      <c r="DG16" s="387">
        <v>108.08320000000001</v>
      </c>
      <c r="DH16" s="387">
        <v>57.432000000000002</v>
      </c>
      <c r="DI16" s="387">
        <v>1.6589999999999998</v>
      </c>
      <c r="DJ16" s="363">
        <v>0</v>
      </c>
      <c r="DK16" s="387">
        <v>75.108099999999993</v>
      </c>
      <c r="DL16" s="387">
        <v>134.19909999999999</v>
      </c>
      <c r="DM16" s="241">
        <v>113.40129999999999</v>
      </c>
      <c r="DN16" s="241">
        <v>0.87070000000000003</v>
      </c>
      <c r="DO16" s="241">
        <v>0</v>
      </c>
      <c r="DP16" s="241">
        <v>49.348100000000002</v>
      </c>
      <c r="DQ16" s="241">
        <v>163.62010000000001</v>
      </c>
      <c r="DR16" s="241">
        <v>172.58779999999999</v>
      </c>
      <c r="DS16" s="241">
        <v>0.30689999999999995</v>
      </c>
      <c r="DT16" s="241">
        <v>0</v>
      </c>
      <c r="DU16" s="241">
        <v>85.905499999999989</v>
      </c>
      <c r="DV16" s="241">
        <v>258.80020000000002</v>
      </c>
      <c r="DW16" s="241">
        <f>SUM(DW12:DW15)</f>
        <v>91.300000000000011</v>
      </c>
      <c r="DX16" s="241">
        <f>SUM(DX12:DX15)</f>
        <v>3.35</v>
      </c>
      <c r="DY16" s="241">
        <f t="shared" ref="DY16:EA16" si="8">SUM(DY12:DY15)</f>
        <v>0</v>
      </c>
      <c r="DZ16" s="241">
        <f t="shared" si="8"/>
        <v>95.070000000000007</v>
      </c>
      <c r="EA16" s="241">
        <f t="shared" si="8"/>
        <v>189.72</v>
      </c>
      <c r="EB16" s="363">
        <v>0</v>
      </c>
      <c r="EC16" s="363">
        <v>0</v>
      </c>
      <c r="ED16" s="363">
        <v>0</v>
      </c>
      <c r="EE16" s="368">
        <v>532.72950000000003</v>
      </c>
      <c r="EF16" s="368">
        <v>532.72950000000003</v>
      </c>
      <c r="EG16" s="368">
        <v>3.7100000000000001E-2</v>
      </c>
      <c r="EH16" s="368">
        <v>5.5900000000000012E-2</v>
      </c>
      <c r="EI16" s="368">
        <v>32.9773</v>
      </c>
      <c r="EJ16" s="368">
        <v>2016.3429000000001</v>
      </c>
      <c r="EK16" s="368">
        <v>2049.4132</v>
      </c>
      <c r="EL16" s="368">
        <v>0.30020000000000002</v>
      </c>
      <c r="EM16" s="368">
        <v>0.62070000000000003</v>
      </c>
      <c r="EN16" s="368">
        <v>45.690400000000004</v>
      </c>
      <c r="EO16" s="368">
        <v>1505.3182000000002</v>
      </c>
      <c r="EP16" s="368">
        <v>1551.9295000000002</v>
      </c>
      <c r="EQ16" s="368">
        <v>0.24679999999999999</v>
      </c>
      <c r="ER16" s="368">
        <v>0.29549999999999998</v>
      </c>
      <c r="ES16" s="368">
        <v>68.667199999999994</v>
      </c>
      <c r="ET16" s="368">
        <v>388.79820000000001</v>
      </c>
      <c r="EU16" s="368">
        <v>458.0077</v>
      </c>
      <c r="EV16" s="241">
        <v>0</v>
      </c>
      <c r="EW16" s="241">
        <v>0</v>
      </c>
      <c r="EX16" s="241">
        <v>251.94719999999998</v>
      </c>
      <c r="EY16" s="241">
        <v>868.28500000000008</v>
      </c>
      <c r="EZ16" s="241">
        <v>1120.2322000000001</v>
      </c>
      <c r="FA16" s="241">
        <v>-1E-4</v>
      </c>
      <c r="FB16" s="241">
        <v>-9.8999999999999991E-3</v>
      </c>
      <c r="FC16" s="241">
        <v>271.71249999999998</v>
      </c>
      <c r="FD16" s="241">
        <v>748.4325</v>
      </c>
      <c r="FE16" s="241">
        <v>1020.1349999999999</v>
      </c>
      <c r="FF16" s="241">
        <v>-0.56999999999999995</v>
      </c>
      <c r="FG16" s="241">
        <f>SUM(FG12:FG15)</f>
        <v>-0.53999999999999992</v>
      </c>
      <c r="FH16" s="241">
        <v>-74.45</v>
      </c>
      <c r="FI16" s="241">
        <f>SUM(FI12:FI15)</f>
        <v>-150.84</v>
      </c>
      <c r="FJ16" s="241">
        <f>SUM(FJ12:FJ15)</f>
        <v>-226.4</v>
      </c>
      <c r="FK16" s="363">
        <v>0</v>
      </c>
      <c r="FL16" s="363">
        <v>0</v>
      </c>
      <c r="FM16" s="368">
        <v>30.230899999999998</v>
      </c>
      <c r="FN16" s="368">
        <v>3.8472</v>
      </c>
      <c r="FO16" s="368">
        <v>34.078099999999999</v>
      </c>
      <c r="FP16" s="368">
        <v>17.861600000000003</v>
      </c>
      <c r="FQ16" s="368">
        <v>0.38130000000000003</v>
      </c>
      <c r="FR16" s="368">
        <v>153.93490000000003</v>
      </c>
      <c r="FS16" s="368">
        <v>0.39569999999999617</v>
      </c>
      <c r="FT16" s="368">
        <v>172.5735</v>
      </c>
      <c r="FU16" s="368">
        <v>5.3775000000000004</v>
      </c>
      <c r="FV16" s="368">
        <v>3.8100000000000002E-2</v>
      </c>
      <c r="FW16" s="368">
        <v>184.29810000000001</v>
      </c>
      <c r="FX16" s="368">
        <v>5.3255999999999997</v>
      </c>
      <c r="FY16" s="368">
        <v>195.0393</v>
      </c>
      <c r="FZ16" s="368">
        <v>4.895999999999999</v>
      </c>
      <c r="GA16" s="368">
        <v>0.51319999999999999</v>
      </c>
      <c r="GB16" s="368">
        <v>249.0179</v>
      </c>
      <c r="GC16" s="368">
        <v>20.323999999999998</v>
      </c>
      <c r="GD16" s="368">
        <v>274.75110000000001</v>
      </c>
      <c r="GE16" s="368">
        <v>27.955129391118014</v>
      </c>
      <c r="GF16" s="368">
        <v>2.2612852884129278</v>
      </c>
      <c r="GG16" s="368">
        <v>570.9950758069225</v>
      </c>
      <c r="GH16" s="368">
        <v>22.41664125702242</v>
      </c>
      <c r="GI16" s="368">
        <v>623.62813174347582</v>
      </c>
      <c r="GJ16" s="368">
        <v>39.534730084075846</v>
      </c>
      <c r="GK16" s="368">
        <v>0.43348321750459956</v>
      </c>
      <c r="GL16" s="368">
        <v>224.40817474625331</v>
      </c>
      <c r="GM16" s="368">
        <v>92.641942740709354</v>
      </c>
      <c r="GN16" s="368">
        <v>357.0183307885431</v>
      </c>
      <c r="GO16" s="369">
        <v>114.6104</v>
      </c>
      <c r="GP16" s="369">
        <v>2.2902999999999998</v>
      </c>
      <c r="GQ16" s="369">
        <v>210.96429999999998</v>
      </c>
      <c r="GR16" s="369">
        <v>136.91229999999999</v>
      </c>
      <c r="GS16" s="369">
        <v>464.77729999999997</v>
      </c>
      <c r="GT16" s="388">
        <v>1.2544999999999999</v>
      </c>
      <c r="GU16" s="363">
        <v>0</v>
      </c>
      <c r="GV16" s="363">
        <v>0</v>
      </c>
      <c r="GW16" s="388">
        <v>2.9699999999999998</v>
      </c>
      <c r="GX16" s="388">
        <v>4.2244999999999999</v>
      </c>
      <c r="GY16" s="388">
        <v>53.970300000000002</v>
      </c>
      <c r="GZ16" s="388">
        <v>8.6067</v>
      </c>
      <c r="HA16" s="388">
        <v>11.1866</v>
      </c>
      <c r="HB16" s="388">
        <v>190.90720000000005</v>
      </c>
      <c r="HC16" s="388">
        <v>264.67080000000004</v>
      </c>
      <c r="HD16" s="388">
        <v>101.27490000000002</v>
      </c>
      <c r="HE16" s="321">
        <v>-12.579599999999999</v>
      </c>
      <c r="HF16" s="388">
        <v>22.943100000000001</v>
      </c>
      <c r="HG16" s="388">
        <v>412.17579999999992</v>
      </c>
      <c r="HH16" s="388">
        <v>523.81419999999991</v>
      </c>
      <c r="HI16" s="388">
        <v>108.76329999999999</v>
      </c>
      <c r="HJ16" s="321">
        <v>-2.1358999999999999</v>
      </c>
      <c r="HK16" s="388">
        <v>24.262500000000003</v>
      </c>
      <c r="HL16" s="388">
        <v>578.53679999999986</v>
      </c>
      <c r="HM16" s="388">
        <v>709.42669999999998</v>
      </c>
      <c r="HN16" s="388">
        <v>134.60310000000001</v>
      </c>
      <c r="HO16" s="388">
        <v>7.6776</v>
      </c>
      <c r="HP16" s="388">
        <v>42.2986</v>
      </c>
      <c r="HQ16" s="388">
        <v>612.51429999999993</v>
      </c>
      <c r="HR16" s="388">
        <v>797.09359999999992</v>
      </c>
      <c r="HS16" s="388">
        <v>220.75787754928717</v>
      </c>
      <c r="HT16" s="388">
        <v>0.57945091647215652</v>
      </c>
      <c r="HU16" s="388">
        <v>135.96155687072144</v>
      </c>
      <c r="HV16" s="388">
        <v>276.76665302651924</v>
      </c>
      <c r="HW16" s="388">
        <v>634.06553836299997</v>
      </c>
      <c r="HX16" s="388">
        <v>278.52019999999999</v>
      </c>
      <c r="HY16" s="388">
        <v>-13.137099999999998</v>
      </c>
      <c r="HZ16" s="388">
        <v>110.2033</v>
      </c>
      <c r="IA16" s="388">
        <v>849.91459999999995</v>
      </c>
      <c r="IB16" s="388">
        <v>1225.5010000000002</v>
      </c>
      <c r="IC16" s="389">
        <v>369.32049999999998</v>
      </c>
      <c r="ID16" s="389">
        <v>36.671099999999996</v>
      </c>
      <c r="IE16" s="389">
        <v>40.278200000000005</v>
      </c>
      <c r="IF16" s="389">
        <v>796.08760000000007</v>
      </c>
      <c r="IG16" s="389">
        <v>1242.3574000000001</v>
      </c>
      <c r="IH16" s="363">
        <v>0</v>
      </c>
      <c r="II16" s="363">
        <v>0</v>
      </c>
      <c r="IJ16" s="363">
        <v>0</v>
      </c>
      <c r="IK16" s="368">
        <f>+SUM(IK12:IK15)</f>
        <v>24.651799999999998</v>
      </c>
      <c r="IL16" s="368">
        <f>+SUM(IH16:IK16)</f>
        <v>24.651799999999998</v>
      </c>
      <c r="IM16" s="363">
        <v>0</v>
      </c>
      <c r="IN16" s="363">
        <v>0</v>
      </c>
      <c r="IO16" s="363">
        <v>0</v>
      </c>
      <c r="IP16" s="368">
        <v>10.620100000000001</v>
      </c>
      <c r="IQ16" s="368">
        <v>10.620100000000001</v>
      </c>
      <c r="IR16" s="363">
        <v>0</v>
      </c>
      <c r="IS16" s="368">
        <v>0.61874000000000007</v>
      </c>
      <c r="IT16" s="363">
        <v>0</v>
      </c>
      <c r="IU16" s="368">
        <v>2.5748000000000002</v>
      </c>
      <c r="IV16" s="368">
        <v>3.1935400000000005</v>
      </c>
      <c r="IW16" s="363">
        <v>0</v>
      </c>
      <c r="IX16" s="368">
        <v>5.0837000000000003</v>
      </c>
      <c r="IY16" s="363">
        <v>0</v>
      </c>
      <c r="IZ16" s="368">
        <v>7.4983000000000004</v>
      </c>
      <c r="JA16" s="368">
        <v>12.582000000000001</v>
      </c>
      <c r="JB16" s="363">
        <v>13.9697</v>
      </c>
      <c r="JC16" s="368">
        <v>10.769500000000001</v>
      </c>
      <c r="JD16" s="363">
        <v>0</v>
      </c>
      <c r="JE16" s="368">
        <v>3.0030000000000001</v>
      </c>
      <c r="JF16" s="368">
        <v>27.7422</v>
      </c>
      <c r="JG16" s="368">
        <v>21.722300000000001</v>
      </c>
      <c r="JH16" s="368">
        <v>21.744700000000002</v>
      </c>
      <c r="JI16" s="368">
        <v>0</v>
      </c>
      <c r="JJ16" s="368">
        <v>12.053599999999999</v>
      </c>
      <c r="JK16" s="368">
        <v>55.520600000000002</v>
      </c>
      <c r="JL16" s="368">
        <v>20.872300000000003</v>
      </c>
      <c r="JM16" s="368">
        <v>23.066399999999998</v>
      </c>
      <c r="JN16" s="368">
        <v>0</v>
      </c>
      <c r="JO16" s="368">
        <v>28.4573</v>
      </c>
      <c r="JP16" s="368">
        <v>72.396000000000015</v>
      </c>
      <c r="JQ16" s="369">
        <v>28.771599999999999</v>
      </c>
      <c r="JR16" s="369">
        <v>26.679499999999997</v>
      </c>
      <c r="JS16" s="369">
        <v>0</v>
      </c>
      <c r="JT16" s="369">
        <v>40.726600000000005</v>
      </c>
      <c r="JU16" s="369">
        <v>96.177700000000002</v>
      </c>
      <c r="JV16" s="368">
        <v>0.22149999999999997</v>
      </c>
      <c r="JW16" s="363">
        <v>0</v>
      </c>
      <c r="JX16" s="368">
        <v>6.2996999999999996</v>
      </c>
      <c r="JY16" s="368">
        <v>12.630600000000001</v>
      </c>
      <c r="JZ16" s="368">
        <v>19.151800000000001</v>
      </c>
      <c r="KA16" s="368">
        <f>+SUM(KA12:KA15)</f>
        <v>88.792400000000015</v>
      </c>
      <c r="KB16" s="368">
        <f>+SUM(KB12:KB15)</f>
        <v>0.59880000000000011</v>
      </c>
      <c r="KC16" s="368">
        <f>+SUM(KC12:KC15)</f>
        <v>60.793800000000005</v>
      </c>
      <c r="KD16" s="368">
        <f>+SUM(KD12:KD15)</f>
        <v>400.01600000000002</v>
      </c>
      <c r="KE16" s="368">
        <f>+SUM(KE12:KE15)</f>
        <v>550.20099999999991</v>
      </c>
      <c r="KF16" s="368">
        <v>203.14270000000002</v>
      </c>
      <c r="KG16" s="368">
        <v>1.4224999999999999</v>
      </c>
      <c r="KH16" s="368">
        <v>107.0564</v>
      </c>
      <c r="KI16" s="368">
        <v>888.18089999999995</v>
      </c>
      <c r="KJ16" s="368">
        <v>1199.8025</v>
      </c>
      <c r="KK16" s="368">
        <v>241.6994</v>
      </c>
      <c r="KL16" s="368">
        <v>2.4953999999999996</v>
      </c>
      <c r="KM16" s="368">
        <v>147.49369999999999</v>
      </c>
      <c r="KN16" s="368">
        <v>1530.2949999999998</v>
      </c>
      <c r="KO16" s="368">
        <v>1921.9835</v>
      </c>
      <c r="KP16" s="368">
        <v>389.24439999999998</v>
      </c>
      <c r="KQ16" s="368">
        <v>3.7353000000000001</v>
      </c>
      <c r="KR16" s="368">
        <v>382.5881</v>
      </c>
      <c r="KS16" s="368">
        <v>2161.6777000000002</v>
      </c>
      <c r="KT16" s="368">
        <v>2937.2455</v>
      </c>
      <c r="KU16" s="368">
        <v>394.2321</v>
      </c>
      <c r="KV16" s="368">
        <v>2.4696000000000002</v>
      </c>
      <c r="KW16" s="368">
        <v>1175.6610000000001</v>
      </c>
      <c r="KX16" s="368">
        <v>2879.2797999999998</v>
      </c>
      <c r="KY16" s="368">
        <v>4451.6424999999999</v>
      </c>
      <c r="KZ16" s="368">
        <v>382.53400000000005</v>
      </c>
      <c r="LA16" s="368">
        <v>2.5195000000000003</v>
      </c>
      <c r="LB16" s="368">
        <v>833.08240000000001</v>
      </c>
      <c r="LC16" s="368">
        <v>3809.0085581999997</v>
      </c>
      <c r="LD16" s="368">
        <v>5027.1444581999995</v>
      </c>
      <c r="LE16" s="369">
        <v>656.51869999999997</v>
      </c>
      <c r="LF16" s="369">
        <v>2.75</v>
      </c>
      <c r="LG16" s="369">
        <v>709.13830000000007</v>
      </c>
      <c r="LH16" s="369">
        <v>4753.5713000000005</v>
      </c>
      <c r="LI16" s="369">
        <v>6121.9772000000003</v>
      </c>
      <c r="LJ16" s="363">
        <v>0</v>
      </c>
      <c r="LK16" s="363">
        <v>0</v>
      </c>
      <c r="LL16" s="363">
        <v>0</v>
      </c>
      <c r="LM16" s="363">
        <v>0</v>
      </c>
      <c r="LN16" s="363">
        <v>0</v>
      </c>
      <c r="LO16" s="363">
        <v>0</v>
      </c>
      <c r="LP16" s="363">
        <v>0</v>
      </c>
      <c r="LQ16" s="368">
        <v>38.691400000000002</v>
      </c>
      <c r="LR16" s="363">
        <v>0</v>
      </c>
      <c r="LS16" s="368">
        <v>38.691400000000002</v>
      </c>
      <c r="LT16" s="363">
        <v>0</v>
      </c>
      <c r="LU16" s="363">
        <v>0</v>
      </c>
      <c r="LV16" s="368">
        <v>160.68530000000001</v>
      </c>
      <c r="LW16" s="363">
        <v>0</v>
      </c>
      <c r="LX16" s="368">
        <v>160.68530000000001</v>
      </c>
      <c r="LY16" s="363">
        <v>0</v>
      </c>
      <c r="LZ16" s="363">
        <v>0</v>
      </c>
      <c r="MA16" s="368">
        <v>350.88479999999998</v>
      </c>
      <c r="MB16" s="363"/>
      <c r="MC16" s="368">
        <v>350.88479999999998</v>
      </c>
      <c r="MD16" s="363">
        <v>0</v>
      </c>
      <c r="ME16" s="363">
        <v>0</v>
      </c>
      <c r="MF16" s="368">
        <v>630.26809999999989</v>
      </c>
      <c r="MG16" s="363">
        <v>0</v>
      </c>
      <c r="MH16" s="368">
        <v>630.26809999999989</v>
      </c>
      <c r="MI16" s="368">
        <v>0</v>
      </c>
      <c r="MJ16" s="368">
        <v>0</v>
      </c>
      <c r="MK16" s="368">
        <v>1436.2131762272504</v>
      </c>
      <c r="ML16" s="368">
        <v>0</v>
      </c>
      <c r="MM16" s="368">
        <v>1436.2131762272504</v>
      </c>
      <c r="MN16" s="368">
        <v>0</v>
      </c>
      <c r="MO16" s="368">
        <v>0</v>
      </c>
      <c r="MP16" s="368">
        <v>542.82319999999993</v>
      </c>
      <c r="MQ16" s="368">
        <v>0</v>
      </c>
      <c r="MR16" s="368">
        <v>542.82319999999993</v>
      </c>
      <c r="MS16" s="368">
        <v>0</v>
      </c>
      <c r="MT16" s="368">
        <v>0</v>
      </c>
      <c r="MU16" s="368">
        <f>SUM(MU12:MU15)</f>
        <v>602.38189999999997</v>
      </c>
      <c r="MV16" s="368">
        <v>0</v>
      </c>
      <c r="MW16" s="368">
        <f t="shared" si="6"/>
        <v>602.38189999999997</v>
      </c>
      <c r="MX16" s="368">
        <v>1.3611</v>
      </c>
      <c r="MY16" s="368">
        <v>1.3611</v>
      </c>
      <c r="MZ16" s="368">
        <v>1.4375</v>
      </c>
      <c r="NA16" s="368">
        <v>1.3611</v>
      </c>
      <c r="NB16" s="368">
        <v>5.5207999999999995</v>
      </c>
      <c r="NC16" s="368">
        <v>212.42400000000001</v>
      </c>
      <c r="ND16" s="368">
        <v>8.7652000000000001</v>
      </c>
      <c r="NE16" s="368">
        <v>14.644600000000001</v>
      </c>
      <c r="NF16" s="368">
        <v>297.91759999999999</v>
      </c>
      <c r="NG16" s="368">
        <v>533.75139999999999</v>
      </c>
      <c r="NH16" s="368">
        <v>289.12459999999999</v>
      </c>
      <c r="NI16" s="368">
        <v>8.0885999999999996</v>
      </c>
      <c r="NJ16" s="368">
        <v>33.079899999999995</v>
      </c>
      <c r="NK16" s="368">
        <v>593.50819999999999</v>
      </c>
      <c r="NL16" s="368">
        <v>923.80129999999997</v>
      </c>
      <c r="NM16" s="368">
        <v>280.03480000000002</v>
      </c>
      <c r="NN16" s="368">
        <v>12.31</v>
      </c>
      <c r="NO16" s="368">
        <v>51.721200000000003</v>
      </c>
      <c r="NP16" s="368">
        <v>494.44340000000005</v>
      </c>
      <c r="NQ16" s="368">
        <v>838.50940000000003</v>
      </c>
      <c r="NR16" s="368">
        <v>367.82029999999997</v>
      </c>
      <c r="NS16" s="368">
        <v>2.7829999999999999</v>
      </c>
      <c r="NT16" s="368">
        <v>63.239499999999992</v>
      </c>
      <c r="NU16" s="368">
        <v>468.41140000000001</v>
      </c>
      <c r="NV16" s="368">
        <v>902.25420000000008</v>
      </c>
      <c r="NW16" s="368">
        <v>282.66659076904</v>
      </c>
      <c r="NX16" s="368">
        <v>8.70981804139684</v>
      </c>
      <c r="NY16" s="368">
        <v>166.25587429260401</v>
      </c>
      <c r="NZ16" s="368">
        <v>586.26299155550305</v>
      </c>
      <c r="OA16" s="368">
        <v>1043.8952746585401</v>
      </c>
      <c r="OB16" s="368">
        <v>356.96538981106602</v>
      </c>
      <c r="OC16" s="368">
        <v>7.02665313062057</v>
      </c>
      <c r="OD16" s="368">
        <v>95.780174576794593</v>
      </c>
      <c r="OE16" s="368">
        <v>265.23095219289303</v>
      </c>
      <c r="OF16" s="368">
        <v>725.00316971137397</v>
      </c>
      <c r="OG16" s="369">
        <v>477.53480000000002</v>
      </c>
      <c r="OH16" s="369">
        <v>4.5515000000000008</v>
      </c>
      <c r="OI16" s="369">
        <v>87.044700000000006</v>
      </c>
      <c r="OJ16" s="369">
        <v>610.55410000000006</v>
      </c>
      <c r="OK16" s="369">
        <v>1179.6850999999999</v>
      </c>
      <c r="OL16" s="368">
        <v>0.61549999999999994</v>
      </c>
      <c r="OM16" s="368">
        <v>8.6199999999999999E-2</v>
      </c>
      <c r="ON16" s="368">
        <v>6.4208999999999996</v>
      </c>
      <c r="OO16" s="368">
        <v>2.8410000000000002</v>
      </c>
      <c r="OP16" s="368">
        <v>9.9635999999999996</v>
      </c>
      <c r="OQ16" s="368">
        <v>40.691299999999998</v>
      </c>
      <c r="OR16" s="368">
        <v>3.0237999999999996</v>
      </c>
      <c r="OS16" s="368">
        <v>27.822500000000002</v>
      </c>
      <c r="OT16" s="368">
        <v>719.9751</v>
      </c>
      <c r="OU16" s="368">
        <v>791.5127</v>
      </c>
      <c r="OV16" s="368">
        <v>91.919499999999999</v>
      </c>
      <c r="OW16" s="368">
        <v>8.7340999999999998</v>
      </c>
      <c r="OX16" s="368">
        <v>62.206999999999994</v>
      </c>
      <c r="OY16" s="368">
        <v>1001.0160000000002</v>
      </c>
      <c r="OZ16" s="368">
        <v>1163.8765999999998</v>
      </c>
      <c r="PA16" s="368">
        <v>17.3888</v>
      </c>
      <c r="PB16" s="368">
        <v>8.6356999999999999</v>
      </c>
      <c r="PC16" s="368">
        <v>101.90620000000001</v>
      </c>
      <c r="PD16" s="368">
        <v>1399.5569</v>
      </c>
      <c r="PE16" s="368">
        <v>1527.4876000000002</v>
      </c>
      <c r="PF16" s="368">
        <v>129.70490000000001</v>
      </c>
      <c r="PG16" s="368">
        <v>14.054500000000001</v>
      </c>
      <c r="PH16" s="368">
        <v>937.95869999999991</v>
      </c>
      <c r="PI16" s="368">
        <v>1444.4253000000001</v>
      </c>
      <c r="PJ16" s="368">
        <v>2526.1433999999999</v>
      </c>
      <c r="PK16" s="368">
        <v>165.37308554744456</v>
      </c>
      <c r="PL16" s="368">
        <v>34.446447553754275</v>
      </c>
      <c r="PM16" s="368">
        <v>970.34157150913927</v>
      </c>
      <c r="PN16" s="368">
        <v>1304.6191674249358</v>
      </c>
      <c r="PO16" s="368">
        <v>2474.7803720352736</v>
      </c>
      <c r="PP16" s="368">
        <v>178.95653831080719</v>
      </c>
      <c r="PQ16" s="368">
        <v>21.076487985014491</v>
      </c>
      <c r="PR16" s="368">
        <v>-92.419423346686187</v>
      </c>
      <c r="PS16" s="368">
        <v>994.85318240698132</v>
      </c>
      <c r="PT16" s="368">
        <v>1102.4667853561168</v>
      </c>
      <c r="PU16" s="368">
        <f t="shared" ref="PU16:PY16" si="9">SUM(PU12:PU15)</f>
        <v>315.95949999999999</v>
      </c>
      <c r="PV16" s="368">
        <f t="shared" si="9"/>
        <v>9.2405000000000008</v>
      </c>
      <c r="PW16" s="368">
        <f t="shared" si="9"/>
        <v>1324.3646999999999</v>
      </c>
      <c r="PX16" s="368">
        <f t="shared" si="9"/>
        <v>2865.5942999999997</v>
      </c>
      <c r="PY16" s="368">
        <f t="shared" si="9"/>
        <v>4515.1589999999997</v>
      </c>
      <c r="PZ16" s="363">
        <v>0</v>
      </c>
      <c r="QA16" s="363">
        <v>0</v>
      </c>
      <c r="QB16" s="363">
        <v>0</v>
      </c>
      <c r="QC16" s="363">
        <v>0</v>
      </c>
      <c r="QD16" s="363">
        <v>0</v>
      </c>
      <c r="QE16" s="368">
        <v>101.431</v>
      </c>
      <c r="QF16" s="368">
        <v>10.151299999999999</v>
      </c>
      <c r="QG16" s="363">
        <v>0</v>
      </c>
      <c r="QH16" s="368">
        <v>17.407499999999999</v>
      </c>
      <c r="QI16" s="368">
        <v>128.98979999999997</v>
      </c>
      <c r="QJ16" s="368">
        <v>97.735200000000006</v>
      </c>
      <c r="QK16" s="368">
        <v>10.668099999999999</v>
      </c>
      <c r="QL16" s="363">
        <v>0</v>
      </c>
      <c r="QM16" s="368">
        <v>135.61659999999998</v>
      </c>
      <c r="QN16" s="368">
        <v>244.01989999999998</v>
      </c>
      <c r="QO16" s="368">
        <v>100.51089999999999</v>
      </c>
      <c r="QP16" s="368">
        <v>6.681</v>
      </c>
      <c r="QQ16" s="363">
        <v>0</v>
      </c>
      <c r="QR16" s="368">
        <v>286.60860000000002</v>
      </c>
      <c r="QS16" s="368">
        <v>393.8005</v>
      </c>
      <c r="QT16" s="368">
        <v>85.865099999999998</v>
      </c>
      <c r="QU16" s="368">
        <v>51.697899999999997</v>
      </c>
      <c r="QV16" s="363">
        <v>0</v>
      </c>
      <c r="QW16" s="368">
        <v>152.93969999999999</v>
      </c>
      <c r="QX16" s="368">
        <v>290.5027</v>
      </c>
      <c r="QY16" s="368">
        <v>76.752149083132863</v>
      </c>
      <c r="QZ16" s="368">
        <v>11.320298728553192</v>
      </c>
      <c r="RA16" s="368">
        <v>0</v>
      </c>
      <c r="RB16" s="368">
        <v>186.69752574110638</v>
      </c>
      <c r="RC16" s="368">
        <v>274.76997355279246</v>
      </c>
      <c r="RD16" s="368">
        <v>6.6174654866364317</v>
      </c>
      <c r="RE16" s="368">
        <v>17.833532927848296</v>
      </c>
      <c r="RF16" s="368">
        <v>0</v>
      </c>
      <c r="RG16" s="368">
        <v>55.460431509243108</v>
      </c>
      <c r="RH16" s="368">
        <v>79.911429923727837</v>
      </c>
      <c r="RI16" s="368">
        <v>12.3049</v>
      </c>
      <c r="RJ16" s="368">
        <v>1.4308000000000001</v>
      </c>
      <c r="RK16" s="368">
        <v>0</v>
      </c>
      <c r="RL16" s="368">
        <v>12.229100000000001</v>
      </c>
      <c r="RM16" s="368">
        <v>25.9648</v>
      </c>
      <c r="RN16" s="368">
        <v>0</v>
      </c>
      <c r="RO16" s="368">
        <v>0</v>
      </c>
      <c r="RP16" s="368">
        <v>0</v>
      </c>
      <c r="RQ16" s="368">
        <v>0</v>
      </c>
      <c r="RR16" s="368">
        <v>0</v>
      </c>
      <c r="RS16" s="368">
        <v>56.589199999999991</v>
      </c>
      <c r="RT16" s="368">
        <v>0.62890000000000001</v>
      </c>
      <c r="RU16" s="368">
        <v>0</v>
      </c>
      <c r="RV16" s="368">
        <v>0</v>
      </c>
      <c r="RW16" s="368">
        <v>57.2181</v>
      </c>
      <c r="RX16" s="369">
        <v>77.387</v>
      </c>
      <c r="RY16" s="369">
        <v>0.2853</v>
      </c>
      <c r="RZ16" s="369">
        <v>0</v>
      </c>
      <c r="SA16" s="369">
        <v>0</v>
      </c>
      <c r="SB16" s="369">
        <v>77.672300000000007</v>
      </c>
      <c r="SC16" s="368">
        <v>3.4525999999999999</v>
      </c>
      <c r="SD16" s="368">
        <v>1.4473</v>
      </c>
      <c r="SE16" s="368">
        <v>14.158099999999999</v>
      </c>
      <c r="SF16" s="368">
        <v>19.802700000000002</v>
      </c>
      <c r="SG16" s="368">
        <v>38.860700000000001</v>
      </c>
      <c r="SH16" s="368">
        <v>497.30899999999997</v>
      </c>
      <c r="SI16" s="368">
        <v>31.145800000000001</v>
      </c>
      <c r="SJ16" s="368">
        <v>183.36980000000003</v>
      </c>
      <c r="SK16" s="368">
        <v>2187.4519</v>
      </c>
      <c r="SL16" s="368">
        <v>2899.2765000000004</v>
      </c>
      <c r="SM16" s="368">
        <v>823.80690000000016</v>
      </c>
      <c r="SN16" s="368">
        <v>18.710239999999999</v>
      </c>
      <c r="SO16" s="368">
        <v>572.88390000000004</v>
      </c>
      <c r="SP16" s="368">
        <v>5084.5460999999996</v>
      </c>
      <c r="SQ16" s="368">
        <v>6499.9471400000002</v>
      </c>
      <c r="SR16" s="368">
        <v>828.67070000000001</v>
      </c>
      <c r="SS16" s="368">
        <v>40.464599999999997</v>
      </c>
      <c r="ST16" s="368">
        <v>906.25689999999986</v>
      </c>
      <c r="SU16" s="368">
        <v>5834.3343000000004</v>
      </c>
      <c r="SV16" s="368">
        <v>7609.7265000000007</v>
      </c>
      <c r="SW16" s="368">
        <v>1183.7822999999999</v>
      </c>
      <c r="SX16" s="368">
        <v>93.185500000000005</v>
      </c>
      <c r="SY16" s="368">
        <v>2374.0380999999993</v>
      </c>
      <c r="SZ16" s="368">
        <v>5327.2016999999996</v>
      </c>
      <c r="TA16" s="368">
        <v>8978.2075999999997</v>
      </c>
      <c r="TB16" s="368">
        <v>1302.8605323400227</v>
      </c>
      <c r="TC16" s="368">
        <v>82.402300528589393</v>
      </c>
      <c r="TD16" s="368">
        <v>4707.3754547066374</v>
      </c>
      <c r="TE16" s="368">
        <v>6185.7294790050873</v>
      </c>
      <c r="TF16" s="368">
        <v>12278.367866580331</v>
      </c>
      <c r="TG16" s="241">
        <v>1493.1775236925855</v>
      </c>
      <c r="TH16" s="241">
        <v>59.744857260987949</v>
      </c>
      <c r="TI16" s="241">
        <v>1985.5903259763616</v>
      </c>
      <c r="TJ16" s="241">
        <v>6929.9049670498271</v>
      </c>
      <c r="TK16" s="241">
        <v>10468.417673979762</v>
      </c>
      <c r="TL16" s="241">
        <v>2143.1374000000001</v>
      </c>
      <c r="TM16" s="241">
        <v>86.709000000000003</v>
      </c>
      <c r="TN16" s="241">
        <v>2899.8220999999994</v>
      </c>
      <c r="TO16" s="241">
        <v>9159.9053000000022</v>
      </c>
      <c r="TP16" s="241">
        <v>14289.572700000001</v>
      </c>
    </row>
    <row r="17" spans="1:536" s="54" customFormat="1" ht="39" x14ac:dyDescent="0.35">
      <c r="A17" s="390" t="s">
        <v>121</v>
      </c>
      <c r="B17" s="321">
        <v>709.39900000000034</v>
      </c>
      <c r="C17" s="321">
        <v>457.93449999999996</v>
      </c>
      <c r="D17" s="321">
        <v>71.11760000000001</v>
      </c>
      <c r="E17" s="321">
        <v>381.22739999999976</v>
      </c>
      <c r="F17" s="321">
        <v>1619.6784999999982</v>
      </c>
      <c r="G17" s="321">
        <v>532.84349999999904</v>
      </c>
      <c r="H17" s="321">
        <v>384.30730000000017</v>
      </c>
      <c r="I17" s="321">
        <v>-108.6073</v>
      </c>
      <c r="J17" s="321">
        <v>1637.6403000000028</v>
      </c>
      <c r="K17" s="321">
        <v>2446.1838000000025</v>
      </c>
      <c r="L17" s="321">
        <v>112.74649999999929</v>
      </c>
      <c r="M17" s="321">
        <v>559.56759999999997</v>
      </c>
      <c r="N17" s="321">
        <v>-9.3108000000000288</v>
      </c>
      <c r="O17" s="321">
        <v>1670.4526000000005</v>
      </c>
      <c r="P17" s="321">
        <v>2333.4559000000008</v>
      </c>
      <c r="Q17" s="321">
        <f>+Q11-Q16</f>
        <v>-1170.8155000000006</v>
      </c>
      <c r="R17" s="321">
        <f>+R11-R16</f>
        <v>350.96340000000009</v>
      </c>
      <c r="S17" s="321">
        <f>+S11-S16</f>
        <v>-79.532199999999989</v>
      </c>
      <c r="T17" s="321">
        <f>+T11-T16</f>
        <v>3320.5936999999976</v>
      </c>
      <c r="U17" s="321">
        <f>+U11-U16</f>
        <v>2421.2093999999997</v>
      </c>
      <c r="V17" s="321">
        <v>-539.41820000000007</v>
      </c>
      <c r="W17" s="321">
        <v>400.40480000000025</v>
      </c>
      <c r="X17" s="321">
        <v>28.696300000000065</v>
      </c>
      <c r="Y17" s="321">
        <v>-698.25349999999889</v>
      </c>
      <c r="Z17" s="321">
        <v>-808.57059999999183</v>
      </c>
      <c r="AA17" s="25">
        <f>AA11-AA16</f>
        <v>478.82920000000013</v>
      </c>
      <c r="AB17" s="321">
        <v>-243.11439999999993</v>
      </c>
      <c r="AC17" s="321">
        <v>-124.91290000000004</v>
      </c>
      <c r="AD17" s="321">
        <v>1224.9493999999977</v>
      </c>
      <c r="AE17" s="321">
        <v>1335.7513000000035</v>
      </c>
      <c r="AF17" s="321">
        <v>1416.6910945120053</v>
      </c>
      <c r="AG17" s="321">
        <v>70.913216768999519</v>
      </c>
      <c r="AH17" s="321">
        <v>-1342.7846744369995</v>
      </c>
      <c r="AI17" s="321">
        <v>2951.8284240780049</v>
      </c>
      <c r="AJ17" s="321">
        <v>3096.6480609220102</v>
      </c>
      <c r="AK17" s="321">
        <v>1243.6985999999997</v>
      </c>
      <c r="AL17" s="321">
        <v>424.03290000000015</v>
      </c>
      <c r="AM17" s="321">
        <v>53.505699999999933</v>
      </c>
      <c r="AN17" s="321">
        <v>3457.7626999999957</v>
      </c>
      <c r="AO17" s="321">
        <v>5178.9998999999953</v>
      </c>
      <c r="AP17" s="322">
        <v>2786.1026999999995</v>
      </c>
      <c r="AQ17" s="322">
        <v>-1647.1455999999998</v>
      </c>
      <c r="AR17" s="322">
        <v>-150.22880000000009</v>
      </c>
      <c r="AS17" s="322">
        <v>3088.8584999999948</v>
      </c>
      <c r="AT17" s="322">
        <v>4077.5867999999946</v>
      </c>
      <c r="AU17" s="321">
        <v>0</v>
      </c>
      <c r="AV17" s="321">
        <v>0</v>
      </c>
      <c r="AW17" s="321">
        <v>0</v>
      </c>
      <c r="AX17" s="321">
        <v>0</v>
      </c>
      <c r="AY17" s="321">
        <v>0</v>
      </c>
      <c r="AZ17" s="321">
        <v>-2.1911999999999998</v>
      </c>
      <c r="BA17" s="321">
        <v>0</v>
      </c>
      <c r="BB17" s="321">
        <v>0</v>
      </c>
      <c r="BC17" s="321">
        <v>-0.54779999999999995</v>
      </c>
      <c r="BD17" s="321">
        <v>-2.7389999999999999</v>
      </c>
      <c r="BE17" s="321">
        <v>709.39900000000034</v>
      </c>
      <c r="BF17" s="321">
        <v>457.93449999999996</v>
      </c>
      <c r="BG17" s="321">
        <v>71.11760000000001</v>
      </c>
      <c r="BH17" s="321">
        <v>381.22739999999976</v>
      </c>
      <c r="BI17" s="321">
        <v>1619.6784999999982</v>
      </c>
      <c r="BJ17" s="321">
        <v>532.84349999999904</v>
      </c>
      <c r="BK17" s="321">
        <v>384.30730000000017</v>
      </c>
      <c r="BL17" s="321">
        <v>-108.60730000000004</v>
      </c>
      <c r="BM17" s="321">
        <v>1637.6403000000028</v>
      </c>
      <c r="BN17" s="321">
        <v>2446.1838000000025</v>
      </c>
      <c r="BO17" s="321">
        <v>110.55529999999999</v>
      </c>
      <c r="BP17" s="321">
        <v>559.56759999999997</v>
      </c>
      <c r="BQ17" s="321">
        <v>-9.3108000000000288</v>
      </c>
      <c r="BR17" s="321">
        <v>1669.9048000000003</v>
      </c>
      <c r="BS17" s="321">
        <v>2330.7168999999994</v>
      </c>
      <c r="BT17" s="321">
        <f t="shared" si="0"/>
        <v>-1170.8155000000006</v>
      </c>
      <c r="BU17" s="321">
        <f t="shared" si="1"/>
        <v>350.96340000000009</v>
      </c>
      <c r="BV17" s="321">
        <f t="shared" si="2"/>
        <v>-79.532199999999989</v>
      </c>
      <c r="BW17" s="321">
        <f t="shared" si="3"/>
        <v>3320.5936999999976</v>
      </c>
      <c r="BX17" s="321">
        <f t="shared" si="4"/>
        <v>2421.2093999999997</v>
      </c>
      <c r="BY17" s="321">
        <v>-539.41820000000007</v>
      </c>
      <c r="BZ17" s="321">
        <v>400.40480000000025</v>
      </c>
      <c r="CA17" s="321">
        <v>28.696300000000065</v>
      </c>
      <c r="CB17" s="321">
        <v>-698.25349999999889</v>
      </c>
      <c r="CC17" s="321">
        <v>-808.57059999999183</v>
      </c>
      <c r="CD17" s="321">
        <v>478.82920000000013</v>
      </c>
      <c r="CE17" s="321">
        <v>-243.11439999999993</v>
      </c>
      <c r="CF17" s="321">
        <v>-124.91290000000004</v>
      </c>
      <c r="CG17" s="321">
        <v>1224.9493999999977</v>
      </c>
      <c r="CH17" s="321">
        <v>1335.7513000000035</v>
      </c>
      <c r="CI17" s="321">
        <v>1416.6910945120053</v>
      </c>
      <c r="CJ17" s="321">
        <v>70.913216768999519</v>
      </c>
      <c r="CK17" s="321">
        <v>-1342.7846744369995</v>
      </c>
      <c r="CL17" s="321">
        <v>2951.8284240780049</v>
      </c>
      <c r="CM17" s="321">
        <v>3096.6480609220102</v>
      </c>
      <c r="CN17" s="321">
        <v>1243.6985999999997</v>
      </c>
      <c r="CO17" s="321">
        <v>424.03290000000015</v>
      </c>
      <c r="CP17" s="321">
        <v>53.505699999999933</v>
      </c>
      <c r="CQ17" s="321">
        <v>3457.7626999999957</v>
      </c>
      <c r="CR17" s="321">
        <v>5178.9998999999953</v>
      </c>
      <c r="CS17" s="322">
        <v>2786.1026999999995</v>
      </c>
      <c r="CT17" s="322">
        <v>-1647.1455999999998</v>
      </c>
      <c r="CU17" s="322">
        <v>-150.22880000000009</v>
      </c>
      <c r="CV17" s="322">
        <v>3088.8584999999948</v>
      </c>
      <c r="CW17" s="322">
        <v>4077.5867999999946</v>
      </c>
      <c r="CX17" s="321">
        <v>-11.821800000000001</v>
      </c>
      <c r="CY17" s="321">
        <v>-0.81280000000000019</v>
      </c>
      <c r="CZ17" s="321">
        <v>0</v>
      </c>
      <c r="DA17" s="321">
        <v>-10.276099999999998</v>
      </c>
      <c r="DB17" s="321">
        <v>-22.910700000000006</v>
      </c>
      <c r="DC17" s="321">
        <v>-4.8506</v>
      </c>
      <c r="DD17" s="321">
        <v>-0.23420000000000041</v>
      </c>
      <c r="DE17" s="321">
        <v>0</v>
      </c>
      <c r="DF17" s="321">
        <v>-0.75910000000000011</v>
      </c>
      <c r="DG17" s="321">
        <v>-5.8439000000000192</v>
      </c>
      <c r="DH17" s="321">
        <v>11.244</v>
      </c>
      <c r="DI17" s="321">
        <v>0.38080000000000025</v>
      </c>
      <c r="DJ17" s="321">
        <v>0</v>
      </c>
      <c r="DK17" s="321">
        <v>-27.261799999999994</v>
      </c>
      <c r="DL17" s="321">
        <v>-15.636999999999993</v>
      </c>
      <c r="DM17" s="391">
        <v>-25.507900000000006</v>
      </c>
      <c r="DN17" s="391">
        <v>0.69199999999999995</v>
      </c>
      <c r="DO17" s="391">
        <v>0</v>
      </c>
      <c r="DP17" s="391">
        <v>12.525399999999998</v>
      </c>
      <c r="DQ17" s="391">
        <v>-12.290500000000009</v>
      </c>
      <c r="DR17" s="391">
        <v>-66.969599999999986</v>
      </c>
      <c r="DS17" s="391">
        <v>1.0046999999999999</v>
      </c>
      <c r="DT17" s="391">
        <v>0</v>
      </c>
      <c r="DU17" s="391">
        <v>-10.283599999999993</v>
      </c>
      <c r="DV17" s="391">
        <v>-76.248499999999979</v>
      </c>
      <c r="DW17" s="392">
        <v>15.55</v>
      </c>
      <c r="DX17" s="392">
        <v>-0.05</v>
      </c>
      <c r="DY17" s="392">
        <v>0</v>
      </c>
      <c r="DZ17" s="392">
        <v>8.98</v>
      </c>
      <c r="EA17" s="392">
        <v>24.48</v>
      </c>
      <c r="EB17" s="321">
        <v>0</v>
      </c>
      <c r="EC17" s="321">
        <v>0</v>
      </c>
      <c r="ED17" s="321">
        <v>0</v>
      </c>
      <c r="EE17" s="321">
        <v>13.846299999999928</v>
      </c>
      <c r="EF17" s="321">
        <v>13.846299999999928</v>
      </c>
      <c r="EG17" s="321">
        <v>3.1300000000000001E-2</v>
      </c>
      <c r="EH17" s="321">
        <v>3.8299999999999994E-2</v>
      </c>
      <c r="EI17" s="321">
        <v>-7.7081999999999979</v>
      </c>
      <c r="EJ17" s="321">
        <v>135.68460000000005</v>
      </c>
      <c r="EK17" s="321">
        <v>128.04600000000028</v>
      </c>
      <c r="EL17" s="321">
        <v>9.1599999999999959E-2</v>
      </c>
      <c r="EM17" s="321">
        <v>0.13300000000000001</v>
      </c>
      <c r="EN17" s="321">
        <v>-8.8481000000000023</v>
      </c>
      <c r="EO17" s="321">
        <v>35.850999999999885</v>
      </c>
      <c r="EP17" s="321">
        <v>27.227499999999736</v>
      </c>
      <c r="EQ17" s="321">
        <v>2.7400000000000008E-2</v>
      </c>
      <c r="ER17" s="321">
        <v>3.5000000000000031E-2</v>
      </c>
      <c r="ES17" s="321">
        <v>-13.767399999999995</v>
      </c>
      <c r="ET17" s="321">
        <v>98.769599999999912</v>
      </c>
      <c r="EU17" s="321">
        <v>85.064599999999928</v>
      </c>
      <c r="EV17" s="391">
        <v>0</v>
      </c>
      <c r="EW17" s="391">
        <v>0</v>
      </c>
      <c r="EX17" s="391">
        <v>-150.08095370000001</v>
      </c>
      <c r="EY17" s="391">
        <v>27.776057199999968</v>
      </c>
      <c r="EZ17" s="391">
        <v>-122.30489650000004</v>
      </c>
      <c r="FA17" s="391">
        <v>0</v>
      </c>
      <c r="FB17" s="391">
        <v>-2.0200000000000003E-2</v>
      </c>
      <c r="FC17" s="391">
        <v>-41.096099999999979</v>
      </c>
      <c r="FD17" s="391">
        <v>55.851200000000063</v>
      </c>
      <c r="FE17" s="391">
        <v>14.734900000000039</v>
      </c>
      <c r="FF17" s="391">
        <v>0.56999999999999995</v>
      </c>
      <c r="FG17" s="391">
        <v>0.57999999999999996</v>
      </c>
      <c r="FH17" s="391">
        <v>182.53</v>
      </c>
      <c r="FI17" s="391">
        <v>160.76</v>
      </c>
      <c r="FJ17" s="391">
        <v>344.44</v>
      </c>
      <c r="FK17" s="321">
        <v>0</v>
      </c>
      <c r="FL17" s="321">
        <v>0</v>
      </c>
      <c r="FM17" s="321">
        <v>-6.5953999999999979</v>
      </c>
      <c r="FN17" s="321">
        <v>-3.8372000000000002</v>
      </c>
      <c r="FO17" s="321">
        <v>-10.432599999999997</v>
      </c>
      <c r="FP17" s="321">
        <v>-8.0406000000000031</v>
      </c>
      <c r="FQ17" s="321">
        <v>2.0699999999999941E-2</v>
      </c>
      <c r="FR17" s="321">
        <v>-12.555200000000042</v>
      </c>
      <c r="FS17" s="321">
        <v>-5.5600000000013083E-2</v>
      </c>
      <c r="FT17" s="321">
        <v>-20.63069999999999</v>
      </c>
      <c r="FU17" s="321">
        <v>4.4769999999999994</v>
      </c>
      <c r="FV17" s="321">
        <v>0.24690000000000004</v>
      </c>
      <c r="FW17" s="321">
        <v>-11.593899999999991</v>
      </c>
      <c r="FX17" s="321">
        <v>1.3469000000000149</v>
      </c>
      <c r="FY17" s="321">
        <v>-5.5230999999999995</v>
      </c>
      <c r="FZ17" s="321">
        <v>7.1980000000000004</v>
      </c>
      <c r="GA17" s="321">
        <v>-5.1199999999999968E-2</v>
      </c>
      <c r="GB17" s="321">
        <v>-45.716399999999993</v>
      </c>
      <c r="GC17" s="321">
        <v>0.70910000000000295</v>
      </c>
      <c r="GD17" s="321">
        <v>-37.860499999999973</v>
      </c>
      <c r="GE17" s="321">
        <v>4.5484310206757854</v>
      </c>
      <c r="GF17" s="321">
        <v>-1.691230838619707</v>
      </c>
      <c r="GG17" s="321">
        <v>-347.28129062456992</v>
      </c>
      <c r="GH17" s="321">
        <v>13.718574637976552</v>
      </c>
      <c r="GI17" s="321">
        <v>-330.70551580453719</v>
      </c>
      <c r="GJ17" s="321">
        <v>10.735861055593471</v>
      </c>
      <c r="GK17" s="321">
        <v>1.3940799974472622</v>
      </c>
      <c r="GL17" s="321">
        <v>-20.546519251151032</v>
      </c>
      <c r="GM17" s="321">
        <v>35.30197191559563</v>
      </c>
      <c r="GN17" s="321">
        <v>26.885396717485214</v>
      </c>
      <c r="GO17" s="351">
        <v>47.474200000000003</v>
      </c>
      <c r="GP17" s="351">
        <v>1.9222999999999999</v>
      </c>
      <c r="GQ17" s="351">
        <v>100.13</v>
      </c>
      <c r="GR17" s="351">
        <v>-7.2135999999999996</v>
      </c>
      <c r="GS17" s="352">
        <f t="shared" ref="GS17" si="10">SUM(GO17:GR17)</f>
        <v>142.31290000000001</v>
      </c>
      <c r="GT17" s="321">
        <v>-1.2307999999999999</v>
      </c>
      <c r="GU17" s="321">
        <v>0</v>
      </c>
      <c r="GV17" s="321">
        <v>0</v>
      </c>
      <c r="GW17" s="321">
        <v>-2.3933</v>
      </c>
      <c r="GX17" s="321">
        <v>-3.6240999999999999</v>
      </c>
      <c r="GY17" s="321">
        <v>-8.7479000000000013</v>
      </c>
      <c r="GZ17" s="321">
        <v>-1.7083000000000004</v>
      </c>
      <c r="HA17" s="321">
        <v>-2.5760000000000005</v>
      </c>
      <c r="HB17" s="321">
        <v>-78.478600000000043</v>
      </c>
      <c r="HC17" s="321">
        <v>-91.510800000000046</v>
      </c>
      <c r="HD17" s="321">
        <v>-11.160600000000017</v>
      </c>
      <c r="HE17" s="321">
        <v>11.502199999999998</v>
      </c>
      <c r="HF17" s="321">
        <v>-3.4008000000000003</v>
      </c>
      <c r="HG17" s="321">
        <v>-46.162699999999916</v>
      </c>
      <c r="HH17" s="321">
        <v>-49.221899999999891</v>
      </c>
      <c r="HI17" s="321">
        <v>-33.740999999999985</v>
      </c>
      <c r="HJ17" s="321">
        <v>4.4918999999999993</v>
      </c>
      <c r="HK17" s="321">
        <v>-5.2771000000000043</v>
      </c>
      <c r="HL17" s="321">
        <v>-31.607899999999859</v>
      </c>
      <c r="HM17" s="321">
        <v>-66.134099999999989</v>
      </c>
      <c r="HN17" s="321">
        <v>-2.2122000000000241</v>
      </c>
      <c r="HO17" s="321">
        <v>-7.3498999999999999</v>
      </c>
      <c r="HP17" s="321">
        <v>-14.4663</v>
      </c>
      <c r="HQ17" s="321">
        <v>12.909200000000046</v>
      </c>
      <c r="HR17" s="321">
        <v>-11.119199999999978</v>
      </c>
      <c r="HS17" s="321">
        <v>36.044376376137791</v>
      </c>
      <c r="HT17" s="321">
        <v>6.592428686251905</v>
      </c>
      <c r="HU17" s="321">
        <v>-79.969994669031436</v>
      </c>
      <c r="HV17" s="321">
        <v>180.15899661242167</v>
      </c>
      <c r="HW17" s="321">
        <v>142.82580700578001</v>
      </c>
      <c r="HX17" s="321">
        <v>34.9649</v>
      </c>
      <c r="HY17" s="321">
        <v>18.369699999999998</v>
      </c>
      <c r="HZ17" s="321">
        <v>-7.8715999999999866</v>
      </c>
      <c r="IA17" s="321">
        <v>-16.566754799999899</v>
      </c>
      <c r="IB17" s="321">
        <v>28.896245199999839</v>
      </c>
      <c r="IC17" s="351">
        <v>9.9833999999999996</v>
      </c>
      <c r="ID17" s="351">
        <v>-20.892900000000001</v>
      </c>
      <c r="IE17" s="351">
        <v>51.822499999999998</v>
      </c>
      <c r="IF17" s="352">
        <f>IG17-IC17-ID17-IE17</f>
        <v>-27.208899999999996</v>
      </c>
      <c r="IG17" s="351">
        <v>13.7041</v>
      </c>
      <c r="IH17" s="321">
        <v>0</v>
      </c>
      <c r="II17" s="321">
        <v>0</v>
      </c>
      <c r="IJ17" s="321">
        <v>0</v>
      </c>
      <c r="IK17" s="321">
        <f>+IK11-IK16</f>
        <v>-6.2745999999999995</v>
      </c>
      <c r="IL17" s="321">
        <f>+SUM(IH17:IK17)</f>
        <v>-6.2745999999999995</v>
      </c>
      <c r="IM17" s="321">
        <v>0</v>
      </c>
      <c r="IN17" s="321">
        <v>0</v>
      </c>
      <c r="IO17" s="321">
        <v>0</v>
      </c>
      <c r="IP17" s="321">
        <v>-7.2352000000000007</v>
      </c>
      <c r="IQ17" s="321">
        <v>-7.2352000000000007</v>
      </c>
      <c r="IR17" s="321">
        <v>0</v>
      </c>
      <c r="IS17" s="321">
        <v>-0.54224000000000006</v>
      </c>
      <c r="IT17" s="321">
        <v>0</v>
      </c>
      <c r="IU17" s="321">
        <v>-2.3457000000000003</v>
      </c>
      <c r="IV17" s="321">
        <v>-2.8879400000000004</v>
      </c>
      <c r="IW17" s="321">
        <v>0</v>
      </c>
      <c r="IX17" s="321">
        <v>-1.2720000000000002</v>
      </c>
      <c r="IY17" s="321">
        <v>0</v>
      </c>
      <c r="IZ17" s="321">
        <v>-0.30070000000000086</v>
      </c>
      <c r="JA17" s="321">
        <v>-1.5727000000000011</v>
      </c>
      <c r="JB17" s="321">
        <v>1.0328999999999997</v>
      </c>
      <c r="JC17" s="321">
        <v>-2.6956000000000002</v>
      </c>
      <c r="JD17" s="321">
        <v>0</v>
      </c>
      <c r="JE17" s="321">
        <v>1.7253999999999996</v>
      </c>
      <c r="JF17" s="321">
        <v>6.2699999999998646E-2</v>
      </c>
      <c r="JG17" s="321">
        <v>5.2641999999999989</v>
      </c>
      <c r="JH17" s="321">
        <v>-4.1380000000000017</v>
      </c>
      <c r="JI17" s="321">
        <v>0</v>
      </c>
      <c r="JJ17" s="321">
        <v>1.67</v>
      </c>
      <c r="JK17" s="321">
        <v>2.7961999999999971</v>
      </c>
      <c r="JL17" s="321">
        <v>22.758800000000001</v>
      </c>
      <c r="JM17" s="321">
        <v>7.0396000000000036</v>
      </c>
      <c r="JN17" s="321">
        <v>0</v>
      </c>
      <c r="JO17" s="321">
        <v>6.6164999999999985</v>
      </c>
      <c r="JP17" s="321">
        <v>36.414899999999989</v>
      </c>
      <c r="JQ17" s="351">
        <v>26.915600000000001</v>
      </c>
      <c r="JR17" s="351">
        <v>7.7183999999999999</v>
      </c>
      <c r="JS17" s="351">
        <v>0</v>
      </c>
      <c r="JT17" s="351">
        <v>7.4466999999999999</v>
      </c>
      <c r="JU17" s="351">
        <f t="shared" ref="JU17" si="11">SUM(JQ17:JT17)</f>
        <v>42.0807</v>
      </c>
      <c r="JV17" s="321">
        <v>-0.14189999999999997</v>
      </c>
      <c r="JW17" s="321">
        <v>0</v>
      </c>
      <c r="JX17" s="321">
        <v>3.0000000000107718E-4</v>
      </c>
      <c r="JY17" s="321">
        <v>2.7237000000000009</v>
      </c>
      <c r="JZ17" s="321">
        <v>2.5821000000000018</v>
      </c>
      <c r="KA17" s="321">
        <f>+KA11-KA16</f>
        <v>-22.655900000000017</v>
      </c>
      <c r="KB17" s="321">
        <f>+KB11-KB16</f>
        <v>5.6599999999999873E-2</v>
      </c>
      <c r="KC17" s="321">
        <f>+KC11-KC16</f>
        <v>2.6114999999999995</v>
      </c>
      <c r="KD17" s="321">
        <f>+KD11-KD16</f>
        <v>-88.749899999999968</v>
      </c>
      <c r="KE17" s="321">
        <f>+KE11-KE16</f>
        <v>-108.7376999999999</v>
      </c>
      <c r="KF17" s="321">
        <v>-27.804100000000034</v>
      </c>
      <c r="KG17" s="321">
        <v>0.69110000000000049</v>
      </c>
      <c r="KH17" s="321">
        <v>3.8771999999999878</v>
      </c>
      <c r="KI17" s="321">
        <v>-34.985099999999875</v>
      </c>
      <c r="KJ17" s="321">
        <v>-58.220900000000029</v>
      </c>
      <c r="KK17" s="321">
        <v>-76.052399999999977</v>
      </c>
      <c r="KL17" s="321">
        <v>0.39480000000000004</v>
      </c>
      <c r="KM17" s="321">
        <v>2.2927000000000248</v>
      </c>
      <c r="KN17" s="321">
        <v>-19.119099999999889</v>
      </c>
      <c r="KO17" s="321">
        <v>-92.484000000000151</v>
      </c>
      <c r="KP17" s="321">
        <v>-100.89940000000001</v>
      </c>
      <c r="KQ17" s="321">
        <v>-1.1372400000000003</v>
      </c>
      <c r="KR17" s="321">
        <v>-141.03799999999998</v>
      </c>
      <c r="KS17" s="321">
        <v>-59.961360000000241</v>
      </c>
      <c r="KT17" s="321">
        <v>-303.03600000000006</v>
      </c>
      <c r="KU17" s="321">
        <v>-67.018899999999974</v>
      </c>
      <c r="KV17" s="321">
        <v>0.26669999999999972</v>
      </c>
      <c r="KW17" s="321">
        <v>-789.15420000000006</v>
      </c>
      <c r="KX17" s="321">
        <v>-11.860499999999774</v>
      </c>
      <c r="KY17" s="321">
        <v>-867.76689999999985</v>
      </c>
      <c r="KZ17" s="321">
        <v>107.31989999999996</v>
      </c>
      <c r="LA17" s="321">
        <v>1.8479999999999994</v>
      </c>
      <c r="LB17" s="321">
        <v>145.37699999999995</v>
      </c>
      <c r="LC17" s="321">
        <v>203.98704180000004</v>
      </c>
      <c r="LD17" s="321">
        <v>458.53194179999997</v>
      </c>
      <c r="LE17" s="351">
        <v>-31.991</v>
      </c>
      <c r="LF17" s="351">
        <v>2.0396999999999998</v>
      </c>
      <c r="LG17" s="351">
        <v>233.39080000000001</v>
      </c>
      <c r="LH17" s="351">
        <v>261.29179999999997</v>
      </c>
      <c r="LI17" s="351">
        <v>464.73219999999998</v>
      </c>
      <c r="LJ17" s="321">
        <v>0</v>
      </c>
      <c r="LK17" s="321">
        <v>0</v>
      </c>
      <c r="LL17" s="321">
        <v>0</v>
      </c>
      <c r="LM17" s="321">
        <v>0</v>
      </c>
      <c r="LN17" s="321">
        <v>0</v>
      </c>
      <c r="LO17" s="321">
        <v>0</v>
      </c>
      <c r="LP17" s="321">
        <v>0</v>
      </c>
      <c r="LQ17" s="321">
        <v>-17.148400000000002</v>
      </c>
      <c r="LR17" s="321">
        <v>0</v>
      </c>
      <c r="LS17" s="321">
        <v>-17.148400000000002</v>
      </c>
      <c r="LT17" s="321">
        <v>0</v>
      </c>
      <c r="LU17" s="321">
        <v>0</v>
      </c>
      <c r="LV17" s="321">
        <v>-44.934600000000003</v>
      </c>
      <c r="LW17" s="321">
        <v>0</v>
      </c>
      <c r="LX17" s="321">
        <v>-44.934600000000003</v>
      </c>
      <c r="LY17" s="321">
        <v>0</v>
      </c>
      <c r="LZ17" s="321">
        <v>0</v>
      </c>
      <c r="MA17" s="321">
        <v>-1177.2028</v>
      </c>
      <c r="MB17" s="321"/>
      <c r="MC17" s="321">
        <v>-1177.2028</v>
      </c>
      <c r="MD17" s="321">
        <v>0</v>
      </c>
      <c r="ME17" s="321">
        <v>0</v>
      </c>
      <c r="MF17" s="321">
        <v>-33.585999999999899</v>
      </c>
      <c r="MG17" s="321">
        <v>0</v>
      </c>
      <c r="MH17" s="321">
        <v>-33.585999999999899</v>
      </c>
      <c r="MI17" s="321">
        <v>0</v>
      </c>
      <c r="MJ17" s="321">
        <v>0</v>
      </c>
      <c r="MK17" s="321">
        <v>0.16147883926169015</v>
      </c>
      <c r="ML17" s="321">
        <v>0</v>
      </c>
      <c r="MM17" s="321">
        <v>0.16147883926169015</v>
      </c>
      <c r="MN17" s="321">
        <v>0</v>
      </c>
      <c r="MO17" s="321">
        <v>0</v>
      </c>
      <c r="MP17" s="321">
        <v>-1.2655999999999494</v>
      </c>
      <c r="MQ17" s="321">
        <v>0</v>
      </c>
      <c r="MR17" s="321">
        <v>-1.2655999999999494</v>
      </c>
      <c r="MS17" s="321">
        <v>0</v>
      </c>
      <c r="MT17" s="321">
        <v>0</v>
      </c>
      <c r="MU17" s="321">
        <v>-0.63</v>
      </c>
      <c r="MV17" s="321">
        <v>0</v>
      </c>
      <c r="MW17" s="321">
        <f t="shared" ref="MW17" si="12">SUM(MS17:MV17)</f>
        <v>-0.63</v>
      </c>
      <c r="MX17" s="321">
        <v>-1.3601000000000001</v>
      </c>
      <c r="MY17" s="321">
        <v>-1.3601000000000001</v>
      </c>
      <c r="MZ17" s="321">
        <v>-1.2556</v>
      </c>
      <c r="NA17" s="321">
        <v>-1.3601000000000001</v>
      </c>
      <c r="NB17" s="321">
        <v>-5.3358999999999996</v>
      </c>
      <c r="NC17" s="321">
        <v>-85.060199999999995</v>
      </c>
      <c r="ND17" s="321">
        <v>-2.1816000000000004</v>
      </c>
      <c r="NE17" s="321">
        <v>-2.8977000000000004</v>
      </c>
      <c r="NF17" s="321">
        <v>-94.94319999999999</v>
      </c>
      <c r="NG17" s="321">
        <v>-185.08269999999993</v>
      </c>
      <c r="NH17" s="321">
        <v>-67.353899999999982</v>
      </c>
      <c r="NI17" s="321">
        <v>1.3641000000000005</v>
      </c>
      <c r="NJ17" s="321">
        <v>0.35350000000000392</v>
      </c>
      <c r="NK17" s="321">
        <v>-74.593500000000063</v>
      </c>
      <c r="NL17" s="321">
        <v>-140.22979999999995</v>
      </c>
      <c r="NM17" s="321">
        <v>29.858099999999979</v>
      </c>
      <c r="NN17" s="321">
        <v>-3.6536000000000008</v>
      </c>
      <c r="NO17" s="321">
        <v>-22.127300000000002</v>
      </c>
      <c r="NP17" s="321">
        <v>46.926499999999862</v>
      </c>
      <c r="NQ17" s="321">
        <v>51.003699999999867</v>
      </c>
      <c r="NR17" s="321">
        <v>75.705300000000079</v>
      </c>
      <c r="NS17" s="321">
        <v>3.169</v>
      </c>
      <c r="NT17" s="321">
        <v>-21.561099999999989</v>
      </c>
      <c r="NU17" s="321">
        <v>109.13850000000008</v>
      </c>
      <c r="NV17" s="321">
        <v>166.45169999999985</v>
      </c>
      <c r="NW17" s="321">
        <v>52.465916906785367</v>
      </c>
      <c r="NX17" s="321">
        <v>-2.6250059827198591</v>
      </c>
      <c r="NY17" s="321">
        <v>-97.99939237042274</v>
      </c>
      <c r="NZ17" s="321">
        <v>119.74030402172389</v>
      </c>
      <c r="OA17" s="321">
        <v>71.581822575366232</v>
      </c>
      <c r="OB17" s="321">
        <v>149.11516752208718</v>
      </c>
      <c r="OC17" s="321">
        <v>-2.6162283264183186</v>
      </c>
      <c r="OD17" s="321">
        <v>-63.493538995439501</v>
      </c>
      <c r="OE17" s="321">
        <v>68.413221343228486</v>
      </c>
      <c r="OF17" s="321">
        <v>151.4186215434579</v>
      </c>
      <c r="OG17" s="322">
        <v>30.121600000000001</v>
      </c>
      <c r="OH17" s="322">
        <v>1.6755</v>
      </c>
      <c r="OI17" s="322">
        <v>10.1282</v>
      </c>
      <c r="OJ17" s="322">
        <v>-165.1422</v>
      </c>
      <c r="OK17" s="322">
        <v>-123.2169</v>
      </c>
      <c r="OL17" s="321">
        <v>-0.54799999999999993</v>
      </c>
      <c r="OM17" s="321">
        <v>-8.6199999999999999E-2</v>
      </c>
      <c r="ON17" s="321">
        <v>-2.6518999999999995</v>
      </c>
      <c r="OO17" s="321">
        <v>-2.5161000000000002</v>
      </c>
      <c r="OP17" s="321">
        <v>-5.8021999999999991</v>
      </c>
      <c r="OQ17" s="321">
        <v>78.31689999999999</v>
      </c>
      <c r="OR17" s="321">
        <v>-1.5868999999999995</v>
      </c>
      <c r="OS17" s="321">
        <v>4.1026999999999987</v>
      </c>
      <c r="OT17" s="321">
        <v>0.6654999999999518</v>
      </c>
      <c r="OU17" s="321">
        <v>81.498199999999883</v>
      </c>
      <c r="OV17" s="321">
        <v>21.458700000000007</v>
      </c>
      <c r="OW17" s="321">
        <v>0.5301000000000009</v>
      </c>
      <c r="OX17" s="321">
        <v>24.193500000000014</v>
      </c>
      <c r="OY17" s="321">
        <v>76.220499999999788</v>
      </c>
      <c r="OZ17" s="321">
        <v>122.40280000000007</v>
      </c>
      <c r="PA17" s="321">
        <v>55.158799999999999</v>
      </c>
      <c r="PB17" s="321">
        <v>2.4484999999999992</v>
      </c>
      <c r="PC17" s="321">
        <v>-10.97760000000001</v>
      </c>
      <c r="PD17" s="321">
        <v>-166.01909999999998</v>
      </c>
      <c r="PE17" s="321">
        <v>-119.38940000000025</v>
      </c>
      <c r="PF17" s="321">
        <v>185.27570000000003</v>
      </c>
      <c r="PG17" s="321">
        <v>4.2038999999999973</v>
      </c>
      <c r="PH17" s="321">
        <v>-588.96939999999995</v>
      </c>
      <c r="PI17" s="321">
        <v>148.41479999999979</v>
      </c>
      <c r="PJ17" s="321">
        <v>-251.07500000000016</v>
      </c>
      <c r="PK17" s="321">
        <v>151.34404617632637</v>
      </c>
      <c r="PL17" s="321">
        <v>-7.1900982866649095</v>
      </c>
      <c r="PM17" s="321">
        <v>-747.85880725772768</v>
      </c>
      <c r="PN17" s="321">
        <v>290.54752275326859</v>
      </c>
      <c r="PO17" s="321">
        <v>-313.15735010945349</v>
      </c>
      <c r="PP17" s="321">
        <v>108.73031137786606</v>
      </c>
      <c r="PQ17" s="321">
        <v>-0.83444212225773029</v>
      </c>
      <c r="PR17" s="321">
        <v>224.42635222118426</v>
      </c>
      <c r="PS17" s="321">
        <v>125.77778196671863</v>
      </c>
      <c r="PT17" s="321">
        <v>458.10000344351124</v>
      </c>
      <c r="PU17" s="322">
        <v>170.55</v>
      </c>
      <c r="PV17" s="322">
        <v>8.3699999999999992</v>
      </c>
      <c r="PW17" s="322">
        <v>-1052.0938999999998</v>
      </c>
      <c r="PX17" s="322">
        <v>250.45</v>
      </c>
      <c r="PY17" s="322">
        <v>-622.72389999999973</v>
      </c>
      <c r="PZ17" s="321">
        <v>0</v>
      </c>
      <c r="QA17" s="321">
        <v>0</v>
      </c>
      <c r="QB17" s="321">
        <v>0</v>
      </c>
      <c r="QC17" s="321">
        <v>0</v>
      </c>
      <c r="QD17" s="321">
        <v>0</v>
      </c>
      <c r="QE17" s="321">
        <v>-12.157200000000003</v>
      </c>
      <c r="QF17" s="321">
        <v>-1.7874999999999996</v>
      </c>
      <c r="QG17" s="321">
        <v>0</v>
      </c>
      <c r="QH17" s="321">
        <v>-4.0718999999999994</v>
      </c>
      <c r="QI17" s="321">
        <v>-18.016599999999968</v>
      </c>
      <c r="QJ17" s="321">
        <v>9.0051999999999879</v>
      </c>
      <c r="QK17" s="321">
        <v>1.0935000000000006</v>
      </c>
      <c r="QL17" s="321">
        <v>0</v>
      </c>
      <c r="QM17" s="321">
        <v>1.3568000000000211</v>
      </c>
      <c r="QN17" s="321">
        <v>11.455500000000029</v>
      </c>
      <c r="QO17" s="321">
        <v>-6.1925999999999988</v>
      </c>
      <c r="QP17" s="321">
        <v>5.5713999999999997</v>
      </c>
      <c r="QQ17" s="321">
        <v>0</v>
      </c>
      <c r="QR17" s="321">
        <v>-37.071600000000018</v>
      </c>
      <c r="QS17" s="321">
        <v>-37.69280000000002</v>
      </c>
      <c r="QT17" s="321">
        <v>8.7509000000000015</v>
      </c>
      <c r="QU17" s="321">
        <v>-43.792399999999994</v>
      </c>
      <c r="QV17" s="321">
        <v>0</v>
      </c>
      <c r="QW17" s="321">
        <v>16.763100000000009</v>
      </c>
      <c r="QX17" s="321">
        <v>-18.278399999999976</v>
      </c>
      <c r="QY17" s="321">
        <v>27.39298277290996</v>
      </c>
      <c r="QZ17" s="321">
        <v>-5.9633787601458028</v>
      </c>
      <c r="RA17" s="321">
        <v>0</v>
      </c>
      <c r="RB17" s="321">
        <v>-20.214260439149882</v>
      </c>
      <c r="RC17" s="321">
        <v>1.2153435736142342</v>
      </c>
      <c r="RD17" s="321">
        <v>33.141174089309779</v>
      </c>
      <c r="RE17" s="321">
        <v>-3.5712017968921543</v>
      </c>
      <c r="RF17" s="321">
        <v>0</v>
      </c>
      <c r="RG17" s="321">
        <v>15.851537104968841</v>
      </c>
      <c r="RH17" s="321">
        <v>45.421509397386458</v>
      </c>
      <c r="RI17" s="321">
        <v>10.1861</v>
      </c>
      <c r="RJ17" s="321">
        <v>4.4775999999999998</v>
      </c>
      <c r="RK17" s="321">
        <v>0</v>
      </c>
      <c r="RL17" s="321">
        <v>13.888299999999999</v>
      </c>
      <c r="RM17" s="321">
        <v>28.552</v>
      </c>
      <c r="RN17" s="321">
        <v>0</v>
      </c>
      <c r="RO17" s="321">
        <v>0</v>
      </c>
      <c r="RP17" s="321">
        <v>0</v>
      </c>
      <c r="RQ17" s="321">
        <v>0</v>
      </c>
      <c r="RR17" s="321">
        <v>0</v>
      </c>
      <c r="RS17" s="321">
        <v>-12.460399999999993</v>
      </c>
      <c r="RT17" s="321">
        <v>-0.36959999999999998</v>
      </c>
      <c r="RU17" s="321">
        <v>0</v>
      </c>
      <c r="RV17" s="321">
        <v>0</v>
      </c>
      <c r="RW17" s="321">
        <v>-12.829999999999998</v>
      </c>
      <c r="RX17" s="322">
        <v>28.125699999999998</v>
      </c>
      <c r="RY17" s="322">
        <v>0.28999999999999998</v>
      </c>
      <c r="RZ17" s="322">
        <v>0</v>
      </c>
      <c r="SA17" s="322">
        <v>0</v>
      </c>
      <c r="SB17" s="322">
        <v>28.420500000000001</v>
      </c>
      <c r="SC17" s="321">
        <v>-3.2808000000000002</v>
      </c>
      <c r="SD17" s="321">
        <v>-1.4463000000000001</v>
      </c>
      <c r="SE17" s="321">
        <v>-3.9071999999999987</v>
      </c>
      <c r="SF17" s="321">
        <v>-3.5457999999999994</v>
      </c>
      <c r="SG17" s="321">
        <v>-12.180099999999996</v>
      </c>
      <c r="SH17" s="321">
        <v>-50.304300000000069</v>
      </c>
      <c r="SI17" s="321">
        <v>-7.2077000000000027</v>
      </c>
      <c r="SJ17" s="321">
        <v>-22.503300000000024</v>
      </c>
      <c r="SK17" s="321">
        <v>-261.84360000000015</v>
      </c>
      <c r="SL17" s="321">
        <v>-341.85890000000063</v>
      </c>
      <c r="SM17" s="321">
        <v>-95.685800000000427</v>
      </c>
      <c r="SN17" s="321">
        <v>13.88496</v>
      </c>
      <c r="SO17" s="321">
        <v>-40.174600000000055</v>
      </c>
      <c r="SP17" s="321">
        <v>37.608000000001084</v>
      </c>
      <c r="SQ17" s="321">
        <v>-84.367440000000897</v>
      </c>
      <c r="SR17" s="321">
        <v>-31.251099999999983</v>
      </c>
      <c r="SS17" s="321">
        <v>8.126699999999996</v>
      </c>
      <c r="ST17" s="321">
        <v>-1233.7341000000001</v>
      </c>
      <c r="SU17" s="321">
        <v>-170.75309999999999</v>
      </c>
      <c r="SV17" s="321">
        <v>-1427.6116000000011</v>
      </c>
      <c r="SW17" s="321">
        <v>186.12260000000006</v>
      </c>
      <c r="SX17" s="321">
        <v>-47.237639999999999</v>
      </c>
      <c r="SY17" s="321">
        <v>-859.10459999999978</v>
      </c>
      <c r="SZ17" s="321">
        <v>301.20653999999956</v>
      </c>
      <c r="TA17" s="321">
        <v>-419.01310000000024</v>
      </c>
      <c r="TB17" s="321">
        <v>184.53315325283529</v>
      </c>
      <c r="TC17" s="321">
        <v>-14.056585181898376</v>
      </c>
      <c r="TD17" s="321">
        <v>-2212.1831597824903</v>
      </c>
      <c r="TE17" s="321">
        <v>614.062094786241</v>
      </c>
      <c r="TF17" s="321">
        <v>-1427.6445104199686</v>
      </c>
      <c r="TG17" s="391">
        <v>387.33611404485646</v>
      </c>
      <c r="TH17" s="391">
        <v>22.244407751879059</v>
      </c>
      <c r="TI17" s="391">
        <v>235.52999397459376</v>
      </c>
      <c r="TJ17" s="391">
        <v>484.94889933051178</v>
      </c>
      <c r="TK17" s="391">
        <v>1130.0594181018407</v>
      </c>
      <c r="TL17" s="391">
        <v>307.48560000000003</v>
      </c>
      <c r="TM17" s="391">
        <v>6.1305999999999976</v>
      </c>
      <c r="TN17" s="391">
        <v>-474.81850000000009</v>
      </c>
      <c r="TO17" s="391">
        <v>503.25209999999993</v>
      </c>
      <c r="TP17" s="391">
        <v>342.04549999999989</v>
      </c>
    </row>
    <row r="18" spans="1:536" s="53" customFormat="1" ht="13" x14ac:dyDescent="0.3">
      <c r="A18" s="384" t="s">
        <v>21</v>
      </c>
      <c r="B18" s="385">
        <v>709.39900000000034</v>
      </c>
      <c r="C18" s="385">
        <v>457.93449999999996</v>
      </c>
      <c r="D18" s="321">
        <v>71.11760000000001</v>
      </c>
      <c r="E18" s="385">
        <v>381.22739999999976</v>
      </c>
      <c r="F18" s="385">
        <v>1619.6784999999982</v>
      </c>
      <c r="G18" s="385">
        <v>532.84349999999904</v>
      </c>
      <c r="H18" s="385">
        <v>384.30730000000017</v>
      </c>
      <c r="I18" s="321">
        <v>-108.60730000000004</v>
      </c>
      <c r="J18" s="385">
        <v>1637.6403000000028</v>
      </c>
      <c r="K18" s="385">
        <v>2446.1838000000025</v>
      </c>
      <c r="L18" s="385">
        <v>112.74649999999929</v>
      </c>
      <c r="M18" s="385">
        <v>559.56759999999997</v>
      </c>
      <c r="N18" s="321">
        <v>-9.3108000000000288</v>
      </c>
      <c r="O18" s="321">
        <v>1670.4526000000005</v>
      </c>
      <c r="P18" s="321">
        <v>2333.4559000000008</v>
      </c>
      <c r="Q18" s="321">
        <f>+Q17</f>
        <v>-1170.8155000000006</v>
      </c>
      <c r="R18" s="321">
        <f>+R17</f>
        <v>350.96340000000009</v>
      </c>
      <c r="S18" s="321">
        <f>+S17</f>
        <v>-79.532199999999989</v>
      </c>
      <c r="T18" s="321">
        <f>+T17</f>
        <v>3320.5936999999976</v>
      </c>
      <c r="U18" s="321">
        <f>+U17</f>
        <v>2421.2093999999997</v>
      </c>
      <c r="V18" s="321">
        <v>-539.41820000000007</v>
      </c>
      <c r="W18" s="321">
        <v>400.40480000000025</v>
      </c>
      <c r="X18" s="321">
        <v>28.696300000000065</v>
      </c>
      <c r="Y18" s="321">
        <v>-698.25349999999889</v>
      </c>
      <c r="Z18" s="321">
        <v>-808.57059999999183</v>
      </c>
      <c r="AA18" s="393">
        <v>478.82920000000013</v>
      </c>
      <c r="AB18" s="321">
        <v>-243.11439999999993</v>
      </c>
      <c r="AC18" s="321">
        <v>-124.91290000000004</v>
      </c>
      <c r="AD18" s="321">
        <v>1224.9493999999977</v>
      </c>
      <c r="AE18" s="321">
        <v>1335.7513000000035</v>
      </c>
      <c r="AF18" s="321">
        <v>1416.6910945120053</v>
      </c>
      <c r="AG18" s="321">
        <v>70.913216768999519</v>
      </c>
      <c r="AH18" s="321">
        <v>-1342.7846744369995</v>
      </c>
      <c r="AI18" s="321">
        <v>2951.8284240780049</v>
      </c>
      <c r="AJ18" s="321">
        <v>3096.6480609220102</v>
      </c>
      <c r="AK18" s="321">
        <v>1119.3287</v>
      </c>
      <c r="AL18" s="321">
        <v>381.62960000000004</v>
      </c>
      <c r="AM18" s="321">
        <v>53.505700000000004</v>
      </c>
      <c r="AN18" s="321">
        <v>3111.9864000000002</v>
      </c>
      <c r="AO18" s="321">
        <v>4666.4503999999997</v>
      </c>
      <c r="AP18" s="322">
        <v>2507.4924000000001</v>
      </c>
      <c r="AQ18" s="322">
        <v>-1647.1457</v>
      </c>
      <c r="AR18" s="322">
        <v>-150.22880000000009</v>
      </c>
      <c r="AS18" s="322">
        <v>2779.9726999999998</v>
      </c>
      <c r="AT18" s="322">
        <v>3490.0905999999995</v>
      </c>
      <c r="AU18" s="321">
        <v>0</v>
      </c>
      <c r="AV18" s="321">
        <v>0</v>
      </c>
      <c r="AW18" s="321">
        <v>0</v>
      </c>
      <c r="AX18" s="321">
        <v>0</v>
      </c>
      <c r="AY18" s="321">
        <v>0</v>
      </c>
      <c r="AZ18" s="321">
        <v>-2.1911999999999998</v>
      </c>
      <c r="BA18" s="321">
        <v>0</v>
      </c>
      <c r="BB18" s="321">
        <v>0</v>
      </c>
      <c r="BC18" s="321">
        <v>-0.54779999999999995</v>
      </c>
      <c r="BD18" s="321">
        <v>-2.7389999999999999</v>
      </c>
      <c r="BE18" s="385">
        <v>709.39900000000034</v>
      </c>
      <c r="BF18" s="385">
        <v>457.93449999999996</v>
      </c>
      <c r="BG18" s="321">
        <v>71.11760000000001</v>
      </c>
      <c r="BH18" s="385">
        <v>381.22739999999976</v>
      </c>
      <c r="BI18" s="385">
        <v>1619.6784999999982</v>
      </c>
      <c r="BJ18" s="321">
        <v>532.84349999999904</v>
      </c>
      <c r="BK18" s="321">
        <v>384.30730000000017</v>
      </c>
      <c r="BL18" s="321">
        <v>-108.60730000000004</v>
      </c>
      <c r="BM18" s="321">
        <v>1637.6403000000028</v>
      </c>
      <c r="BN18" s="321">
        <v>2446.1838000000025</v>
      </c>
      <c r="BO18" s="321">
        <v>110.55529999999999</v>
      </c>
      <c r="BP18" s="321">
        <v>559.56759999999997</v>
      </c>
      <c r="BQ18" s="321">
        <v>-9.3108000000000288</v>
      </c>
      <c r="BR18" s="321">
        <v>1669.9048000000003</v>
      </c>
      <c r="BS18" s="321">
        <v>2330.7168999999994</v>
      </c>
      <c r="BT18" s="321">
        <f t="shared" si="0"/>
        <v>-1170.8155000000006</v>
      </c>
      <c r="BU18" s="321">
        <f t="shared" si="1"/>
        <v>350.96340000000009</v>
      </c>
      <c r="BV18" s="321">
        <f t="shared" si="2"/>
        <v>-79.532199999999989</v>
      </c>
      <c r="BW18" s="321">
        <f t="shared" si="3"/>
        <v>3320.5936999999976</v>
      </c>
      <c r="BX18" s="321">
        <f t="shared" si="4"/>
        <v>2421.2093999999997</v>
      </c>
      <c r="BY18" s="321">
        <v>-539.41820000000007</v>
      </c>
      <c r="BZ18" s="321">
        <v>400.40480000000025</v>
      </c>
      <c r="CA18" s="321">
        <v>28.696300000000065</v>
      </c>
      <c r="CB18" s="321">
        <v>-698.25349999999889</v>
      </c>
      <c r="CC18" s="321">
        <v>-808.57059999999183</v>
      </c>
      <c r="CD18" s="321">
        <v>478.82920000000013</v>
      </c>
      <c r="CE18" s="321">
        <v>-243.11439999999993</v>
      </c>
      <c r="CF18" s="321">
        <v>-124.91290000000004</v>
      </c>
      <c r="CG18" s="321">
        <v>1224.9493999999977</v>
      </c>
      <c r="CH18" s="321">
        <v>1335.7513000000035</v>
      </c>
      <c r="CI18" s="321">
        <v>1416.6910945120053</v>
      </c>
      <c r="CJ18" s="321">
        <v>70.913216768999519</v>
      </c>
      <c r="CK18" s="321">
        <v>-1342.7846744369995</v>
      </c>
      <c r="CL18" s="321">
        <v>2951.8284240780049</v>
      </c>
      <c r="CM18" s="321">
        <v>3096.6480609220102</v>
      </c>
      <c r="CN18" s="321">
        <v>1119.3287</v>
      </c>
      <c r="CO18" s="321">
        <v>381.62960000000004</v>
      </c>
      <c r="CP18" s="321">
        <v>53.505700000000004</v>
      </c>
      <c r="CQ18" s="321">
        <v>3111.9864000000002</v>
      </c>
      <c r="CR18" s="321">
        <v>4666.4503999999997</v>
      </c>
      <c r="CS18" s="322">
        <v>2507.4924000000001</v>
      </c>
      <c r="CT18" s="322">
        <v>-1647.1457</v>
      </c>
      <c r="CU18" s="322">
        <v>-150.22880000000009</v>
      </c>
      <c r="CV18" s="322">
        <v>2779.9726999999998</v>
      </c>
      <c r="CW18" s="322">
        <v>3490.0905999999995</v>
      </c>
      <c r="CX18" s="321">
        <v>-11.821800000000001</v>
      </c>
      <c r="CY18" s="321">
        <v>-0.81280000000000019</v>
      </c>
      <c r="CZ18" s="321">
        <v>0</v>
      </c>
      <c r="DA18" s="321">
        <v>-10.276099999999998</v>
      </c>
      <c r="DB18" s="321">
        <v>-22.910700000000006</v>
      </c>
      <c r="DC18" s="321">
        <v>-4.8506</v>
      </c>
      <c r="DD18" s="321">
        <v>-0.23420000000000041</v>
      </c>
      <c r="DE18" s="321">
        <v>0</v>
      </c>
      <c r="DF18" s="321">
        <v>-0.75910000000000011</v>
      </c>
      <c r="DG18" s="321">
        <v>-5.8439000000000192</v>
      </c>
      <c r="DH18" s="321">
        <v>11.244</v>
      </c>
      <c r="DI18" s="321">
        <v>0.38080000000000025</v>
      </c>
      <c r="DJ18" s="321">
        <v>0</v>
      </c>
      <c r="DK18" s="321">
        <v>-27.261799999999994</v>
      </c>
      <c r="DL18" s="321">
        <v>-15.636999999999993</v>
      </c>
      <c r="DM18" s="241">
        <v>-25.507900000000006</v>
      </c>
      <c r="DN18" s="241">
        <v>0.69199999999999995</v>
      </c>
      <c r="DO18" s="241">
        <v>0</v>
      </c>
      <c r="DP18" s="241">
        <v>12.525399999999998</v>
      </c>
      <c r="DQ18" s="241">
        <v>-12.290500000000009</v>
      </c>
      <c r="DR18" s="241">
        <v>-66.969599999999986</v>
      </c>
      <c r="DS18" s="241">
        <v>1.0046999999999999</v>
      </c>
      <c r="DT18" s="241">
        <v>0</v>
      </c>
      <c r="DU18" s="241">
        <v>-10.283599999999993</v>
      </c>
      <c r="DV18" s="241">
        <v>-76.248499999999979</v>
      </c>
      <c r="DW18" s="392">
        <v>15.55</v>
      </c>
      <c r="DX18" s="392">
        <v>-0.05</v>
      </c>
      <c r="DY18" s="392">
        <v>0</v>
      </c>
      <c r="DZ18" s="392">
        <v>8.98</v>
      </c>
      <c r="EA18" s="392">
        <v>24.48</v>
      </c>
      <c r="EB18" s="321">
        <v>0</v>
      </c>
      <c r="EC18" s="321">
        <v>0</v>
      </c>
      <c r="ED18" s="321">
        <v>0</v>
      </c>
      <c r="EE18" s="321">
        <v>13.846299999999928</v>
      </c>
      <c r="EF18" s="321">
        <v>13.846299999999928</v>
      </c>
      <c r="EG18" s="321">
        <v>3.1300000000000001E-2</v>
      </c>
      <c r="EH18" s="321">
        <v>3.8299999999999994E-2</v>
      </c>
      <c r="EI18" s="321">
        <v>-7.7081999999999979</v>
      </c>
      <c r="EJ18" s="321">
        <v>135.68460000000005</v>
      </c>
      <c r="EK18" s="321">
        <v>128.04600000000028</v>
      </c>
      <c r="EL18" s="321">
        <v>9.1599999999999959E-2</v>
      </c>
      <c r="EM18" s="321">
        <v>0.13300000000000001</v>
      </c>
      <c r="EN18" s="321">
        <v>-8.8481000000000023</v>
      </c>
      <c r="EO18" s="321">
        <v>35.850999999999885</v>
      </c>
      <c r="EP18" s="321">
        <v>27.227499999999736</v>
      </c>
      <c r="EQ18" s="321">
        <v>2.7400000000000008E-2</v>
      </c>
      <c r="ER18" s="321">
        <v>3.5000000000000031E-2</v>
      </c>
      <c r="ES18" s="321">
        <v>-13.767399999999995</v>
      </c>
      <c r="ET18" s="321">
        <v>98.769599999999912</v>
      </c>
      <c r="EU18" s="321">
        <v>85.064599999999928</v>
      </c>
      <c r="EV18" s="241">
        <v>0</v>
      </c>
      <c r="EW18" s="241">
        <v>0</v>
      </c>
      <c r="EX18" s="241">
        <v>-150.08095370000001</v>
      </c>
      <c r="EY18" s="241">
        <v>27.776057199999968</v>
      </c>
      <c r="EZ18" s="241">
        <v>-122.30489650000004</v>
      </c>
      <c r="FA18" s="241">
        <v>0</v>
      </c>
      <c r="FB18" s="241">
        <v>-2.0200000000000003E-2</v>
      </c>
      <c r="FC18" s="241">
        <v>-41.096099999999979</v>
      </c>
      <c r="FD18" s="241">
        <v>55.851200000000063</v>
      </c>
      <c r="FE18" s="241">
        <v>14.734900000000039</v>
      </c>
      <c r="FF18" s="392">
        <v>0.56999999999999995</v>
      </c>
      <c r="FG18" s="392">
        <v>0.57999999999999996</v>
      </c>
      <c r="FH18" s="392">
        <v>182.53</v>
      </c>
      <c r="FI18" s="392">
        <v>160.76</v>
      </c>
      <c r="FJ18" s="392">
        <v>344.44</v>
      </c>
      <c r="FK18" s="321">
        <v>0</v>
      </c>
      <c r="FL18" s="321">
        <v>0</v>
      </c>
      <c r="FM18" s="321">
        <v>-6.5953999999999979</v>
      </c>
      <c r="FN18" s="321">
        <v>-3.8372000000000002</v>
      </c>
      <c r="FO18" s="321">
        <v>-10.432599999999997</v>
      </c>
      <c r="FP18" s="321">
        <v>-8.0406000000000031</v>
      </c>
      <c r="FQ18" s="321">
        <v>2.0699999999999941E-2</v>
      </c>
      <c r="FR18" s="321">
        <v>-12.555200000000042</v>
      </c>
      <c r="FS18" s="321">
        <v>-5.5600000000013083E-2</v>
      </c>
      <c r="FT18" s="321">
        <v>-20.63069999999999</v>
      </c>
      <c r="FU18" s="321">
        <v>4.4769999999999994</v>
      </c>
      <c r="FV18" s="321">
        <v>0.24690000000000004</v>
      </c>
      <c r="FW18" s="321">
        <v>-11.593899999999991</v>
      </c>
      <c r="FX18" s="321">
        <v>1.3469000000000149</v>
      </c>
      <c r="FY18" s="321">
        <v>-5.5230999999999995</v>
      </c>
      <c r="FZ18" s="321">
        <v>7.1980000000000004</v>
      </c>
      <c r="GA18" s="321">
        <v>-5.1199999999999968E-2</v>
      </c>
      <c r="GB18" s="321">
        <v>-45.716399999999993</v>
      </c>
      <c r="GC18" s="321">
        <v>0.70910000000000295</v>
      </c>
      <c r="GD18" s="321">
        <v>-37.860499999999973</v>
      </c>
      <c r="GE18" s="321">
        <v>4.5484310206757854</v>
      </c>
      <c r="GF18" s="321">
        <v>-1.691230838619707</v>
      </c>
      <c r="GG18" s="321">
        <v>-347.28129062456992</v>
      </c>
      <c r="GH18" s="321">
        <v>13.718574637976552</v>
      </c>
      <c r="GI18" s="321">
        <v>-330.70551580453719</v>
      </c>
      <c r="GJ18" s="321">
        <v>10.735861055593471</v>
      </c>
      <c r="GK18" s="321">
        <v>1.3940799974472622</v>
      </c>
      <c r="GL18" s="321">
        <v>-20.546519251151032</v>
      </c>
      <c r="GM18" s="321">
        <v>35.30197191559563</v>
      </c>
      <c r="GN18" s="321">
        <v>26.885396717485214</v>
      </c>
      <c r="GO18" s="351">
        <v>47.474200000000003</v>
      </c>
      <c r="GP18" s="351">
        <v>1.9222999999999999</v>
      </c>
      <c r="GQ18" s="351">
        <v>100.1379</v>
      </c>
      <c r="GR18" s="351">
        <v>-7.2135999999999996</v>
      </c>
      <c r="GS18" s="352">
        <f t="shared" ref="GS18" si="13">SUM(GO18:GR18)</f>
        <v>142.32080000000002</v>
      </c>
      <c r="GT18" s="321">
        <v>-1.2307999999999999</v>
      </c>
      <c r="GU18" s="321">
        <v>0</v>
      </c>
      <c r="GV18" s="321">
        <v>0</v>
      </c>
      <c r="GW18" s="321">
        <v>-2.3933</v>
      </c>
      <c r="GX18" s="321">
        <v>-3.6240999999999999</v>
      </c>
      <c r="GY18" s="321">
        <v>-8.7479000000000013</v>
      </c>
      <c r="GZ18" s="321">
        <v>-1.7083000000000004</v>
      </c>
      <c r="HA18" s="321">
        <v>-2.5760000000000005</v>
      </c>
      <c r="HB18" s="321">
        <v>-78.478600000000043</v>
      </c>
      <c r="HC18" s="321">
        <v>-91.510800000000046</v>
      </c>
      <c r="HD18" s="321">
        <v>-11.160600000000017</v>
      </c>
      <c r="HE18" s="321">
        <v>11.502199999999998</v>
      </c>
      <c r="HF18" s="321">
        <v>-3.4008000000000003</v>
      </c>
      <c r="HG18" s="321">
        <v>-46.162699999999916</v>
      </c>
      <c r="HH18" s="321">
        <v>-49.221899999999891</v>
      </c>
      <c r="HI18" s="321">
        <v>-33.740999999999985</v>
      </c>
      <c r="HJ18" s="321">
        <v>4.4918999999999993</v>
      </c>
      <c r="HK18" s="321">
        <v>-5.2771000000000043</v>
      </c>
      <c r="HL18" s="321">
        <v>-31.607899999999859</v>
      </c>
      <c r="HM18" s="321">
        <v>-66.134099999999989</v>
      </c>
      <c r="HN18" s="321">
        <v>-2.2122000000000241</v>
      </c>
      <c r="HO18" s="321">
        <v>-7.3498999999999999</v>
      </c>
      <c r="HP18" s="321">
        <v>-14.4663</v>
      </c>
      <c r="HQ18" s="321">
        <v>12.909200000000046</v>
      </c>
      <c r="HR18" s="321">
        <v>-11.119199999999978</v>
      </c>
      <c r="HS18" s="321">
        <v>36.044376376137791</v>
      </c>
      <c r="HT18" s="321">
        <v>6.592428686251905</v>
      </c>
      <c r="HU18" s="321">
        <v>-79.969994669031436</v>
      </c>
      <c r="HV18" s="321">
        <v>180.15899661242167</v>
      </c>
      <c r="HW18" s="321">
        <v>142.82580700578001</v>
      </c>
      <c r="HX18" s="321">
        <v>34.9649</v>
      </c>
      <c r="HY18" s="321">
        <v>18.369699999999998</v>
      </c>
      <c r="HZ18" s="321">
        <v>-7.8715999999999866</v>
      </c>
      <c r="IA18" s="321">
        <v>-16.566754799999899</v>
      </c>
      <c r="IB18" s="321">
        <v>28.896245199999839</v>
      </c>
      <c r="IC18" s="351">
        <v>9.9833999999999996</v>
      </c>
      <c r="ID18" s="351">
        <v>-20.892900000000001</v>
      </c>
      <c r="IE18" s="351">
        <v>51.822499999999998</v>
      </c>
      <c r="IF18" s="352">
        <f>IG18-IC18-ID18-IE18</f>
        <v>-27.208899999999996</v>
      </c>
      <c r="IG18" s="351">
        <v>13.7041</v>
      </c>
      <c r="IH18" s="321">
        <v>0</v>
      </c>
      <c r="II18" s="321">
        <v>0</v>
      </c>
      <c r="IJ18" s="321">
        <v>0</v>
      </c>
      <c r="IK18" s="321">
        <f>+IK17</f>
        <v>-6.2745999999999995</v>
      </c>
      <c r="IL18" s="321">
        <f>+SUM(IH18:IK18)</f>
        <v>-6.2745999999999995</v>
      </c>
      <c r="IM18" s="321">
        <v>0</v>
      </c>
      <c r="IN18" s="321">
        <v>0</v>
      </c>
      <c r="IO18" s="321">
        <v>0</v>
      </c>
      <c r="IP18" s="321">
        <v>-7.2352000000000007</v>
      </c>
      <c r="IQ18" s="321">
        <v>-7.2352000000000007</v>
      </c>
      <c r="IR18" s="321">
        <v>0</v>
      </c>
      <c r="IS18" s="321">
        <v>-0.54224000000000006</v>
      </c>
      <c r="IT18" s="321">
        <v>0</v>
      </c>
      <c r="IU18" s="321">
        <v>-2.3457000000000003</v>
      </c>
      <c r="IV18" s="321">
        <v>-2.8879400000000004</v>
      </c>
      <c r="IW18" s="321">
        <v>0</v>
      </c>
      <c r="IX18" s="321">
        <v>-1.2720000000000002</v>
      </c>
      <c r="IY18" s="321">
        <v>0</v>
      </c>
      <c r="IZ18" s="321">
        <v>-0.30070000000000086</v>
      </c>
      <c r="JA18" s="321">
        <v>-1.5727000000000011</v>
      </c>
      <c r="JB18" s="321">
        <v>1.0328999999999997</v>
      </c>
      <c r="JC18" s="321">
        <v>-2.6956000000000007</v>
      </c>
      <c r="JD18" s="321">
        <v>0</v>
      </c>
      <c r="JE18" s="321">
        <v>1.7253999999999996</v>
      </c>
      <c r="JF18" s="321">
        <v>6.2699999999998646E-2</v>
      </c>
      <c r="JG18" s="321">
        <v>5.2641999999999989</v>
      </c>
      <c r="JH18" s="321">
        <v>-4.1380000000000017</v>
      </c>
      <c r="JI18" s="321">
        <v>0</v>
      </c>
      <c r="JJ18" s="321">
        <v>1.67</v>
      </c>
      <c r="JK18" s="321">
        <v>2.7961999999999971</v>
      </c>
      <c r="JL18" s="321">
        <v>22.758800000000001</v>
      </c>
      <c r="JM18" s="321">
        <v>7.0396000000000036</v>
      </c>
      <c r="JN18" s="321">
        <v>0</v>
      </c>
      <c r="JO18" s="321">
        <v>6.6164999999999985</v>
      </c>
      <c r="JP18" s="321">
        <v>36.414899999999989</v>
      </c>
      <c r="JQ18" s="351">
        <v>26.915600000000001</v>
      </c>
      <c r="JR18" s="351">
        <v>7.7183999999999999</v>
      </c>
      <c r="JS18" s="351">
        <v>0</v>
      </c>
      <c r="JT18" s="351">
        <v>7.4466999999999999</v>
      </c>
      <c r="JU18" s="351">
        <f t="shared" ref="JU18" si="14">SUM(JQ18:JT18)</f>
        <v>42.0807</v>
      </c>
      <c r="JV18" s="321">
        <v>-0.14189999999999997</v>
      </c>
      <c r="JW18" s="321">
        <v>0</v>
      </c>
      <c r="JX18" s="321">
        <v>3.0000000000107718E-4</v>
      </c>
      <c r="JY18" s="321">
        <v>2.7237000000000009</v>
      </c>
      <c r="JZ18" s="321">
        <v>2.5821000000000018</v>
      </c>
      <c r="KA18" s="321">
        <f>+KA17</f>
        <v>-22.655900000000017</v>
      </c>
      <c r="KB18" s="321">
        <f>+KB17</f>
        <v>5.6599999999999873E-2</v>
      </c>
      <c r="KC18" s="321">
        <f>+KC17</f>
        <v>2.6114999999999995</v>
      </c>
      <c r="KD18" s="321">
        <f>+KD17</f>
        <v>-88.749899999999968</v>
      </c>
      <c r="KE18" s="321">
        <f>+KE17</f>
        <v>-108.7376999999999</v>
      </c>
      <c r="KF18" s="321">
        <v>-27.804100000000034</v>
      </c>
      <c r="KG18" s="321">
        <v>0.69110000000000049</v>
      </c>
      <c r="KH18" s="321">
        <v>3.8771999999999878</v>
      </c>
      <c r="KI18" s="321">
        <v>-34.985099999999875</v>
      </c>
      <c r="KJ18" s="321">
        <v>-58.220900000000029</v>
      </c>
      <c r="KK18" s="321">
        <v>-76.052399999999977</v>
      </c>
      <c r="KL18" s="321">
        <v>0.39480000000000004</v>
      </c>
      <c r="KM18" s="321">
        <v>2.2927000000000248</v>
      </c>
      <c r="KN18" s="321">
        <v>-19.119099999999889</v>
      </c>
      <c r="KO18" s="321">
        <v>-92.484000000000151</v>
      </c>
      <c r="KP18" s="321">
        <v>-100.89940000000001</v>
      </c>
      <c r="KQ18" s="321">
        <v>-1.1372400000000003</v>
      </c>
      <c r="KR18" s="321">
        <v>-141.03799999999998</v>
      </c>
      <c r="KS18" s="321">
        <v>-59.961360000000241</v>
      </c>
      <c r="KT18" s="321">
        <v>-303.03600000000006</v>
      </c>
      <c r="KU18" s="321">
        <v>-67.018899999999974</v>
      </c>
      <c r="KV18" s="321">
        <v>0.26669999999999972</v>
      </c>
      <c r="KW18" s="321">
        <v>-789.15420000000006</v>
      </c>
      <c r="KX18" s="321">
        <v>-11.860499999999774</v>
      </c>
      <c r="KY18" s="321">
        <v>-867.76689999999985</v>
      </c>
      <c r="KZ18" s="321">
        <v>107.31989999999996</v>
      </c>
      <c r="LA18" s="321">
        <v>1.8479999999999994</v>
      </c>
      <c r="LB18" s="321">
        <v>145.37699999999995</v>
      </c>
      <c r="LC18" s="321">
        <v>203.98704180000004</v>
      </c>
      <c r="LD18" s="321">
        <v>458.53194179999997</v>
      </c>
      <c r="LE18" s="351">
        <v>-31.991</v>
      </c>
      <c r="LF18" s="351">
        <v>2.0396999999999998</v>
      </c>
      <c r="LG18" s="351">
        <v>233.39080000000001</v>
      </c>
      <c r="LH18" s="351">
        <v>261.29179999999997</v>
      </c>
      <c r="LI18" s="351">
        <v>464.73219999999998</v>
      </c>
      <c r="LJ18" s="321">
        <v>0</v>
      </c>
      <c r="LK18" s="321">
        <v>0</v>
      </c>
      <c r="LL18" s="321">
        <v>0</v>
      </c>
      <c r="LM18" s="321">
        <v>0</v>
      </c>
      <c r="LN18" s="321">
        <v>0</v>
      </c>
      <c r="LO18" s="321">
        <v>0</v>
      </c>
      <c r="LP18" s="321">
        <v>0</v>
      </c>
      <c r="LQ18" s="321">
        <v>-17.148400000000002</v>
      </c>
      <c r="LR18" s="321">
        <v>0</v>
      </c>
      <c r="LS18" s="321">
        <v>-17.148400000000002</v>
      </c>
      <c r="LT18" s="321">
        <v>0</v>
      </c>
      <c r="LU18" s="321">
        <v>0</v>
      </c>
      <c r="LV18" s="321">
        <v>-44.934600000000003</v>
      </c>
      <c r="LW18" s="321">
        <v>0</v>
      </c>
      <c r="LX18" s="321">
        <v>-44.934600000000003</v>
      </c>
      <c r="LY18" s="321">
        <v>0</v>
      </c>
      <c r="LZ18" s="321">
        <v>0</v>
      </c>
      <c r="MA18" s="321">
        <v>-1177.2028</v>
      </c>
      <c r="MB18" s="321"/>
      <c r="MC18" s="321">
        <v>-1177.2028</v>
      </c>
      <c r="MD18" s="321">
        <v>0</v>
      </c>
      <c r="ME18" s="321">
        <v>0</v>
      </c>
      <c r="MF18" s="321">
        <v>-33.585999999999899</v>
      </c>
      <c r="MG18" s="321">
        <v>0</v>
      </c>
      <c r="MH18" s="321">
        <v>-33.585999999999899</v>
      </c>
      <c r="MI18" s="321">
        <v>0</v>
      </c>
      <c r="MJ18" s="321">
        <v>0</v>
      </c>
      <c r="MK18" s="321">
        <v>0.16147883926169015</v>
      </c>
      <c r="ML18" s="321">
        <v>0</v>
      </c>
      <c r="MM18" s="321">
        <v>0.16147883926169015</v>
      </c>
      <c r="MN18" s="321">
        <v>0</v>
      </c>
      <c r="MO18" s="321">
        <v>0</v>
      </c>
      <c r="MP18" s="321">
        <v>-1.2655999999999494</v>
      </c>
      <c r="MQ18" s="321">
        <v>0</v>
      </c>
      <c r="MR18" s="321">
        <v>-1.2655999999999494</v>
      </c>
      <c r="MS18" s="321">
        <v>0</v>
      </c>
      <c r="MT18" s="321">
        <v>0</v>
      </c>
      <c r="MU18" s="321">
        <v>-0.63</v>
      </c>
      <c r="MV18" s="321">
        <v>0</v>
      </c>
      <c r="MW18" s="321">
        <f t="shared" ref="MW18" si="15">SUM(MS18:MV18)</f>
        <v>-0.63</v>
      </c>
      <c r="MX18" s="321">
        <v>-1.3601000000000001</v>
      </c>
      <c r="MY18" s="321">
        <v>-1.3601000000000001</v>
      </c>
      <c r="MZ18" s="321">
        <v>-1.2556</v>
      </c>
      <c r="NA18" s="321">
        <v>-1.3601000000000001</v>
      </c>
      <c r="NB18" s="321">
        <v>-5.3358999999999996</v>
      </c>
      <c r="NC18" s="321">
        <v>-85.060199999999995</v>
      </c>
      <c r="ND18" s="321">
        <v>-2.1816000000000004</v>
      </c>
      <c r="NE18" s="321">
        <v>-2.8977000000000004</v>
      </c>
      <c r="NF18" s="321">
        <v>-94.94319999999999</v>
      </c>
      <c r="NG18" s="321">
        <v>-185.08269999999993</v>
      </c>
      <c r="NH18" s="321">
        <v>-67.353899999999982</v>
      </c>
      <c r="NI18" s="321">
        <v>1.3641000000000005</v>
      </c>
      <c r="NJ18" s="321">
        <v>0.35350000000000392</v>
      </c>
      <c r="NK18" s="321">
        <v>-74.593500000000063</v>
      </c>
      <c r="NL18" s="321">
        <v>-140.22979999999995</v>
      </c>
      <c r="NM18" s="321">
        <v>29.858099999999979</v>
      </c>
      <c r="NN18" s="321">
        <v>-3.6536000000000008</v>
      </c>
      <c r="NO18" s="321">
        <v>-22.127300000000002</v>
      </c>
      <c r="NP18" s="321">
        <v>46.926499999999862</v>
      </c>
      <c r="NQ18" s="321">
        <v>51.003699999999867</v>
      </c>
      <c r="NR18" s="321">
        <v>75.705300000000079</v>
      </c>
      <c r="NS18" s="321">
        <v>3.169</v>
      </c>
      <c r="NT18" s="321">
        <v>-21.561099999999989</v>
      </c>
      <c r="NU18" s="321">
        <v>109.13850000000008</v>
      </c>
      <c r="NV18" s="321">
        <v>166.45169999999985</v>
      </c>
      <c r="NW18" s="321">
        <v>52.465916906785367</v>
      </c>
      <c r="NX18" s="321">
        <v>-2.6250059827198591</v>
      </c>
      <c r="NY18" s="321">
        <v>-97.99939237042274</v>
      </c>
      <c r="NZ18" s="321">
        <v>119.74030402172389</v>
      </c>
      <c r="OA18" s="321">
        <v>71.581822575366232</v>
      </c>
      <c r="OB18" s="321">
        <v>149.11516752208718</v>
      </c>
      <c r="OC18" s="321">
        <v>-2.6162283264183186</v>
      </c>
      <c r="OD18" s="321">
        <v>-63.493538995439501</v>
      </c>
      <c r="OE18" s="321">
        <v>68.413221343228486</v>
      </c>
      <c r="OF18" s="321">
        <v>151.4186215434579</v>
      </c>
      <c r="OG18" s="321">
        <v>30.121600000000001</v>
      </c>
      <c r="OH18" s="321">
        <v>1.6755</v>
      </c>
      <c r="OI18" s="321">
        <v>10.1282</v>
      </c>
      <c r="OJ18" s="321">
        <v>-165.1422</v>
      </c>
      <c r="OK18" s="321">
        <v>-123.2169</v>
      </c>
      <c r="OL18" s="321">
        <v>-0.54799999999999993</v>
      </c>
      <c r="OM18" s="321">
        <v>-8.6199999999999999E-2</v>
      </c>
      <c r="ON18" s="321">
        <v>-2.6518999999999995</v>
      </c>
      <c r="OO18" s="321">
        <v>-2.5161000000000002</v>
      </c>
      <c r="OP18" s="321">
        <v>-5.8021999999999991</v>
      </c>
      <c r="OQ18" s="321">
        <v>78.31689999999999</v>
      </c>
      <c r="OR18" s="321">
        <v>-1.5868999999999995</v>
      </c>
      <c r="OS18" s="321">
        <v>4.1026999999999987</v>
      </c>
      <c r="OT18" s="321">
        <v>0.6654999999999518</v>
      </c>
      <c r="OU18" s="321">
        <v>81.498199999999883</v>
      </c>
      <c r="OV18" s="321">
        <v>21.458700000000007</v>
      </c>
      <c r="OW18" s="321">
        <v>0.5301000000000009</v>
      </c>
      <c r="OX18" s="321">
        <v>24.193500000000014</v>
      </c>
      <c r="OY18" s="321">
        <v>76.220499999999788</v>
      </c>
      <c r="OZ18" s="321">
        <v>122.40280000000007</v>
      </c>
      <c r="PA18" s="321">
        <v>55.158799999999999</v>
      </c>
      <c r="PB18" s="321">
        <v>2.4484999999999992</v>
      </c>
      <c r="PC18" s="321">
        <v>-10.97760000000001</v>
      </c>
      <c r="PD18" s="321">
        <v>-166.01909999999998</v>
      </c>
      <c r="PE18" s="321">
        <v>-119.38940000000025</v>
      </c>
      <c r="PF18" s="321">
        <v>185.27570000000003</v>
      </c>
      <c r="PG18" s="321">
        <v>4.2038999999999973</v>
      </c>
      <c r="PH18" s="321">
        <v>-588.96939999999995</v>
      </c>
      <c r="PI18" s="321">
        <v>148.41479999999979</v>
      </c>
      <c r="PJ18" s="321">
        <v>-251.07500000000016</v>
      </c>
      <c r="PK18" s="321">
        <v>151.34404617632637</v>
      </c>
      <c r="PL18" s="321">
        <v>-7.190098286664905</v>
      </c>
      <c r="PM18" s="321">
        <v>-747.85880725772768</v>
      </c>
      <c r="PN18" s="321">
        <v>290.54750000000001</v>
      </c>
      <c r="PO18" s="321">
        <v>-313.15735010945349</v>
      </c>
      <c r="PP18" s="321">
        <v>108.73031137786606</v>
      </c>
      <c r="PQ18" s="321">
        <v>-0.83444212225773029</v>
      </c>
      <c r="PR18" s="321">
        <v>224.42635222118426</v>
      </c>
      <c r="PS18" s="321">
        <v>125.77778196671863</v>
      </c>
      <c r="PT18" s="321">
        <v>458.10000344351124</v>
      </c>
      <c r="PU18" s="351">
        <v>170.55</v>
      </c>
      <c r="PV18" s="351">
        <v>8.3699999999999992</v>
      </c>
      <c r="PW18" s="351">
        <v>-1052.0938999999998</v>
      </c>
      <c r="PX18" s="351">
        <v>250.45</v>
      </c>
      <c r="PY18" s="352">
        <v>-622.72389999999973</v>
      </c>
      <c r="PZ18" s="321">
        <v>0</v>
      </c>
      <c r="QA18" s="321">
        <v>0</v>
      </c>
      <c r="QB18" s="321">
        <v>0</v>
      </c>
      <c r="QC18" s="321">
        <v>0</v>
      </c>
      <c r="QD18" s="321">
        <v>0</v>
      </c>
      <c r="QE18" s="321">
        <v>-12.157200000000003</v>
      </c>
      <c r="QF18" s="321">
        <v>-1.7874999999999996</v>
      </c>
      <c r="QG18" s="321">
        <v>0</v>
      </c>
      <c r="QH18" s="321">
        <v>-4.0718999999999994</v>
      </c>
      <c r="QI18" s="321">
        <v>-18.016599999999968</v>
      </c>
      <c r="QJ18" s="321">
        <v>9.0051999999999879</v>
      </c>
      <c r="QK18" s="321">
        <v>1.0935000000000006</v>
      </c>
      <c r="QL18" s="321">
        <v>0</v>
      </c>
      <c r="QM18" s="321">
        <v>1.3568000000000211</v>
      </c>
      <c r="QN18" s="321">
        <v>11.455500000000029</v>
      </c>
      <c r="QO18" s="321">
        <v>-6.1925999999999988</v>
      </c>
      <c r="QP18" s="321">
        <v>5.5713999999999997</v>
      </c>
      <c r="QQ18" s="321">
        <v>0</v>
      </c>
      <c r="QR18" s="321">
        <v>-37.071600000000018</v>
      </c>
      <c r="QS18" s="321">
        <v>-37.69280000000002</v>
      </c>
      <c r="QT18" s="321">
        <v>8.7509000000000015</v>
      </c>
      <c r="QU18" s="321">
        <v>-43.792399999999994</v>
      </c>
      <c r="QV18" s="321">
        <v>0</v>
      </c>
      <c r="QW18" s="321">
        <v>16.763100000000009</v>
      </c>
      <c r="QX18" s="321">
        <v>-18.278399999999976</v>
      </c>
      <c r="QY18" s="321">
        <v>27.39298277290996</v>
      </c>
      <c r="QZ18" s="321">
        <v>-5.9633787601458028</v>
      </c>
      <c r="RA18" s="321">
        <v>0</v>
      </c>
      <c r="RB18" s="321">
        <v>-20.214260439149882</v>
      </c>
      <c r="RC18" s="321">
        <v>1.2153435736142342</v>
      </c>
      <c r="RD18" s="321">
        <v>33.141174089309779</v>
      </c>
      <c r="RE18" s="321">
        <v>-3.5712017968921543</v>
      </c>
      <c r="RF18" s="321">
        <v>0</v>
      </c>
      <c r="RG18" s="321">
        <v>15.851537104968841</v>
      </c>
      <c r="RH18" s="321">
        <v>45.421509397386458</v>
      </c>
      <c r="RI18" s="321">
        <v>10.1861</v>
      </c>
      <c r="RJ18" s="321">
        <v>4.4775999999999998</v>
      </c>
      <c r="RK18" s="321">
        <v>0</v>
      </c>
      <c r="RL18" s="321">
        <v>13.888299999999999</v>
      </c>
      <c r="RM18" s="321">
        <v>28.552</v>
      </c>
      <c r="RN18" s="321">
        <v>0</v>
      </c>
      <c r="RO18" s="321">
        <v>0</v>
      </c>
      <c r="RP18" s="321">
        <v>0</v>
      </c>
      <c r="RQ18" s="321">
        <v>0</v>
      </c>
      <c r="RR18" s="321">
        <v>0</v>
      </c>
      <c r="RS18" s="321">
        <v>-12.460399999999993</v>
      </c>
      <c r="RT18" s="321">
        <v>-0.36959999999999998</v>
      </c>
      <c r="RU18" s="321">
        <v>0</v>
      </c>
      <c r="RV18" s="321">
        <v>0</v>
      </c>
      <c r="RW18" s="321">
        <v>-12.829999999999998</v>
      </c>
      <c r="RX18" s="351">
        <v>28.125699999999998</v>
      </c>
      <c r="RY18" s="351">
        <v>0.28999999999999998</v>
      </c>
      <c r="RZ18" s="351">
        <v>0</v>
      </c>
      <c r="SA18" s="351">
        <v>0</v>
      </c>
      <c r="SB18" s="351">
        <v>28.420500000000001</v>
      </c>
      <c r="SC18" s="321">
        <v>-3.2808000000000002</v>
      </c>
      <c r="SD18" s="321">
        <v>-1.4463000000000001</v>
      </c>
      <c r="SE18" s="321">
        <v>-3.9071999999999987</v>
      </c>
      <c r="SF18" s="321">
        <v>-3.5457999999999994</v>
      </c>
      <c r="SG18" s="321">
        <v>-12.180099999999996</v>
      </c>
      <c r="SH18" s="321">
        <v>-50.304300000000069</v>
      </c>
      <c r="SI18" s="321">
        <v>-7.2077000000000027</v>
      </c>
      <c r="SJ18" s="321">
        <v>-22.503300000000024</v>
      </c>
      <c r="SK18" s="321">
        <v>-261.84360000000015</v>
      </c>
      <c r="SL18" s="321">
        <v>-341.85890000000063</v>
      </c>
      <c r="SM18" s="321">
        <v>-95.685800000000427</v>
      </c>
      <c r="SN18" s="321">
        <v>13.88496</v>
      </c>
      <c r="SO18" s="321">
        <v>-40.174600000000055</v>
      </c>
      <c r="SP18" s="321">
        <v>37.608000000001084</v>
      </c>
      <c r="SQ18" s="321">
        <v>-84.367440000000897</v>
      </c>
      <c r="SR18" s="321">
        <v>-31.251099999999983</v>
      </c>
      <c r="SS18" s="321">
        <v>8.126699999999996</v>
      </c>
      <c r="ST18" s="321">
        <v>-1233.7341000000001</v>
      </c>
      <c r="SU18" s="321">
        <v>-170.75309999999999</v>
      </c>
      <c r="SV18" s="321">
        <v>-1427.6116000000011</v>
      </c>
      <c r="SW18" s="321">
        <v>186.12260000000006</v>
      </c>
      <c r="SX18" s="321">
        <v>-47.237639999999999</v>
      </c>
      <c r="SY18" s="321">
        <v>-859.10459999999978</v>
      </c>
      <c r="SZ18" s="321">
        <v>301.20653999999956</v>
      </c>
      <c r="TA18" s="321">
        <v>-419.01310000000024</v>
      </c>
      <c r="TB18" s="321">
        <v>184.53315325283529</v>
      </c>
      <c r="TC18" s="321">
        <v>-14.056585181898368</v>
      </c>
      <c r="TD18" s="321">
        <v>-2212.1831597824903</v>
      </c>
      <c r="TE18" s="321">
        <v>614.06207203297242</v>
      </c>
      <c r="TF18" s="321">
        <v>-1427.6445104199686</v>
      </c>
      <c r="TG18" s="241">
        <v>387.33611404485646</v>
      </c>
      <c r="TH18" s="241">
        <v>22.244407751879059</v>
      </c>
      <c r="TI18" s="241">
        <v>235.52999397459376</v>
      </c>
      <c r="TJ18" s="241">
        <v>484.94889933051178</v>
      </c>
      <c r="TK18" s="241">
        <v>1130.05941810184</v>
      </c>
      <c r="TL18" s="262">
        <v>307.48560000000003</v>
      </c>
      <c r="TM18" s="262">
        <v>6.1305999999999976</v>
      </c>
      <c r="TN18" s="262">
        <v>-474.81850000000009</v>
      </c>
      <c r="TO18" s="262">
        <v>503.25209999999993</v>
      </c>
      <c r="TP18" s="262">
        <v>342.04549999999989</v>
      </c>
    </row>
    <row r="19" spans="1:536" ht="37.5" x14ac:dyDescent="0.25">
      <c r="A19" s="394" t="s">
        <v>122</v>
      </c>
      <c r="B19" s="17"/>
      <c r="C19" s="20"/>
      <c r="D19" s="20"/>
      <c r="E19" s="20"/>
      <c r="F19" s="20"/>
      <c r="G19" s="17"/>
      <c r="H19" s="20"/>
      <c r="I19" s="20"/>
      <c r="J19" s="20"/>
      <c r="K19" s="20"/>
      <c r="L19" s="17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17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  <c r="GH19" s="20"/>
      <c r="GI19" s="20"/>
      <c r="GJ19" s="20"/>
      <c r="GK19" s="20"/>
      <c r="GL19" s="20"/>
      <c r="GM19" s="20"/>
      <c r="GN19" s="20"/>
      <c r="GO19" s="20"/>
      <c r="GP19" s="20"/>
      <c r="GQ19" s="20"/>
      <c r="GR19" s="20"/>
      <c r="GS19" s="20"/>
      <c r="GT19" s="20"/>
      <c r="GU19" s="20"/>
      <c r="GV19" s="20"/>
      <c r="GW19" s="20"/>
      <c r="GX19" s="20"/>
      <c r="GY19" s="20"/>
      <c r="GZ19" s="20"/>
      <c r="HA19" s="20"/>
      <c r="HB19" s="20"/>
      <c r="HC19" s="20"/>
      <c r="HD19" s="20"/>
      <c r="HE19" s="20"/>
      <c r="HF19" s="20"/>
      <c r="HG19" s="20"/>
      <c r="HH19" s="20"/>
      <c r="HI19" s="20"/>
      <c r="HJ19" s="20"/>
      <c r="HK19" s="20"/>
      <c r="HL19" s="20"/>
      <c r="HM19" s="20"/>
      <c r="HN19" s="20"/>
      <c r="HO19" s="20"/>
      <c r="HP19" s="20"/>
      <c r="HQ19" s="20"/>
      <c r="HR19" s="20"/>
      <c r="HS19" s="20"/>
      <c r="HT19" s="20"/>
      <c r="HU19" s="20"/>
      <c r="HV19" s="20"/>
      <c r="HW19" s="20"/>
      <c r="HX19" s="20"/>
      <c r="HY19" s="20"/>
      <c r="HZ19" s="20"/>
      <c r="IA19" s="20"/>
      <c r="IB19" s="20"/>
      <c r="IC19" s="20"/>
      <c r="ID19" s="20"/>
      <c r="IE19" s="20"/>
      <c r="IF19" s="20"/>
      <c r="IG19" s="20"/>
      <c r="IH19" s="20"/>
      <c r="II19" s="20"/>
      <c r="IJ19" s="20"/>
      <c r="IK19" s="20"/>
      <c r="IL19" s="20"/>
      <c r="IM19" s="20"/>
      <c r="IN19" s="20"/>
      <c r="IO19" s="20"/>
      <c r="IP19" s="20"/>
      <c r="IQ19" s="20"/>
      <c r="IR19" s="20"/>
      <c r="IS19" s="20"/>
      <c r="IT19" s="20"/>
      <c r="IU19" s="20"/>
      <c r="IV19" s="20"/>
      <c r="IW19" s="20"/>
      <c r="IX19" s="20"/>
      <c r="IY19" s="20"/>
      <c r="IZ19" s="20"/>
      <c r="JA19" s="20"/>
      <c r="JB19" s="20"/>
      <c r="JC19" s="20"/>
      <c r="JD19" s="20"/>
      <c r="JE19" s="20"/>
      <c r="JF19" s="20"/>
      <c r="JG19" s="20"/>
      <c r="JH19" s="20"/>
      <c r="JI19" s="20"/>
      <c r="JJ19" s="20"/>
      <c r="JK19" s="20"/>
      <c r="JL19" s="20"/>
      <c r="JM19" s="20"/>
      <c r="JN19" s="20"/>
      <c r="JO19" s="20"/>
      <c r="JP19" s="20"/>
      <c r="JQ19" s="20"/>
      <c r="JR19" s="20"/>
      <c r="JS19" s="20"/>
      <c r="JT19" s="20"/>
      <c r="JU19" s="20"/>
      <c r="JV19" s="20"/>
      <c r="JW19" s="20"/>
      <c r="JX19" s="20"/>
      <c r="JY19" s="20"/>
      <c r="JZ19" s="20"/>
      <c r="KA19" s="20"/>
      <c r="KB19" s="20"/>
      <c r="KC19" s="20"/>
      <c r="KD19" s="20"/>
      <c r="KE19" s="20"/>
      <c r="KF19" s="20"/>
      <c r="KG19" s="20"/>
      <c r="KH19" s="20"/>
      <c r="KI19" s="20"/>
      <c r="KJ19" s="20"/>
      <c r="KK19" s="20"/>
      <c r="KL19" s="20"/>
      <c r="KM19" s="20"/>
      <c r="KN19" s="20"/>
      <c r="KO19" s="20"/>
      <c r="KP19" s="20"/>
      <c r="KQ19" s="20"/>
      <c r="KR19" s="20"/>
      <c r="KS19" s="20"/>
      <c r="KT19" s="20"/>
      <c r="KU19" s="20"/>
      <c r="KV19" s="20"/>
      <c r="KW19" s="20"/>
      <c r="KX19" s="20"/>
      <c r="KY19" s="20"/>
      <c r="KZ19" s="20"/>
      <c r="LA19" s="20"/>
      <c r="LB19" s="20"/>
      <c r="LC19" s="20"/>
      <c r="LD19" s="20"/>
      <c r="LE19" s="20"/>
      <c r="LF19" s="20"/>
      <c r="LG19" s="20"/>
      <c r="LH19" s="20"/>
      <c r="LI19" s="20"/>
      <c r="LJ19" s="20"/>
      <c r="LK19" s="20"/>
      <c r="LL19" s="20"/>
      <c r="LM19" s="20"/>
      <c r="LN19" s="20"/>
      <c r="LO19" s="20"/>
      <c r="LP19" s="20"/>
      <c r="LQ19" s="20"/>
      <c r="LR19" s="20"/>
      <c r="LS19" s="20"/>
      <c r="LT19" s="20"/>
      <c r="LU19" s="20"/>
      <c r="LV19" s="20"/>
      <c r="LW19" s="20"/>
      <c r="LX19" s="20"/>
      <c r="LY19" s="20"/>
      <c r="LZ19" s="20"/>
      <c r="MA19" s="20"/>
      <c r="MB19" s="20"/>
      <c r="MC19" s="20"/>
      <c r="MD19" s="20"/>
      <c r="ME19" s="20"/>
      <c r="MF19" s="20"/>
      <c r="MG19" s="20"/>
      <c r="MH19" s="20"/>
      <c r="MI19" s="20"/>
      <c r="MJ19" s="20"/>
      <c r="MK19" s="20"/>
      <c r="ML19" s="20"/>
      <c r="MM19" s="20"/>
      <c r="MN19" s="20"/>
      <c r="MO19" s="20"/>
      <c r="MP19" s="20"/>
      <c r="MQ19" s="20"/>
      <c r="MR19" s="20"/>
      <c r="MS19" s="20"/>
      <c r="MT19" s="20"/>
      <c r="MU19" s="20"/>
      <c r="MV19" s="20"/>
      <c r="MW19" s="20"/>
      <c r="MX19" s="20"/>
      <c r="MY19" s="20"/>
      <c r="MZ19" s="20"/>
      <c r="NA19" s="20"/>
      <c r="NB19" s="20"/>
      <c r="NC19" s="20"/>
      <c r="ND19" s="20"/>
      <c r="NE19" s="20"/>
      <c r="NF19" s="20"/>
      <c r="NG19" s="20"/>
      <c r="NH19" s="20"/>
      <c r="NI19" s="20"/>
      <c r="NJ19" s="20"/>
      <c r="NK19" s="20"/>
      <c r="NL19" s="20"/>
      <c r="NM19" s="20"/>
      <c r="NN19" s="20"/>
      <c r="NO19" s="20"/>
      <c r="NP19" s="20"/>
      <c r="NQ19" s="20"/>
      <c r="NR19" s="20"/>
      <c r="NS19" s="20"/>
      <c r="NT19" s="20"/>
      <c r="NU19" s="20"/>
      <c r="NV19" s="20"/>
      <c r="NW19" s="20"/>
      <c r="NX19" s="20"/>
      <c r="NY19" s="20"/>
      <c r="NZ19" s="20"/>
      <c r="OA19" s="20"/>
      <c r="OB19" s="20"/>
      <c r="OC19" s="20"/>
      <c r="OD19" s="20"/>
      <c r="OE19" s="20"/>
      <c r="OF19" s="20"/>
      <c r="OG19" s="20"/>
      <c r="OH19" s="20"/>
      <c r="OI19" s="20"/>
      <c r="OJ19" s="20"/>
      <c r="OK19" s="20"/>
      <c r="OL19" s="20"/>
      <c r="OM19" s="20"/>
      <c r="ON19" s="20"/>
      <c r="OO19" s="20"/>
      <c r="OP19" s="20"/>
      <c r="OQ19" s="20"/>
      <c r="OR19" s="20"/>
      <c r="OS19" s="20"/>
      <c r="OT19" s="20"/>
      <c r="OU19" s="20"/>
      <c r="OV19" s="20"/>
      <c r="OW19" s="20"/>
      <c r="OX19" s="20"/>
      <c r="OY19" s="20"/>
      <c r="OZ19" s="20"/>
      <c r="PA19" s="20"/>
      <c r="PB19" s="20"/>
      <c r="PC19" s="20"/>
      <c r="PD19" s="20"/>
      <c r="PE19" s="20"/>
      <c r="PF19" s="20"/>
      <c r="PG19" s="20"/>
      <c r="PH19" s="20"/>
      <c r="PI19" s="20"/>
      <c r="PJ19" s="20"/>
      <c r="PK19" s="20"/>
      <c r="PL19" s="20"/>
      <c r="PM19" s="20"/>
      <c r="PN19" s="20"/>
      <c r="PO19" s="20"/>
      <c r="PP19" s="20"/>
      <c r="PQ19" s="20"/>
      <c r="PR19" s="20"/>
      <c r="PS19" s="20"/>
      <c r="PT19" s="20"/>
      <c r="PU19" s="20"/>
      <c r="PV19" s="20"/>
      <c r="PW19" s="20"/>
      <c r="PX19" s="20"/>
      <c r="PY19" s="20"/>
      <c r="PZ19" s="20"/>
      <c r="QA19" s="20"/>
      <c r="QB19" s="20"/>
      <c r="QC19" s="20"/>
      <c r="QD19" s="20"/>
      <c r="QE19" s="20"/>
      <c r="QF19" s="20"/>
      <c r="QG19" s="20"/>
      <c r="QH19" s="20"/>
      <c r="QI19" s="20"/>
      <c r="QJ19" s="20"/>
      <c r="QK19" s="20"/>
      <c r="QL19" s="20"/>
      <c r="QM19" s="20"/>
      <c r="QN19" s="20"/>
      <c r="QO19" s="20"/>
      <c r="QP19" s="20"/>
      <c r="QQ19" s="20"/>
      <c r="QR19" s="20"/>
      <c r="QS19" s="20"/>
      <c r="QT19" s="20"/>
      <c r="QU19" s="20"/>
      <c r="QV19" s="20"/>
      <c r="QW19" s="20"/>
      <c r="QX19" s="20"/>
      <c r="QY19" s="20"/>
      <c r="QZ19" s="20"/>
      <c r="RA19" s="20"/>
      <c r="RB19" s="20"/>
      <c r="RC19" s="20"/>
      <c r="RD19" s="20"/>
      <c r="RE19" s="20"/>
      <c r="RF19" s="20"/>
      <c r="RG19" s="20"/>
      <c r="RH19" s="20"/>
      <c r="RI19" s="20"/>
      <c r="RJ19" s="20"/>
      <c r="RK19" s="20"/>
      <c r="RL19" s="20"/>
      <c r="RM19" s="20"/>
      <c r="RN19" s="20"/>
      <c r="RO19" s="20"/>
      <c r="RP19" s="20"/>
      <c r="RQ19" s="20"/>
      <c r="RR19" s="20"/>
      <c r="RS19" s="20"/>
      <c r="RT19" s="20"/>
      <c r="RU19" s="20"/>
      <c r="RV19" s="20"/>
      <c r="RW19" s="20"/>
      <c r="RX19" s="20"/>
      <c r="RY19" s="20"/>
      <c r="RZ19" s="20"/>
      <c r="SA19" s="20"/>
      <c r="SB19" s="20"/>
      <c r="SC19" s="20"/>
      <c r="SD19" s="20"/>
      <c r="SE19" s="20"/>
      <c r="SF19" s="20"/>
      <c r="SG19" s="20"/>
      <c r="SH19" s="20"/>
      <c r="SI19" s="20"/>
      <c r="SJ19" s="20"/>
      <c r="SK19" s="20"/>
      <c r="SL19" s="20"/>
      <c r="SM19" s="20"/>
      <c r="SN19" s="20"/>
      <c r="SO19" s="20"/>
      <c r="SP19" s="20"/>
      <c r="SQ19" s="20"/>
      <c r="SR19" s="20"/>
      <c r="SS19" s="20"/>
      <c r="ST19" s="20"/>
      <c r="SU19" s="20"/>
      <c r="SV19" s="20"/>
      <c r="SW19" s="20"/>
      <c r="SX19" s="20"/>
      <c r="SY19" s="20"/>
      <c r="SZ19" s="20"/>
      <c r="TA19" s="20"/>
      <c r="TB19" s="20"/>
      <c r="TC19" s="20"/>
      <c r="TD19" s="20"/>
      <c r="TE19" s="20"/>
      <c r="TF19" s="20"/>
      <c r="TG19" s="20"/>
      <c r="TH19" s="20"/>
      <c r="TI19" s="20"/>
      <c r="TJ19" s="20"/>
      <c r="TK19" s="20"/>
      <c r="TL19" s="17"/>
      <c r="TM19" s="17"/>
      <c r="TN19" s="17"/>
      <c r="TO19" s="17"/>
      <c r="TP19" s="17"/>
    </row>
    <row r="20" spans="1:536" ht="25" x14ac:dyDescent="0.25">
      <c r="A20" s="395" t="s">
        <v>72</v>
      </c>
      <c r="B20" s="17"/>
      <c r="C20" s="20"/>
      <c r="D20" s="20"/>
      <c r="E20" s="20"/>
      <c r="F20" s="20"/>
      <c r="G20" s="17"/>
      <c r="H20" s="20"/>
      <c r="I20" s="20"/>
      <c r="J20" s="20"/>
      <c r="K20" s="20"/>
      <c r="L20" s="17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17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0"/>
      <c r="FH20" s="20"/>
      <c r="FI20" s="20"/>
      <c r="FJ20" s="20"/>
      <c r="FK20" s="20"/>
      <c r="FL20" s="20"/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0"/>
      <c r="GA20" s="20"/>
      <c r="GB20" s="20"/>
      <c r="GC20" s="20"/>
      <c r="GD20" s="20"/>
      <c r="GE20" s="20"/>
      <c r="GF20" s="20"/>
      <c r="GG20" s="20"/>
      <c r="GH20" s="20"/>
      <c r="GI20" s="20"/>
      <c r="GJ20" s="20"/>
      <c r="GK20" s="20"/>
      <c r="GL20" s="20"/>
      <c r="GM20" s="20"/>
      <c r="GN20" s="20"/>
      <c r="GO20" s="20"/>
      <c r="GP20" s="20"/>
      <c r="GQ20" s="20"/>
      <c r="GR20" s="20"/>
      <c r="GS20" s="20"/>
      <c r="GT20" s="20"/>
      <c r="GU20" s="20"/>
      <c r="GV20" s="20"/>
      <c r="GW20" s="20"/>
      <c r="GX20" s="20"/>
      <c r="GY20" s="20"/>
      <c r="GZ20" s="20"/>
      <c r="HA20" s="20"/>
      <c r="HB20" s="20"/>
      <c r="HC20" s="20"/>
      <c r="HD20" s="20"/>
      <c r="HE20" s="20"/>
      <c r="HF20" s="20"/>
      <c r="HG20" s="20"/>
      <c r="HH20" s="20"/>
      <c r="HI20" s="20"/>
      <c r="HJ20" s="20"/>
      <c r="HK20" s="20"/>
      <c r="HL20" s="20"/>
      <c r="HM20" s="20"/>
      <c r="HN20" s="20"/>
      <c r="HO20" s="20"/>
      <c r="HP20" s="20"/>
      <c r="HQ20" s="20"/>
      <c r="HR20" s="20"/>
      <c r="HS20" s="20"/>
      <c r="HT20" s="20"/>
      <c r="HU20" s="20"/>
      <c r="HV20" s="20"/>
      <c r="HW20" s="20"/>
      <c r="HX20" s="20"/>
      <c r="HY20" s="20"/>
      <c r="HZ20" s="20"/>
      <c r="IA20" s="20"/>
      <c r="IB20" s="20"/>
      <c r="IC20" s="20"/>
      <c r="ID20" s="20"/>
      <c r="IE20" s="20"/>
      <c r="IF20" s="20"/>
      <c r="IG20" s="20"/>
      <c r="IH20" s="20"/>
      <c r="II20" s="20"/>
      <c r="IJ20" s="20"/>
      <c r="IK20" s="20"/>
      <c r="IL20" s="20"/>
      <c r="IM20" s="20"/>
      <c r="IN20" s="20"/>
      <c r="IO20" s="20"/>
      <c r="IP20" s="20"/>
      <c r="IQ20" s="20"/>
      <c r="IR20" s="20"/>
      <c r="IS20" s="20"/>
      <c r="IT20" s="20"/>
      <c r="IU20" s="20"/>
      <c r="IV20" s="20"/>
      <c r="IW20" s="20"/>
      <c r="IX20" s="20"/>
      <c r="IY20" s="20"/>
      <c r="IZ20" s="20"/>
      <c r="JA20" s="20"/>
      <c r="JB20" s="20"/>
      <c r="JC20" s="20"/>
      <c r="JD20" s="20"/>
      <c r="JE20" s="20"/>
      <c r="JF20" s="20"/>
      <c r="JG20" s="20"/>
      <c r="JH20" s="20"/>
      <c r="JI20" s="20"/>
      <c r="JJ20" s="20"/>
      <c r="JK20" s="20"/>
      <c r="JL20" s="20"/>
      <c r="JM20" s="20"/>
      <c r="JN20" s="20"/>
      <c r="JO20" s="20"/>
      <c r="JP20" s="20"/>
      <c r="JQ20" s="20"/>
      <c r="JR20" s="20"/>
      <c r="JS20" s="20"/>
      <c r="JT20" s="20"/>
      <c r="JU20" s="20"/>
      <c r="JV20" s="20"/>
      <c r="JW20" s="20"/>
      <c r="JX20" s="20"/>
      <c r="JY20" s="20"/>
      <c r="JZ20" s="20"/>
      <c r="KA20" s="20"/>
      <c r="KB20" s="20"/>
      <c r="KC20" s="20"/>
      <c r="KD20" s="20"/>
      <c r="KE20" s="20"/>
      <c r="KF20" s="20"/>
      <c r="KG20" s="20"/>
      <c r="KH20" s="20"/>
      <c r="KI20" s="20"/>
      <c r="KJ20" s="20"/>
      <c r="KK20" s="20"/>
      <c r="KL20" s="20"/>
      <c r="KM20" s="20"/>
      <c r="KN20" s="20"/>
      <c r="KO20" s="20"/>
      <c r="KP20" s="20"/>
      <c r="KQ20" s="20"/>
      <c r="KR20" s="20"/>
      <c r="KS20" s="20"/>
      <c r="KT20" s="20"/>
      <c r="KU20" s="20"/>
      <c r="KV20" s="20"/>
      <c r="KW20" s="20"/>
      <c r="KX20" s="20"/>
      <c r="KY20" s="20"/>
      <c r="KZ20" s="20"/>
      <c r="LA20" s="20"/>
      <c r="LB20" s="20"/>
      <c r="LC20" s="20"/>
      <c r="LD20" s="20"/>
      <c r="LE20" s="20"/>
      <c r="LF20" s="20"/>
      <c r="LG20" s="20"/>
      <c r="LH20" s="20"/>
      <c r="LI20" s="20"/>
      <c r="LJ20" s="20"/>
      <c r="LK20" s="20"/>
      <c r="LL20" s="20"/>
      <c r="LM20" s="20"/>
      <c r="LN20" s="20"/>
      <c r="LO20" s="20"/>
      <c r="LP20" s="20"/>
      <c r="LQ20" s="20"/>
      <c r="LR20" s="20"/>
      <c r="LS20" s="20"/>
      <c r="LT20" s="20"/>
      <c r="LU20" s="20"/>
      <c r="LV20" s="20"/>
      <c r="LW20" s="20"/>
      <c r="LX20" s="20"/>
      <c r="LY20" s="20"/>
      <c r="LZ20" s="20"/>
      <c r="MA20" s="20"/>
      <c r="MB20" s="20"/>
      <c r="MC20" s="20"/>
      <c r="MD20" s="20"/>
      <c r="ME20" s="20"/>
      <c r="MF20" s="20"/>
      <c r="MG20" s="20"/>
      <c r="MH20" s="20"/>
      <c r="MI20" s="20"/>
      <c r="MJ20" s="20"/>
      <c r="MK20" s="20"/>
      <c r="ML20" s="20"/>
      <c r="MM20" s="20"/>
      <c r="MN20" s="20"/>
      <c r="MO20" s="20"/>
      <c r="MP20" s="20"/>
      <c r="MQ20" s="20"/>
      <c r="MR20" s="20"/>
      <c r="MS20" s="20"/>
      <c r="MT20" s="20"/>
      <c r="MU20" s="20"/>
      <c r="MV20" s="20"/>
      <c r="MW20" s="20"/>
      <c r="MX20" s="20"/>
      <c r="MY20" s="20"/>
      <c r="MZ20" s="20"/>
      <c r="NA20" s="20"/>
      <c r="NB20" s="20"/>
      <c r="NC20" s="20"/>
      <c r="ND20" s="20"/>
      <c r="NE20" s="20"/>
      <c r="NF20" s="20"/>
      <c r="NG20" s="20"/>
      <c r="NH20" s="20"/>
      <c r="NI20" s="20"/>
      <c r="NJ20" s="20"/>
      <c r="NK20" s="20"/>
      <c r="NL20" s="20"/>
      <c r="NM20" s="20"/>
      <c r="NN20" s="20"/>
      <c r="NO20" s="20"/>
      <c r="NP20" s="20"/>
      <c r="NQ20" s="20"/>
      <c r="NR20" s="20"/>
      <c r="NS20" s="20"/>
      <c r="NT20" s="20"/>
      <c r="NU20" s="20"/>
      <c r="NV20" s="20"/>
      <c r="NW20" s="20"/>
      <c r="NX20" s="20"/>
      <c r="NY20" s="20"/>
      <c r="NZ20" s="20"/>
      <c r="OA20" s="20"/>
      <c r="OB20" s="20"/>
      <c r="OC20" s="20"/>
      <c r="OD20" s="20"/>
      <c r="OE20" s="20"/>
      <c r="OF20" s="20"/>
      <c r="OG20" s="20"/>
      <c r="OH20" s="20"/>
      <c r="OI20" s="20"/>
      <c r="OJ20" s="20"/>
      <c r="OK20" s="20"/>
      <c r="OL20" s="20"/>
      <c r="OM20" s="20"/>
      <c r="ON20" s="20"/>
      <c r="OO20" s="20"/>
      <c r="OP20" s="20"/>
      <c r="OQ20" s="20"/>
      <c r="OR20" s="20"/>
      <c r="OS20" s="20"/>
      <c r="OT20" s="20"/>
      <c r="OU20" s="20"/>
      <c r="OV20" s="20"/>
      <c r="OW20" s="20"/>
      <c r="OX20" s="20"/>
      <c r="OY20" s="20"/>
      <c r="OZ20" s="20"/>
      <c r="PA20" s="20"/>
      <c r="PB20" s="20"/>
      <c r="PC20" s="20"/>
      <c r="PD20" s="20"/>
      <c r="PE20" s="20"/>
      <c r="PF20" s="20"/>
      <c r="PG20" s="20"/>
      <c r="PH20" s="20"/>
      <c r="PI20" s="20"/>
      <c r="PJ20" s="20"/>
      <c r="PK20" s="20"/>
      <c r="PL20" s="20"/>
      <c r="PM20" s="20"/>
      <c r="PN20" s="20"/>
      <c r="PO20" s="20"/>
      <c r="PP20" s="20"/>
      <c r="PQ20" s="20"/>
      <c r="PR20" s="20"/>
      <c r="PS20" s="20"/>
      <c r="PT20" s="20"/>
      <c r="PU20" s="20"/>
      <c r="PV20" s="20"/>
      <c r="PW20" s="20"/>
      <c r="PX20" s="20"/>
      <c r="PY20" s="20"/>
      <c r="PZ20" s="20"/>
      <c r="QA20" s="20"/>
      <c r="QB20" s="20"/>
      <c r="QC20" s="20"/>
      <c r="QD20" s="20"/>
      <c r="QE20" s="20"/>
      <c r="QF20" s="20"/>
      <c r="QG20" s="20"/>
      <c r="QH20" s="20"/>
      <c r="QI20" s="20"/>
      <c r="QJ20" s="20"/>
      <c r="QK20" s="20"/>
      <c r="QL20" s="20"/>
      <c r="QM20" s="20"/>
      <c r="QN20" s="20"/>
      <c r="QO20" s="20"/>
      <c r="QP20" s="20"/>
      <c r="QQ20" s="20"/>
      <c r="QR20" s="20"/>
      <c r="QS20" s="20"/>
      <c r="QT20" s="20"/>
      <c r="QU20" s="20"/>
      <c r="QV20" s="20"/>
      <c r="QW20" s="20"/>
      <c r="QX20" s="20"/>
      <c r="QY20" s="20"/>
      <c r="QZ20" s="20"/>
      <c r="RA20" s="20"/>
      <c r="RB20" s="20"/>
      <c r="RC20" s="20"/>
      <c r="RD20" s="20"/>
      <c r="RE20" s="20"/>
      <c r="RF20" s="20"/>
      <c r="RG20" s="20"/>
      <c r="RH20" s="20"/>
      <c r="RI20" s="20"/>
      <c r="RJ20" s="20"/>
      <c r="RK20" s="20"/>
      <c r="RL20" s="20"/>
      <c r="RM20" s="20"/>
      <c r="RN20" s="20"/>
      <c r="RO20" s="20"/>
      <c r="RP20" s="20"/>
      <c r="RQ20" s="20"/>
      <c r="RR20" s="20"/>
      <c r="RS20" s="20"/>
      <c r="RT20" s="20"/>
      <c r="RU20" s="20"/>
      <c r="RV20" s="20"/>
      <c r="RW20" s="20"/>
      <c r="RX20" s="20"/>
      <c r="RY20" s="20"/>
      <c r="RZ20" s="20"/>
      <c r="SA20" s="20"/>
      <c r="SB20" s="20"/>
      <c r="SC20" s="20"/>
      <c r="SD20" s="20"/>
      <c r="SE20" s="20"/>
      <c r="SF20" s="20"/>
      <c r="SG20" s="20"/>
      <c r="SH20" s="20"/>
      <c r="SI20" s="20"/>
      <c r="SJ20" s="20"/>
      <c r="SK20" s="20"/>
      <c r="SL20" s="20"/>
      <c r="SM20" s="20"/>
      <c r="SN20" s="20"/>
      <c r="SO20" s="20"/>
      <c r="SP20" s="20"/>
      <c r="SQ20" s="20"/>
      <c r="SR20" s="20"/>
      <c r="SS20" s="20"/>
      <c r="ST20" s="20"/>
      <c r="SU20" s="20"/>
      <c r="SV20" s="20"/>
      <c r="SW20" s="20"/>
      <c r="SX20" s="20"/>
      <c r="SY20" s="20"/>
      <c r="SZ20" s="20"/>
      <c r="TA20" s="20"/>
      <c r="TB20" s="20"/>
      <c r="TC20" s="20"/>
      <c r="TD20" s="20"/>
      <c r="TE20" s="20"/>
      <c r="TF20" s="20"/>
      <c r="TG20" s="20"/>
      <c r="TH20" s="20"/>
      <c r="TI20" s="20"/>
      <c r="TJ20" s="20"/>
      <c r="TK20" s="20"/>
      <c r="TL20" s="17"/>
      <c r="TM20" s="17"/>
      <c r="TN20" s="17"/>
      <c r="TO20" s="17"/>
      <c r="TP20" s="17"/>
    </row>
    <row r="21" spans="1:536" x14ac:dyDescent="0.25">
      <c r="A21" s="20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55"/>
      <c r="BJ21" s="55"/>
      <c r="BK21" s="55"/>
      <c r="BL21" s="55"/>
      <c r="BM21" s="55"/>
      <c r="BN21" s="55"/>
      <c r="BO21" s="55"/>
      <c r="BP21" s="55"/>
      <c r="BQ21" s="55"/>
      <c r="BR21" s="55"/>
      <c r="BS21" s="55"/>
      <c r="BT21" s="55"/>
      <c r="BU21" s="55"/>
      <c r="BV21" s="55"/>
      <c r="BW21" s="55"/>
      <c r="BX21" s="55"/>
      <c r="BY21" s="55"/>
      <c r="BZ21" s="55"/>
      <c r="CA21" s="55"/>
      <c r="CB21" s="55"/>
      <c r="CC21" s="55"/>
      <c r="CD21" s="55"/>
      <c r="CE21" s="55"/>
      <c r="CF21" s="55"/>
      <c r="CG21" s="55"/>
      <c r="CH21" s="55"/>
      <c r="CI21" s="55"/>
      <c r="CJ21" s="55"/>
      <c r="CK21" s="55"/>
      <c r="CL21" s="55"/>
      <c r="CM21" s="55"/>
      <c r="CN21" s="55"/>
      <c r="CO21" s="55"/>
      <c r="CP21" s="55"/>
      <c r="CQ21" s="55"/>
      <c r="CR21" s="55"/>
      <c r="CS21" s="55"/>
      <c r="CT21" s="55"/>
      <c r="CU21" s="55"/>
      <c r="CV21" s="55"/>
      <c r="CW21" s="55"/>
      <c r="CX21" s="55"/>
      <c r="CY21" s="55"/>
      <c r="CZ21" s="55"/>
      <c r="DA21" s="55"/>
      <c r="DB21" s="55"/>
      <c r="DC21" s="55"/>
      <c r="DD21" s="55"/>
      <c r="DE21" s="55"/>
      <c r="DF21" s="55"/>
      <c r="DG21" s="55"/>
      <c r="DH21" s="55"/>
      <c r="DI21" s="55"/>
      <c r="DJ21" s="55"/>
      <c r="DK21" s="55"/>
      <c r="DL21" s="55"/>
      <c r="DM21" s="55"/>
      <c r="DN21" s="55"/>
      <c r="DO21" s="55"/>
      <c r="DP21" s="55"/>
      <c r="DQ21" s="55"/>
      <c r="DR21" s="55"/>
      <c r="DS21" s="55"/>
      <c r="DT21" s="55"/>
      <c r="DU21" s="55"/>
      <c r="DV21" s="55"/>
      <c r="DW21" s="55"/>
      <c r="DX21" s="55"/>
      <c r="DY21" s="55"/>
      <c r="DZ21" s="55"/>
      <c r="EA21" s="55"/>
      <c r="EB21" s="55"/>
      <c r="EC21" s="55"/>
      <c r="ED21" s="55"/>
      <c r="EE21" s="55"/>
      <c r="EF21" s="55"/>
      <c r="EG21" s="55"/>
      <c r="EH21" s="55"/>
      <c r="EI21" s="55"/>
      <c r="EJ21" s="55"/>
      <c r="EK21" s="55"/>
      <c r="EL21" s="55"/>
      <c r="EM21" s="55"/>
      <c r="EN21" s="55"/>
      <c r="EO21" s="55"/>
      <c r="EP21" s="55"/>
      <c r="EQ21" s="55"/>
      <c r="ER21" s="55"/>
      <c r="ES21" s="55"/>
      <c r="ET21" s="55"/>
      <c r="EU21" s="55"/>
      <c r="EV21" s="55"/>
      <c r="EW21" s="55"/>
      <c r="EX21" s="55"/>
      <c r="EY21" s="55"/>
      <c r="EZ21" s="55"/>
      <c r="FA21" s="55"/>
      <c r="FB21" s="55"/>
      <c r="FC21" s="55"/>
      <c r="FD21" s="55"/>
      <c r="FE21" s="55"/>
      <c r="FF21" s="55"/>
      <c r="FG21" s="55"/>
      <c r="FH21" s="55"/>
      <c r="FI21" s="55"/>
      <c r="FJ21" s="55"/>
      <c r="FK21" s="55"/>
      <c r="FL21" s="55"/>
      <c r="FM21" s="55"/>
      <c r="FN21" s="55"/>
      <c r="FO21" s="55"/>
      <c r="FP21" s="55"/>
      <c r="FQ21" s="55"/>
      <c r="FR21" s="55"/>
      <c r="FS21" s="55"/>
      <c r="FT21" s="55"/>
      <c r="FU21" s="55"/>
      <c r="FV21" s="55"/>
      <c r="FW21" s="55"/>
      <c r="FX21" s="55"/>
      <c r="FY21" s="55"/>
      <c r="FZ21" s="55"/>
      <c r="GA21" s="55"/>
      <c r="GB21" s="55"/>
      <c r="GC21" s="55"/>
      <c r="GD21" s="55"/>
      <c r="GE21" s="55"/>
      <c r="GF21" s="55"/>
      <c r="GG21" s="55"/>
      <c r="GH21" s="55"/>
      <c r="GI21" s="55"/>
      <c r="GJ21" s="55"/>
      <c r="GK21" s="55"/>
      <c r="GL21" s="55"/>
      <c r="GM21" s="55"/>
      <c r="GN21" s="55"/>
      <c r="GO21" s="55"/>
      <c r="GP21" s="55"/>
      <c r="GQ21" s="55"/>
      <c r="GR21" s="55"/>
      <c r="GS21" s="55"/>
      <c r="GT21" s="55"/>
      <c r="GU21" s="55"/>
      <c r="GV21" s="55"/>
      <c r="GW21" s="55"/>
      <c r="GX21" s="55"/>
      <c r="GY21" s="55"/>
      <c r="GZ21" s="55"/>
      <c r="HA21" s="55"/>
      <c r="HB21" s="55"/>
      <c r="HC21" s="55"/>
      <c r="HD21" s="55"/>
      <c r="HE21" s="55"/>
      <c r="HF21" s="55"/>
      <c r="HG21" s="55"/>
      <c r="HH21" s="55"/>
      <c r="HI21" s="55"/>
      <c r="HJ21" s="55"/>
      <c r="HK21" s="55"/>
      <c r="HL21" s="55"/>
      <c r="HM21" s="55"/>
      <c r="HN21" s="55"/>
      <c r="HO21" s="55"/>
      <c r="HP21" s="55"/>
      <c r="HQ21" s="55"/>
      <c r="HR21" s="55"/>
      <c r="HS21" s="55"/>
      <c r="HT21" s="55"/>
      <c r="HU21" s="55"/>
      <c r="HV21" s="55"/>
      <c r="HW21" s="55"/>
      <c r="HX21" s="55"/>
      <c r="HY21" s="55"/>
      <c r="HZ21" s="55"/>
      <c r="IA21" s="55"/>
      <c r="IB21" s="55"/>
      <c r="IC21" s="55"/>
      <c r="ID21" s="55"/>
      <c r="IE21" s="55"/>
      <c r="IF21" s="55"/>
      <c r="IG21" s="55"/>
      <c r="IH21" s="55"/>
      <c r="II21" s="55"/>
      <c r="IJ21" s="55"/>
      <c r="IK21" s="55"/>
      <c r="IL21" s="55"/>
      <c r="IM21" s="55"/>
      <c r="IN21" s="55"/>
      <c r="IO21" s="55"/>
      <c r="IP21" s="55"/>
      <c r="IQ21" s="55"/>
      <c r="IR21" s="55"/>
      <c r="IS21" s="55"/>
      <c r="IT21" s="55"/>
      <c r="IU21" s="55"/>
      <c r="IV21" s="55"/>
      <c r="IW21" s="55"/>
      <c r="IX21" s="55"/>
      <c r="IY21" s="55"/>
      <c r="IZ21" s="55"/>
      <c r="JA21" s="55"/>
      <c r="JB21" s="55"/>
      <c r="JC21" s="55"/>
      <c r="JD21" s="55"/>
      <c r="JE21" s="55"/>
      <c r="JF21" s="55"/>
      <c r="JG21" s="55"/>
      <c r="JH21" s="55"/>
      <c r="JI21" s="55"/>
      <c r="JJ21" s="55"/>
      <c r="JK21" s="55"/>
      <c r="JL21" s="55"/>
      <c r="JM21" s="55"/>
      <c r="JN21" s="55"/>
      <c r="JO21" s="55"/>
      <c r="JP21" s="55"/>
      <c r="JQ21" s="55"/>
      <c r="JR21" s="55"/>
      <c r="JS21" s="55"/>
      <c r="JT21" s="55"/>
      <c r="JU21" s="55"/>
      <c r="JV21" s="55"/>
      <c r="JW21" s="55"/>
      <c r="JX21" s="55"/>
      <c r="JY21" s="55"/>
      <c r="JZ21" s="55"/>
      <c r="KA21" s="55"/>
      <c r="KB21" s="55"/>
      <c r="KC21" s="55"/>
      <c r="KD21" s="55"/>
      <c r="KE21" s="55"/>
      <c r="KF21" s="55"/>
      <c r="KG21" s="55"/>
      <c r="KH21" s="55"/>
      <c r="KI21" s="55"/>
      <c r="KJ21" s="55"/>
      <c r="KK21" s="55"/>
      <c r="KL21" s="55"/>
      <c r="KM21" s="55"/>
      <c r="KN21" s="55"/>
      <c r="KO21" s="55"/>
      <c r="KP21" s="55"/>
      <c r="KQ21" s="55"/>
      <c r="KR21" s="55"/>
      <c r="KS21" s="55"/>
      <c r="KT21" s="55"/>
      <c r="KU21" s="55"/>
      <c r="KV21" s="55"/>
      <c r="KW21" s="55"/>
      <c r="KX21" s="55"/>
      <c r="KY21" s="55"/>
      <c r="KZ21" s="55"/>
      <c r="LA21" s="55"/>
      <c r="LB21" s="55"/>
      <c r="LC21" s="55"/>
      <c r="LD21" s="55"/>
      <c r="LE21" s="55"/>
      <c r="LF21" s="55"/>
      <c r="LG21" s="55"/>
      <c r="LH21" s="55"/>
      <c r="LI21" s="55"/>
      <c r="LJ21" s="55"/>
      <c r="LK21" s="55"/>
      <c r="LL21" s="55"/>
      <c r="LM21" s="55"/>
      <c r="LN21" s="55"/>
      <c r="LO21" s="55"/>
      <c r="LP21" s="55"/>
      <c r="LQ21" s="55"/>
      <c r="LR21" s="55"/>
      <c r="LS21" s="55"/>
      <c r="LT21" s="55"/>
      <c r="LU21" s="55"/>
      <c r="LV21" s="55"/>
      <c r="LW21" s="55"/>
      <c r="LX21" s="55"/>
      <c r="LY21" s="55"/>
      <c r="LZ21" s="55"/>
      <c r="MA21" s="55"/>
      <c r="MB21" s="55"/>
      <c r="MC21" s="55"/>
      <c r="MD21" s="55"/>
      <c r="ME21" s="55"/>
      <c r="MF21" s="55"/>
      <c r="MG21" s="55"/>
      <c r="MH21" s="55"/>
      <c r="MI21" s="55"/>
      <c r="MJ21" s="55"/>
      <c r="MK21" s="55"/>
      <c r="ML21" s="55"/>
      <c r="MM21" s="55"/>
      <c r="MN21" s="55"/>
      <c r="MO21" s="55"/>
      <c r="MP21" s="55"/>
      <c r="MQ21" s="55"/>
      <c r="MR21" s="55"/>
      <c r="MS21" s="55"/>
      <c r="MT21" s="55"/>
      <c r="MU21" s="55"/>
      <c r="MV21" s="55"/>
      <c r="MW21" s="55"/>
      <c r="MX21" s="55"/>
      <c r="MY21" s="55"/>
      <c r="MZ21" s="55"/>
      <c r="NA21" s="55"/>
      <c r="NB21" s="55"/>
      <c r="NC21" s="55"/>
      <c r="ND21" s="55"/>
      <c r="NE21" s="55"/>
      <c r="NF21" s="55"/>
      <c r="NG21" s="55"/>
      <c r="NH21" s="55"/>
      <c r="NI21" s="55"/>
      <c r="NJ21" s="55"/>
      <c r="NK21" s="55"/>
      <c r="NL21" s="55"/>
      <c r="NM21" s="55"/>
      <c r="NN21" s="55"/>
      <c r="NO21" s="55"/>
      <c r="NP21" s="55"/>
      <c r="NQ21" s="55"/>
      <c r="NR21" s="55"/>
      <c r="NS21" s="55"/>
      <c r="NT21" s="55"/>
      <c r="NU21" s="55"/>
      <c r="NV21" s="55"/>
      <c r="NW21" s="55"/>
      <c r="NX21" s="55"/>
      <c r="NY21" s="55"/>
      <c r="NZ21" s="55"/>
      <c r="OA21" s="55"/>
      <c r="OB21" s="55"/>
      <c r="OC21" s="55"/>
      <c r="OD21" s="55"/>
      <c r="OE21" s="55"/>
      <c r="OF21" s="55"/>
      <c r="OG21" s="55"/>
      <c r="OH21" s="55"/>
      <c r="OI21" s="55"/>
      <c r="OJ21" s="55"/>
      <c r="OK21" s="55"/>
      <c r="OL21" s="55"/>
      <c r="OM21" s="55"/>
      <c r="ON21" s="55"/>
      <c r="OO21" s="55"/>
      <c r="OP21" s="55"/>
      <c r="OQ21" s="55"/>
      <c r="OR21" s="55"/>
      <c r="OS21" s="55"/>
      <c r="OT21" s="55"/>
      <c r="OU21" s="55"/>
      <c r="OV21" s="20"/>
      <c r="OW21" s="20"/>
      <c r="OX21" s="20"/>
      <c r="OY21" s="20"/>
      <c r="OZ21" s="20"/>
      <c r="PA21" s="20"/>
      <c r="PB21" s="20"/>
      <c r="PC21" s="20"/>
      <c r="PD21" s="20"/>
      <c r="PE21" s="20"/>
      <c r="PF21" s="20"/>
      <c r="PG21" s="20"/>
      <c r="PH21" s="20"/>
      <c r="PI21" s="20"/>
      <c r="PJ21" s="20"/>
      <c r="PK21" s="20"/>
      <c r="PL21" s="20"/>
      <c r="PM21" s="20"/>
      <c r="PN21" s="20"/>
      <c r="PO21" s="20"/>
      <c r="PP21" s="20"/>
      <c r="PQ21" s="20"/>
      <c r="PR21" s="20"/>
      <c r="PS21" s="20"/>
      <c r="PT21" s="20"/>
      <c r="PU21" s="20"/>
      <c r="PV21" s="20"/>
      <c r="PW21" s="20"/>
      <c r="PX21" s="20"/>
      <c r="PY21" s="71"/>
      <c r="PZ21" s="20"/>
      <c r="QA21" s="20"/>
      <c r="QB21" s="20"/>
      <c r="QC21" s="20"/>
      <c r="QD21" s="20"/>
      <c r="QE21" s="20"/>
      <c r="QF21" s="20"/>
      <c r="QG21" s="20"/>
      <c r="QH21" s="20"/>
      <c r="QI21" s="20"/>
      <c r="QJ21" s="20"/>
      <c r="QK21" s="20"/>
      <c r="QL21" s="20"/>
      <c r="QM21" s="20"/>
      <c r="QN21" s="20"/>
      <c r="QO21" s="20"/>
      <c r="QP21" s="20"/>
      <c r="QQ21" s="20"/>
      <c r="QR21" s="20"/>
      <c r="QS21" s="20"/>
      <c r="QT21" s="20"/>
      <c r="QU21" s="20"/>
      <c r="QV21" s="20"/>
      <c r="QW21" s="20"/>
      <c r="QX21" s="20"/>
      <c r="QY21" s="20"/>
      <c r="QZ21" s="20"/>
      <c r="RA21" s="20"/>
      <c r="RB21" s="20"/>
      <c r="RC21" s="20"/>
      <c r="RD21" s="20"/>
      <c r="RE21" s="20"/>
      <c r="RF21" s="20"/>
      <c r="RG21" s="20"/>
      <c r="RH21" s="20"/>
      <c r="RI21" s="20"/>
      <c r="RJ21" s="20"/>
      <c r="RK21" s="20"/>
      <c r="RL21" s="71"/>
      <c r="RM21" s="20"/>
      <c r="RN21" s="20"/>
      <c r="RO21" s="20"/>
      <c r="RP21" s="20"/>
      <c r="RQ21" s="20"/>
      <c r="RR21" s="20"/>
      <c r="RS21" s="20"/>
      <c r="RT21" s="20"/>
      <c r="RU21" s="20"/>
      <c r="RV21" s="20"/>
      <c r="RW21" s="20"/>
      <c r="RX21" s="20"/>
      <c r="RY21" s="20"/>
      <c r="RZ21" s="20"/>
      <c r="SA21" s="20"/>
      <c r="SB21" s="20"/>
      <c r="SC21" s="20"/>
      <c r="SD21" s="20"/>
      <c r="SE21" s="20"/>
      <c r="SF21" s="20"/>
      <c r="SG21" s="20"/>
      <c r="SH21" s="20"/>
      <c r="SI21" s="20"/>
      <c r="SJ21" s="20"/>
      <c r="SK21" s="20"/>
      <c r="SL21" s="20"/>
      <c r="SM21" s="20"/>
      <c r="SN21" s="20"/>
      <c r="SO21" s="20"/>
      <c r="SP21" s="20"/>
      <c r="SQ21" s="20"/>
      <c r="SR21" s="20"/>
      <c r="SS21" s="20"/>
      <c r="ST21" s="20"/>
      <c r="SU21" s="20"/>
      <c r="SV21" s="20"/>
      <c r="SW21" s="20"/>
      <c r="SX21" s="20"/>
      <c r="SY21" s="20"/>
      <c r="SZ21" s="20"/>
      <c r="TA21" s="20"/>
      <c r="TB21" s="20"/>
      <c r="TC21" s="20"/>
      <c r="TD21" s="20"/>
      <c r="TE21" s="20"/>
      <c r="TF21" s="20"/>
      <c r="TG21" s="20"/>
      <c r="TH21" s="20"/>
      <c r="TI21" s="20"/>
      <c r="TJ21" s="20"/>
      <c r="TK21" s="20"/>
      <c r="TL21" s="17"/>
      <c r="TM21" s="17"/>
      <c r="TN21" s="17"/>
      <c r="TO21" s="17"/>
      <c r="TP21" s="17"/>
    </row>
    <row r="22" spans="1:536" ht="75" x14ac:dyDescent="0.25">
      <c r="A22" s="395" t="s">
        <v>270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  <c r="GI22" s="20"/>
      <c r="GJ22" s="20"/>
      <c r="GK22" s="20"/>
      <c r="GL22" s="20"/>
      <c r="GM22" s="20"/>
      <c r="GN22" s="20"/>
      <c r="GO22" s="20"/>
      <c r="GP22" s="20"/>
      <c r="GQ22" s="71"/>
      <c r="GR22" s="20"/>
      <c r="GS22" s="20"/>
      <c r="GT22" s="20"/>
      <c r="GU22" s="20"/>
      <c r="GV22" s="20"/>
      <c r="GW22" s="20"/>
      <c r="GX22" s="20"/>
      <c r="GY22" s="20"/>
      <c r="GZ22" s="20"/>
      <c r="HA22" s="20"/>
      <c r="HB22" s="20"/>
      <c r="HC22" s="20"/>
      <c r="HD22" s="20"/>
      <c r="HE22" s="20"/>
      <c r="HF22" s="20"/>
      <c r="HG22" s="20"/>
      <c r="HH22" s="20"/>
      <c r="HI22" s="20"/>
      <c r="HJ22" s="20"/>
      <c r="HK22" s="20"/>
      <c r="HL22" s="20"/>
      <c r="HM22" s="20"/>
      <c r="HN22" s="20"/>
      <c r="HO22" s="20"/>
      <c r="HP22" s="20"/>
      <c r="HQ22" s="20"/>
      <c r="HR22" s="20"/>
      <c r="HS22" s="20"/>
      <c r="HT22" s="20"/>
      <c r="HU22" s="20"/>
      <c r="HV22" s="20"/>
      <c r="HW22" s="20"/>
      <c r="HX22" s="20"/>
      <c r="HY22" s="20"/>
      <c r="HZ22" s="20"/>
      <c r="IA22" s="20"/>
      <c r="IB22" s="20"/>
      <c r="IC22" s="20"/>
      <c r="ID22" s="20"/>
      <c r="IE22" s="20"/>
      <c r="IF22" s="20"/>
      <c r="IG22" s="20"/>
      <c r="IH22" s="20"/>
      <c r="II22" s="20"/>
      <c r="IJ22" s="20"/>
      <c r="IK22" s="20"/>
      <c r="IL22" s="20"/>
      <c r="IM22" s="20"/>
      <c r="IN22" s="20"/>
      <c r="IO22" s="20"/>
      <c r="IP22" s="20"/>
      <c r="IQ22" s="20"/>
      <c r="IR22" s="20"/>
      <c r="IS22" s="20"/>
      <c r="IT22" s="20"/>
      <c r="IU22" s="20"/>
      <c r="IV22" s="20"/>
      <c r="IW22" s="20"/>
      <c r="IX22" s="20"/>
      <c r="IY22" s="20"/>
      <c r="IZ22" s="20"/>
      <c r="JA22" s="20"/>
      <c r="JB22" s="20"/>
      <c r="JC22" s="20"/>
      <c r="JD22" s="20"/>
      <c r="JE22" s="20"/>
      <c r="JF22" s="20"/>
      <c r="JG22" s="20"/>
      <c r="JH22" s="20"/>
      <c r="JI22" s="20"/>
      <c r="JJ22" s="20"/>
      <c r="JK22" s="20"/>
      <c r="JL22" s="20"/>
      <c r="JM22" s="20"/>
      <c r="JN22" s="20"/>
      <c r="JO22" s="20"/>
      <c r="JP22" s="20"/>
      <c r="JQ22" s="20"/>
      <c r="JR22" s="20"/>
      <c r="JS22" s="20"/>
      <c r="JT22" s="20"/>
      <c r="JU22" s="20"/>
      <c r="JV22" s="20"/>
      <c r="JW22" s="20"/>
      <c r="JX22" s="20"/>
      <c r="JY22" s="20"/>
      <c r="JZ22" s="20"/>
      <c r="KA22" s="20"/>
      <c r="KB22" s="20"/>
      <c r="KC22" s="20"/>
      <c r="KD22" s="20"/>
      <c r="KE22" s="20"/>
      <c r="KF22" s="20"/>
      <c r="KG22" s="20"/>
      <c r="KH22" s="20"/>
      <c r="KI22" s="20"/>
      <c r="KJ22" s="20"/>
      <c r="KK22" s="20"/>
      <c r="KL22" s="20"/>
      <c r="KM22" s="20"/>
      <c r="KN22" s="20"/>
      <c r="KO22" s="20"/>
      <c r="KP22" s="20"/>
      <c r="KQ22" s="20"/>
      <c r="KR22" s="20"/>
      <c r="KS22" s="20"/>
      <c r="KT22" s="20"/>
      <c r="KU22" s="20"/>
      <c r="KV22" s="20"/>
      <c r="KW22" s="20"/>
      <c r="KX22" s="20"/>
      <c r="KY22" s="20"/>
      <c r="KZ22" s="20"/>
      <c r="LA22" s="20"/>
      <c r="LB22" s="20"/>
      <c r="LC22" s="20"/>
      <c r="LD22" s="20"/>
      <c r="LE22" s="71"/>
      <c r="LF22" s="71"/>
      <c r="LG22" s="20"/>
      <c r="LH22" s="71"/>
      <c r="LI22" s="71"/>
      <c r="LJ22" s="20"/>
      <c r="LK22" s="20"/>
      <c r="LL22" s="20"/>
      <c r="LM22" s="20"/>
      <c r="LN22" s="20"/>
      <c r="LO22" s="20"/>
      <c r="LP22" s="20"/>
      <c r="LQ22" s="20"/>
      <c r="LR22" s="20"/>
      <c r="LS22" s="20"/>
      <c r="LT22" s="20"/>
      <c r="LU22" s="20"/>
      <c r="LV22" s="20"/>
      <c r="LW22" s="20"/>
      <c r="LX22" s="20"/>
      <c r="LY22" s="20"/>
      <c r="LZ22" s="20"/>
      <c r="MA22" s="20"/>
      <c r="MB22" s="20"/>
      <c r="MC22" s="20"/>
      <c r="MD22" s="20"/>
      <c r="ME22" s="20"/>
      <c r="MF22" s="20"/>
      <c r="MG22" s="20"/>
      <c r="MH22" s="20"/>
      <c r="MI22" s="20"/>
      <c r="MJ22" s="20"/>
      <c r="MK22" s="20"/>
      <c r="ML22" s="20"/>
      <c r="MM22" s="20"/>
      <c r="MN22" s="20"/>
      <c r="MO22" s="20"/>
      <c r="MP22" s="20"/>
      <c r="MQ22" s="20"/>
      <c r="MR22" s="20"/>
      <c r="MS22" s="20"/>
      <c r="MT22" s="20"/>
      <c r="MU22" s="20"/>
      <c r="MV22" s="20"/>
      <c r="MW22" s="20"/>
      <c r="MX22" s="20"/>
      <c r="MY22" s="20"/>
      <c r="MZ22" s="20"/>
      <c r="NA22" s="20"/>
      <c r="NB22" s="20"/>
      <c r="NC22" s="20"/>
      <c r="ND22" s="20"/>
      <c r="NE22" s="20"/>
      <c r="NF22" s="20"/>
      <c r="NG22" s="20"/>
      <c r="NH22" s="20"/>
      <c r="NI22" s="20"/>
      <c r="NJ22" s="20"/>
      <c r="NK22" s="20"/>
      <c r="NL22" s="20"/>
      <c r="NM22" s="20"/>
      <c r="NN22" s="20"/>
      <c r="NO22" s="20"/>
      <c r="NP22" s="20"/>
      <c r="NQ22" s="20"/>
      <c r="NR22" s="20"/>
      <c r="NS22" s="20"/>
      <c r="NT22" s="20"/>
      <c r="NU22" s="20"/>
      <c r="NV22" s="20"/>
      <c r="NW22" s="20"/>
      <c r="NX22" s="20"/>
      <c r="NY22" s="20"/>
      <c r="NZ22" s="20"/>
      <c r="OA22" s="20"/>
      <c r="OB22" s="20"/>
      <c r="OC22" s="20"/>
      <c r="OD22" s="20"/>
      <c r="OE22" s="20"/>
      <c r="OF22" s="20"/>
      <c r="OG22" s="20"/>
      <c r="OH22" s="20"/>
      <c r="OI22" s="20"/>
      <c r="OJ22" s="20"/>
      <c r="OK22" s="20"/>
      <c r="OL22" s="20"/>
      <c r="OM22" s="20"/>
      <c r="ON22" s="20"/>
      <c r="OO22" s="20"/>
      <c r="OP22" s="20"/>
      <c r="OQ22" s="20"/>
      <c r="OR22" s="20"/>
      <c r="OS22" s="20"/>
      <c r="OT22" s="20"/>
      <c r="OU22" s="20"/>
      <c r="OV22" s="20"/>
      <c r="OW22" s="20"/>
      <c r="OX22" s="20"/>
      <c r="OY22" s="20"/>
      <c r="OZ22" s="20"/>
      <c r="PA22" s="20"/>
      <c r="PB22" s="20"/>
      <c r="PC22" s="20"/>
      <c r="PD22" s="20"/>
      <c r="PE22" s="20"/>
      <c r="PF22" s="20"/>
      <c r="PG22" s="20"/>
      <c r="PH22" s="20"/>
      <c r="PI22" s="20"/>
      <c r="PJ22" s="20"/>
      <c r="PK22" s="20"/>
      <c r="PL22" s="20"/>
      <c r="PM22" s="20"/>
      <c r="PN22" s="20"/>
      <c r="PO22" s="20"/>
      <c r="PP22" s="20"/>
      <c r="PQ22" s="20"/>
      <c r="PR22" s="20"/>
      <c r="PS22" s="20"/>
      <c r="PT22" s="20"/>
      <c r="PU22" s="71"/>
      <c r="PV22" s="20"/>
      <c r="PW22" s="20"/>
      <c r="PX22" s="20"/>
      <c r="PY22" s="71"/>
      <c r="PZ22" s="20"/>
      <c r="QA22" s="20"/>
      <c r="QB22" s="20"/>
      <c r="QC22" s="20"/>
      <c r="QD22" s="20"/>
      <c r="QE22" s="20"/>
      <c r="QF22" s="20"/>
      <c r="QG22" s="20"/>
      <c r="QH22" s="20"/>
      <c r="QI22" s="20"/>
      <c r="QJ22" s="20"/>
      <c r="QK22" s="20"/>
      <c r="QL22" s="20"/>
      <c r="QM22" s="20"/>
      <c r="QN22" s="20"/>
      <c r="QO22" s="20"/>
      <c r="QP22" s="20"/>
      <c r="QQ22" s="20"/>
      <c r="QR22" s="20"/>
      <c r="QS22" s="20"/>
      <c r="QT22" s="20"/>
      <c r="QU22" s="20"/>
      <c r="QV22" s="20"/>
      <c r="QW22" s="20"/>
      <c r="QX22" s="20"/>
      <c r="QY22" s="20"/>
      <c r="QZ22" s="20"/>
      <c r="RA22" s="20"/>
      <c r="RB22" s="20"/>
      <c r="RC22" s="20"/>
      <c r="RD22" s="20"/>
      <c r="RE22" s="20"/>
      <c r="RF22" s="20"/>
      <c r="RG22" s="20"/>
      <c r="RH22" s="20"/>
      <c r="RI22" s="71"/>
      <c r="RJ22" s="71"/>
      <c r="RK22" s="20"/>
      <c r="RL22" s="20"/>
      <c r="RM22" s="20"/>
      <c r="RN22" s="20"/>
      <c r="RO22" s="20"/>
      <c r="RP22" s="20"/>
      <c r="RQ22" s="20"/>
      <c r="RR22" s="20"/>
      <c r="RS22" s="20"/>
      <c r="RT22" s="20"/>
      <c r="RU22" s="20"/>
      <c r="RV22" s="20"/>
      <c r="RW22" s="20"/>
      <c r="RX22" s="20"/>
      <c r="RY22" s="20"/>
      <c r="RZ22" s="20"/>
      <c r="SA22" s="20"/>
      <c r="SB22" s="20"/>
      <c r="SC22" s="20"/>
      <c r="SD22" s="20"/>
      <c r="SE22" s="20"/>
      <c r="SF22" s="20"/>
      <c r="SG22" s="20"/>
      <c r="SH22" s="20"/>
      <c r="SI22" s="20"/>
      <c r="SJ22" s="20"/>
      <c r="SK22" s="20"/>
      <c r="SL22" s="20"/>
      <c r="SM22" s="20"/>
      <c r="SN22" s="20"/>
      <c r="SO22" s="20"/>
      <c r="SP22" s="20"/>
      <c r="SQ22" s="20"/>
      <c r="SR22" s="20"/>
      <c r="SS22" s="20"/>
      <c r="ST22" s="20"/>
      <c r="SU22" s="20"/>
      <c r="SV22" s="20"/>
      <c r="SW22" s="20"/>
      <c r="SX22" s="20"/>
      <c r="SY22" s="20"/>
      <c r="SZ22" s="20"/>
      <c r="TA22" s="20"/>
      <c r="TB22" s="20"/>
      <c r="TC22" s="20"/>
      <c r="TD22" s="20"/>
      <c r="TE22" s="20"/>
      <c r="TF22" s="20"/>
      <c r="TG22" s="20"/>
      <c r="TH22" s="20"/>
      <c r="TI22" s="20"/>
      <c r="TJ22" s="20"/>
      <c r="TK22" s="20"/>
      <c r="TL22" s="17"/>
      <c r="TM22" s="17"/>
      <c r="TN22" s="31"/>
      <c r="TO22" s="349"/>
      <c r="TP22" s="31"/>
    </row>
    <row r="23" spans="1:536" ht="25" x14ac:dyDescent="0.25">
      <c r="A23" s="395" t="s">
        <v>271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0"/>
      <c r="EQ23" s="20"/>
      <c r="ER23" s="20"/>
      <c r="ES23" s="20"/>
      <c r="ET23" s="20"/>
      <c r="EU23" s="20"/>
      <c r="EV23" s="20"/>
      <c r="EW23" s="20"/>
      <c r="EX23" s="20"/>
      <c r="EY23" s="20"/>
      <c r="EZ23" s="20"/>
      <c r="FA23" s="20"/>
      <c r="FB23" s="20"/>
      <c r="FC23" s="20"/>
      <c r="FD23" s="20"/>
      <c r="FE23" s="20"/>
      <c r="FF23" s="20"/>
      <c r="FG23" s="20"/>
      <c r="FH23" s="20"/>
      <c r="FI23" s="20"/>
      <c r="FJ23" s="20"/>
      <c r="FK23" s="20"/>
      <c r="FL23" s="20"/>
      <c r="FM23" s="20"/>
      <c r="FN23" s="20"/>
      <c r="FO23" s="20"/>
      <c r="FP23" s="20"/>
      <c r="FQ23" s="20"/>
      <c r="FR23" s="20"/>
      <c r="FS23" s="20"/>
      <c r="FT23" s="20"/>
      <c r="FU23" s="20"/>
      <c r="FV23" s="20"/>
      <c r="FW23" s="20"/>
      <c r="FX23" s="20"/>
      <c r="FY23" s="20"/>
      <c r="FZ23" s="20"/>
      <c r="GA23" s="20"/>
      <c r="GB23" s="20"/>
      <c r="GC23" s="20"/>
      <c r="GD23" s="20"/>
      <c r="GE23" s="20"/>
      <c r="GF23" s="20"/>
      <c r="GG23" s="20"/>
      <c r="GH23" s="20"/>
      <c r="GI23" s="20"/>
      <c r="GJ23" s="20"/>
      <c r="GK23" s="20"/>
      <c r="GL23" s="20"/>
      <c r="GM23" s="20"/>
      <c r="GN23" s="20"/>
      <c r="GO23" s="71"/>
      <c r="GP23" s="71"/>
      <c r="GQ23" s="71"/>
      <c r="GR23" s="71"/>
      <c r="GS23" s="71"/>
      <c r="GT23" s="20"/>
      <c r="GU23" s="20"/>
      <c r="GV23" s="20"/>
      <c r="GW23" s="20"/>
      <c r="GX23" s="20"/>
      <c r="GY23" s="20"/>
      <c r="GZ23" s="20"/>
      <c r="HA23" s="20"/>
      <c r="HB23" s="20"/>
      <c r="HC23" s="20"/>
      <c r="HD23" s="20"/>
      <c r="HE23" s="20"/>
      <c r="HF23" s="20"/>
      <c r="HG23" s="20"/>
      <c r="HH23" s="20"/>
      <c r="HI23" s="20"/>
      <c r="HJ23" s="20"/>
      <c r="HK23" s="20"/>
      <c r="HL23" s="20"/>
      <c r="HM23" s="20"/>
      <c r="HN23" s="20"/>
      <c r="HO23" s="20"/>
      <c r="HP23" s="20"/>
      <c r="HQ23" s="20"/>
      <c r="HR23" s="20"/>
      <c r="HS23" s="20"/>
      <c r="HT23" s="20"/>
      <c r="HU23" s="20"/>
      <c r="HV23" s="20"/>
      <c r="HW23" s="20"/>
      <c r="HX23" s="20"/>
      <c r="HY23" s="20"/>
      <c r="HZ23" s="20"/>
      <c r="IA23" s="20"/>
      <c r="IB23" s="20"/>
      <c r="IC23" s="20"/>
      <c r="ID23" s="20"/>
      <c r="IE23" s="20"/>
      <c r="IF23" s="20"/>
      <c r="IG23" s="20"/>
      <c r="IH23" s="20"/>
      <c r="II23" s="20"/>
      <c r="IJ23" s="20"/>
      <c r="IK23" s="20"/>
      <c r="IL23" s="20"/>
      <c r="IM23" s="20"/>
      <c r="IN23" s="20"/>
      <c r="IO23" s="20"/>
      <c r="IP23" s="20"/>
      <c r="IQ23" s="20"/>
      <c r="IR23" s="20"/>
      <c r="IS23" s="20"/>
      <c r="IT23" s="20"/>
      <c r="IU23" s="20"/>
      <c r="IV23" s="20"/>
      <c r="IW23" s="20"/>
      <c r="IX23" s="20"/>
      <c r="IY23" s="20"/>
      <c r="IZ23" s="20"/>
      <c r="JA23" s="20"/>
      <c r="JB23" s="20"/>
      <c r="JC23" s="20"/>
      <c r="JD23" s="20"/>
      <c r="JE23" s="20"/>
      <c r="JF23" s="20"/>
      <c r="JG23" s="20"/>
      <c r="JH23" s="20"/>
      <c r="JI23" s="20"/>
      <c r="JJ23" s="20"/>
      <c r="JK23" s="20"/>
      <c r="JL23" s="20"/>
      <c r="JM23" s="20"/>
      <c r="JN23" s="20"/>
      <c r="JO23" s="20"/>
      <c r="JP23" s="20"/>
      <c r="JQ23" s="20"/>
      <c r="JR23" s="20"/>
      <c r="JS23" s="20"/>
      <c r="JT23" s="20"/>
      <c r="JU23" s="20"/>
      <c r="JV23" s="20"/>
      <c r="JW23" s="20"/>
      <c r="JX23" s="20"/>
      <c r="JY23" s="20"/>
      <c r="JZ23" s="20"/>
      <c r="KA23" s="20"/>
      <c r="KB23" s="20"/>
      <c r="KC23" s="20"/>
      <c r="KD23" s="20"/>
      <c r="KE23" s="20"/>
      <c r="KF23" s="20"/>
      <c r="KG23" s="20"/>
      <c r="KH23" s="20"/>
      <c r="KI23" s="20"/>
      <c r="KJ23" s="20"/>
      <c r="KK23" s="20"/>
      <c r="KL23" s="20"/>
      <c r="KM23" s="20"/>
      <c r="KN23" s="20"/>
      <c r="KO23" s="20"/>
      <c r="KP23" s="20"/>
      <c r="KQ23" s="20"/>
      <c r="KR23" s="20"/>
      <c r="KS23" s="20"/>
      <c r="KT23" s="20"/>
      <c r="KU23" s="20"/>
      <c r="KV23" s="20"/>
      <c r="KW23" s="20"/>
      <c r="KX23" s="20"/>
      <c r="KY23" s="20"/>
      <c r="KZ23" s="20"/>
      <c r="LA23" s="20"/>
      <c r="LB23" s="20"/>
      <c r="LC23" s="20"/>
      <c r="LD23" s="20"/>
      <c r="LE23" s="71"/>
      <c r="LF23" s="20"/>
      <c r="LG23" s="20"/>
      <c r="LH23" s="20"/>
      <c r="LI23" s="71"/>
      <c r="LJ23" s="20"/>
      <c r="LK23" s="20"/>
      <c r="LL23" s="20"/>
      <c r="LM23" s="20"/>
      <c r="LN23" s="20"/>
      <c r="LO23" s="20"/>
      <c r="LP23" s="20"/>
      <c r="LQ23" s="20"/>
      <c r="LR23" s="20"/>
      <c r="LS23" s="20"/>
      <c r="LT23" s="20"/>
      <c r="LU23" s="20"/>
      <c r="LV23" s="20"/>
      <c r="LW23" s="20"/>
      <c r="LX23" s="20"/>
      <c r="LY23" s="20"/>
      <c r="LZ23" s="20"/>
      <c r="MA23" s="20"/>
      <c r="MB23" s="20"/>
      <c r="MC23" s="20"/>
      <c r="MD23" s="20"/>
      <c r="ME23" s="20"/>
      <c r="MF23" s="20"/>
      <c r="MG23" s="20"/>
      <c r="MH23" s="20"/>
      <c r="MI23" s="20"/>
      <c r="MJ23" s="20"/>
      <c r="MK23" s="20"/>
      <c r="ML23" s="20"/>
      <c r="MM23" s="20"/>
      <c r="MN23" s="20"/>
      <c r="MO23" s="20"/>
      <c r="MP23" s="20"/>
      <c r="MQ23" s="20"/>
      <c r="MR23" s="20"/>
      <c r="MS23" s="20"/>
      <c r="MT23" s="20"/>
      <c r="MU23" s="20"/>
      <c r="MV23" s="20"/>
      <c r="MW23" s="20"/>
      <c r="MX23" s="20"/>
      <c r="MY23" s="20"/>
      <c r="MZ23" s="20"/>
      <c r="NA23" s="20"/>
      <c r="NB23" s="20"/>
      <c r="NC23" s="20"/>
      <c r="ND23" s="20"/>
      <c r="NE23" s="20"/>
      <c r="NF23" s="20"/>
      <c r="NG23" s="20"/>
      <c r="NH23" s="20"/>
      <c r="NI23" s="20"/>
      <c r="NJ23" s="20"/>
      <c r="NK23" s="20"/>
      <c r="NL23" s="20"/>
      <c r="NM23" s="20"/>
      <c r="NN23" s="20"/>
      <c r="NO23" s="20"/>
      <c r="NP23" s="20"/>
      <c r="NQ23" s="20"/>
      <c r="NR23" s="20"/>
      <c r="NS23" s="20"/>
      <c r="NT23" s="20"/>
      <c r="NU23" s="20"/>
      <c r="NV23" s="20"/>
      <c r="NW23" s="20"/>
      <c r="NX23" s="20"/>
      <c r="NY23" s="20"/>
      <c r="NZ23" s="20"/>
      <c r="OA23" s="20"/>
      <c r="OB23" s="20"/>
      <c r="OC23" s="20"/>
      <c r="OD23" s="20"/>
      <c r="OE23" s="20"/>
      <c r="OF23" s="20"/>
      <c r="OG23" s="20"/>
      <c r="OH23" s="20"/>
      <c r="OI23" s="20"/>
      <c r="OJ23" s="20"/>
      <c r="OK23" s="20"/>
      <c r="OL23" s="20"/>
      <c r="OM23" s="20"/>
      <c r="ON23" s="20"/>
      <c r="OO23" s="20"/>
      <c r="OP23" s="20"/>
      <c r="OQ23" s="20"/>
      <c r="OR23" s="20"/>
      <c r="OS23" s="20"/>
      <c r="OT23" s="20"/>
      <c r="OU23" s="20"/>
      <c r="OV23" s="20"/>
      <c r="OW23" s="20"/>
      <c r="OX23" s="20"/>
      <c r="OY23" s="20"/>
      <c r="OZ23" s="20"/>
      <c r="PA23" s="20"/>
      <c r="PB23" s="20"/>
      <c r="PC23" s="20"/>
      <c r="PD23" s="20"/>
      <c r="PE23" s="20"/>
      <c r="PF23" s="20"/>
      <c r="PG23" s="20"/>
      <c r="PH23" s="20"/>
      <c r="PI23" s="20"/>
      <c r="PJ23" s="20"/>
      <c r="PK23" s="20"/>
      <c r="PL23" s="20"/>
      <c r="PM23" s="20"/>
      <c r="PN23" s="20"/>
      <c r="PO23" s="20"/>
      <c r="PP23" s="20"/>
      <c r="PQ23" s="20"/>
      <c r="PR23" s="20"/>
      <c r="PS23" s="20"/>
      <c r="PT23" s="20"/>
      <c r="PU23" s="20"/>
      <c r="PV23" s="20"/>
      <c r="PW23" s="71"/>
      <c r="PX23" s="20"/>
      <c r="PY23" s="20"/>
      <c r="PZ23" s="20"/>
      <c r="QA23" s="20"/>
      <c r="QB23" s="20"/>
      <c r="QC23" s="20"/>
      <c r="QD23" s="20"/>
      <c r="QE23" s="20"/>
      <c r="QF23" s="20"/>
      <c r="QG23" s="20"/>
      <c r="QH23" s="20"/>
      <c r="QI23" s="20"/>
      <c r="QJ23" s="20"/>
      <c r="QK23" s="20"/>
      <c r="QL23" s="20"/>
      <c r="QM23" s="20"/>
      <c r="QN23" s="20"/>
      <c r="QO23" s="20"/>
      <c r="QP23" s="20"/>
      <c r="QQ23" s="20"/>
      <c r="QR23" s="20"/>
      <c r="QS23" s="20"/>
      <c r="QT23" s="20"/>
      <c r="QU23" s="20"/>
      <c r="QV23" s="20"/>
      <c r="QW23" s="20"/>
      <c r="QX23" s="20"/>
      <c r="QY23" s="20"/>
      <c r="QZ23" s="20"/>
      <c r="RA23" s="20"/>
      <c r="RB23" s="20"/>
      <c r="RC23" s="20"/>
      <c r="RD23" s="20"/>
      <c r="RE23" s="20"/>
      <c r="RF23" s="20"/>
      <c r="RG23" s="20"/>
      <c r="RH23" s="20"/>
      <c r="RI23" s="20"/>
      <c r="RJ23" s="20"/>
      <c r="RK23" s="20"/>
      <c r="RL23" s="20"/>
      <c r="RM23" s="20"/>
      <c r="RN23" s="20"/>
      <c r="RO23" s="20"/>
      <c r="RP23" s="20"/>
      <c r="RQ23" s="20"/>
      <c r="RR23" s="20"/>
      <c r="RS23" s="20"/>
      <c r="RT23" s="20"/>
      <c r="RU23" s="20"/>
      <c r="RV23" s="20"/>
      <c r="RW23" s="20"/>
      <c r="RX23" s="20"/>
      <c r="RY23" s="20"/>
      <c r="RZ23" s="20"/>
      <c r="SA23" s="20"/>
      <c r="SB23" s="20"/>
      <c r="SC23" s="20"/>
      <c r="SD23" s="20"/>
      <c r="SE23" s="20"/>
      <c r="SF23" s="20"/>
      <c r="SG23" s="20"/>
      <c r="SH23" s="20"/>
      <c r="SI23" s="20"/>
      <c r="SJ23" s="20"/>
      <c r="SK23" s="20"/>
      <c r="SL23" s="20"/>
      <c r="SM23" s="20"/>
      <c r="SN23" s="20"/>
      <c r="SO23" s="20"/>
      <c r="SP23" s="20"/>
      <c r="SQ23" s="20"/>
      <c r="SR23" s="20"/>
      <c r="SS23" s="20"/>
      <c r="ST23" s="20"/>
      <c r="SU23" s="20"/>
      <c r="SV23" s="20"/>
      <c r="SW23" s="20"/>
      <c r="SX23" s="20"/>
      <c r="SY23" s="20"/>
      <c r="SZ23" s="20"/>
      <c r="TA23" s="20"/>
      <c r="TB23" s="20"/>
      <c r="TC23" s="20"/>
      <c r="TD23" s="20"/>
      <c r="TE23" s="20"/>
      <c r="TF23" s="20"/>
      <c r="TG23" s="20"/>
      <c r="TH23" s="20"/>
      <c r="TI23" s="20"/>
      <c r="TJ23" s="20"/>
      <c r="TK23" s="20"/>
      <c r="TL23" s="72"/>
      <c r="TM23" s="17"/>
      <c r="TN23" s="31"/>
      <c r="TO23" s="349"/>
      <c r="TP23" s="31"/>
    </row>
    <row r="24" spans="1:536" ht="50" x14ac:dyDescent="0.25">
      <c r="A24" s="395" t="s">
        <v>123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  <c r="GJ24" s="20"/>
      <c r="GK24" s="20"/>
      <c r="GL24" s="20"/>
      <c r="GM24" s="20"/>
      <c r="GN24" s="20"/>
      <c r="GO24" s="20"/>
      <c r="GP24" s="20"/>
      <c r="GQ24" s="20"/>
      <c r="GR24" s="20"/>
      <c r="GS24" s="20"/>
      <c r="GT24" s="20"/>
      <c r="GU24" s="20"/>
      <c r="GV24" s="20"/>
      <c r="GW24" s="20"/>
      <c r="GX24" s="20"/>
      <c r="GY24" s="20"/>
      <c r="GZ24" s="20"/>
      <c r="HA24" s="20"/>
      <c r="HB24" s="20"/>
      <c r="HC24" s="20"/>
      <c r="HD24" s="20"/>
      <c r="HE24" s="20"/>
      <c r="HF24" s="20"/>
      <c r="HG24" s="20"/>
      <c r="HH24" s="20"/>
      <c r="HI24" s="20"/>
      <c r="HJ24" s="20"/>
      <c r="HK24" s="20"/>
      <c r="HL24" s="20"/>
      <c r="HM24" s="20"/>
      <c r="HN24" s="20"/>
      <c r="HO24" s="20"/>
      <c r="HP24" s="20"/>
      <c r="HQ24" s="20"/>
      <c r="HR24" s="20"/>
      <c r="HS24" s="20"/>
      <c r="HT24" s="20"/>
      <c r="HU24" s="20"/>
      <c r="HV24" s="20"/>
      <c r="HW24" s="20"/>
      <c r="HX24" s="20"/>
      <c r="HY24" s="20"/>
      <c r="HZ24" s="20"/>
      <c r="IA24" s="20"/>
      <c r="IB24" s="20"/>
      <c r="IC24" s="20"/>
      <c r="ID24" s="20"/>
      <c r="IE24" s="20"/>
      <c r="IF24" s="20"/>
      <c r="IG24" s="20"/>
      <c r="IH24" s="20"/>
      <c r="II24" s="20"/>
      <c r="IJ24" s="20"/>
      <c r="IK24" s="20"/>
      <c r="IL24" s="20"/>
      <c r="IM24" s="20"/>
      <c r="IN24" s="20"/>
      <c r="IO24" s="20"/>
      <c r="IP24" s="20"/>
      <c r="IQ24" s="20"/>
      <c r="IR24" s="20"/>
      <c r="IS24" s="20"/>
      <c r="IT24" s="20"/>
      <c r="IU24" s="20"/>
      <c r="IV24" s="20"/>
      <c r="IW24" s="20"/>
      <c r="IX24" s="20"/>
      <c r="IY24" s="20"/>
      <c r="IZ24" s="20"/>
      <c r="JA24" s="20"/>
      <c r="JB24" s="20"/>
      <c r="JC24" s="20"/>
      <c r="JD24" s="20"/>
      <c r="JE24" s="20"/>
      <c r="JF24" s="20"/>
      <c r="JG24" s="20"/>
      <c r="JH24" s="20"/>
      <c r="JI24" s="20"/>
      <c r="JJ24" s="20"/>
      <c r="JK24" s="20"/>
      <c r="JL24" s="20"/>
      <c r="JM24" s="20"/>
      <c r="JN24" s="20"/>
      <c r="JO24" s="20"/>
      <c r="JP24" s="20"/>
      <c r="JQ24" s="20"/>
      <c r="JR24" s="20"/>
      <c r="JS24" s="20"/>
      <c r="JT24" s="20"/>
      <c r="JU24" s="20"/>
      <c r="JV24" s="20"/>
      <c r="JW24" s="20"/>
      <c r="JX24" s="20"/>
      <c r="JY24" s="20"/>
      <c r="JZ24" s="20"/>
      <c r="KA24" s="20"/>
      <c r="KB24" s="20"/>
      <c r="KC24" s="20"/>
      <c r="KD24" s="20"/>
      <c r="KE24" s="20"/>
      <c r="KF24" s="20"/>
      <c r="KG24" s="20"/>
      <c r="KH24" s="20"/>
      <c r="KI24" s="20"/>
      <c r="KJ24" s="20"/>
      <c r="KK24" s="20"/>
      <c r="KL24" s="20"/>
      <c r="KM24" s="20"/>
      <c r="KN24" s="20"/>
      <c r="KO24" s="20"/>
      <c r="KP24" s="20"/>
      <c r="KQ24" s="20"/>
      <c r="KR24" s="20"/>
      <c r="KS24" s="20"/>
      <c r="KT24" s="20"/>
      <c r="KU24" s="20"/>
      <c r="KV24" s="20"/>
      <c r="KW24" s="20"/>
      <c r="KX24" s="20"/>
      <c r="KY24" s="20"/>
      <c r="KZ24" s="20"/>
      <c r="LA24" s="20"/>
      <c r="LB24" s="20"/>
      <c r="LC24" s="20"/>
      <c r="LD24" s="20"/>
      <c r="LE24" s="20"/>
      <c r="LF24" s="20"/>
      <c r="LG24" s="20"/>
      <c r="LH24" s="20"/>
      <c r="LI24" s="20"/>
      <c r="LJ24" s="20"/>
      <c r="LK24" s="20"/>
      <c r="LL24" s="20"/>
      <c r="LM24" s="20"/>
      <c r="LN24" s="20"/>
      <c r="LO24" s="20"/>
      <c r="LP24" s="20"/>
      <c r="LQ24" s="20"/>
      <c r="LR24" s="20"/>
      <c r="LS24" s="20"/>
      <c r="LT24" s="20"/>
      <c r="LU24" s="20"/>
      <c r="LV24" s="20"/>
      <c r="LW24" s="20"/>
      <c r="LX24" s="20"/>
      <c r="LY24" s="20"/>
      <c r="LZ24" s="20"/>
      <c r="MA24" s="20"/>
      <c r="MB24" s="20"/>
      <c r="MC24" s="20"/>
      <c r="MD24" s="20"/>
      <c r="ME24" s="20"/>
      <c r="MF24" s="20"/>
      <c r="MG24" s="20"/>
      <c r="MH24" s="20"/>
      <c r="MI24" s="20"/>
      <c r="MJ24" s="20"/>
      <c r="MK24" s="20"/>
      <c r="ML24" s="20"/>
      <c r="MM24" s="20"/>
      <c r="MN24" s="20"/>
      <c r="MO24" s="20"/>
      <c r="MP24" s="20"/>
      <c r="MQ24" s="20"/>
      <c r="MR24" s="20"/>
      <c r="MS24" s="20"/>
      <c r="MT24" s="20"/>
      <c r="MU24" s="20"/>
      <c r="MV24" s="20"/>
      <c r="MW24" s="20"/>
      <c r="MX24" s="20"/>
      <c r="MY24" s="20"/>
      <c r="MZ24" s="20"/>
      <c r="NA24" s="20"/>
      <c r="NB24" s="20"/>
      <c r="NC24" s="20"/>
      <c r="ND24" s="20"/>
      <c r="NE24" s="20"/>
      <c r="NF24" s="20"/>
      <c r="NG24" s="20"/>
      <c r="NH24" s="20"/>
      <c r="NI24" s="20"/>
      <c r="NJ24" s="20"/>
      <c r="NK24" s="20"/>
      <c r="NL24" s="20"/>
      <c r="NM24" s="20"/>
      <c r="NN24" s="20"/>
      <c r="NO24" s="20"/>
      <c r="NP24" s="20"/>
      <c r="NQ24" s="20"/>
      <c r="NR24" s="20"/>
      <c r="NS24" s="20"/>
      <c r="NT24" s="20"/>
      <c r="NU24" s="20"/>
      <c r="NV24" s="20"/>
      <c r="NW24" s="20"/>
      <c r="NX24" s="20"/>
      <c r="NY24" s="20"/>
      <c r="NZ24" s="20"/>
      <c r="OA24" s="20"/>
      <c r="OB24" s="20"/>
      <c r="OC24" s="20"/>
      <c r="OD24" s="20"/>
      <c r="OE24" s="20"/>
      <c r="OF24" s="20"/>
      <c r="OG24" s="20"/>
      <c r="OH24" s="20"/>
      <c r="OI24" s="20"/>
      <c r="OJ24" s="20"/>
      <c r="OK24" s="20"/>
      <c r="OL24" s="20"/>
      <c r="OM24" s="20"/>
      <c r="ON24" s="20"/>
      <c r="OO24" s="20"/>
      <c r="OP24" s="20"/>
      <c r="OQ24" s="20"/>
      <c r="OR24" s="20"/>
      <c r="OS24" s="20"/>
      <c r="OT24" s="20"/>
      <c r="OU24" s="20"/>
      <c r="OV24" s="20"/>
      <c r="OW24" s="20"/>
      <c r="OX24" s="20"/>
      <c r="OY24" s="20"/>
      <c r="OZ24" s="20"/>
      <c r="PA24" s="20"/>
      <c r="PB24" s="20"/>
      <c r="PC24" s="20"/>
      <c r="PD24" s="20"/>
      <c r="PE24" s="20"/>
      <c r="PF24" s="20"/>
      <c r="PG24" s="20"/>
      <c r="PH24" s="20"/>
      <c r="PI24" s="20"/>
      <c r="PJ24" s="20"/>
      <c r="PK24" s="20"/>
      <c r="PL24" s="20"/>
      <c r="PM24" s="20"/>
      <c r="PN24" s="20"/>
      <c r="PO24" s="20"/>
      <c r="PP24" s="20"/>
      <c r="PQ24" s="20"/>
      <c r="PR24" s="20"/>
      <c r="PS24" s="20"/>
      <c r="PT24" s="20"/>
      <c r="PU24" s="71"/>
      <c r="PV24" s="71"/>
      <c r="PW24" s="71"/>
      <c r="PX24" s="71"/>
      <c r="PY24" s="71"/>
      <c r="PZ24" s="20"/>
      <c r="QA24" s="20"/>
      <c r="QB24" s="20"/>
      <c r="QC24" s="20"/>
      <c r="QD24" s="20"/>
      <c r="QE24" s="20"/>
      <c r="QF24" s="20"/>
      <c r="QG24" s="20"/>
      <c r="QH24" s="20"/>
      <c r="QI24" s="20"/>
      <c r="QJ24" s="20"/>
      <c r="QK24" s="20"/>
      <c r="QL24" s="20"/>
      <c r="QM24" s="20"/>
      <c r="QN24" s="20"/>
      <c r="QO24" s="20"/>
      <c r="QP24" s="20"/>
      <c r="QQ24" s="20"/>
      <c r="QR24" s="20"/>
      <c r="QS24" s="20"/>
      <c r="QT24" s="20"/>
      <c r="QU24" s="20"/>
      <c r="QV24" s="20"/>
      <c r="QW24" s="20"/>
      <c r="QX24" s="20"/>
      <c r="QY24" s="20"/>
      <c r="QZ24" s="20"/>
      <c r="RA24" s="20"/>
      <c r="RB24" s="20"/>
      <c r="RC24" s="20"/>
      <c r="RD24" s="20"/>
      <c r="RE24" s="20"/>
      <c r="RF24" s="20"/>
      <c r="RG24" s="20"/>
      <c r="RH24" s="20"/>
      <c r="RI24" s="20"/>
      <c r="RJ24" s="71"/>
      <c r="RK24" s="20"/>
      <c r="RL24" s="20"/>
      <c r="RM24" s="71"/>
      <c r="RN24" s="20"/>
      <c r="RO24" s="20"/>
      <c r="RP24" s="20"/>
      <c r="RQ24" s="20"/>
      <c r="RR24" s="20"/>
      <c r="RS24" s="20"/>
      <c r="RT24" s="20"/>
      <c r="RU24" s="20"/>
      <c r="RV24" s="20"/>
      <c r="RW24" s="20"/>
      <c r="RX24" s="20"/>
      <c r="RY24" s="20"/>
      <c r="RZ24" s="20"/>
      <c r="SA24" s="20"/>
      <c r="SB24" s="20"/>
      <c r="SC24" s="20"/>
      <c r="SD24" s="20"/>
      <c r="SE24" s="20"/>
      <c r="SF24" s="20"/>
      <c r="SG24" s="20"/>
      <c r="SH24" s="20"/>
      <c r="SI24" s="20"/>
      <c r="SJ24" s="20"/>
      <c r="SK24" s="20"/>
      <c r="SL24" s="20"/>
      <c r="SM24" s="20"/>
      <c r="SN24" s="20"/>
      <c r="SO24" s="20"/>
      <c r="SP24" s="20"/>
      <c r="SQ24" s="20"/>
      <c r="SR24" s="20"/>
      <c r="SS24" s="20"/>
      <c r="ST24" s="20"/>
      <c r="SU24" s="20"/>
      <c r="SV24" s="20"/>
      <c r="SW24" s="20"/>
      <c r="SX24" s="20"/>
      <c r="SY24" s="20"/>
      <c r="SZ24" s="20"/>
      <c r="TA24" s="20"/>
      <c r="TB24" s="20"/>
      <c r="TC24" s="20"/>
      <c r="TD24" s="20"/>
      <c r="TE24" s="20"/>
      <c r="TF24" s="20"/>
      <c r="TG24" s="20"/>
      <c r="TH24" s="20"/>
      <c r="TI24" s="20"/>
      <c r="TJ24" s="20"/>
      <c r="TK24" s="20"/>
      <c r="TL24" s="17"/>
      <c r="TM24" s="17"/>
      <c r="TN24" s="17"/>
      <c r="TO24" s="17"/>
      <c r="TP24" s="17"/>
    </row>
    <row r="25" spans="1:536" x14ac:dyDescent="0.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  <c r="GI25" s="20"/>
      <c r="GJ25" s="20"/>
      <c r="GK25" s="20"/>
      <c r="GL25" s="20"/>
      <c r="GM25" s="20"/>
      <c r="GN25" s="20"/>
      <c r="GO25" s="20"/>
      <c r="GP25" s="20"/>
      <c r="GQ25" s="20"/>
      <c r="GR25" s="20"/>
      <c r="GS25" s="20"/>
      <c r="GT25" s="20"/>
      <c r="GU25" s="20"/>
      <c r="GV25" s="20"/>
      <c r="GW25" s="20"/>
      <c r="GX25" s="20"/>
      <c r="GY25" s="20"/>
      <c r="GZ25" s="20"/>
      <c r="HA25" s="20"/>
      <c r="HB25" s="20"/>
      <c r="HC25" s="20"/>
      <c r="HD25" s="20"/>
      <c r="HE25" s="20"/>
      <c r="HF25" s="20"/>
      <c r="HG25" s="20"/>
      <c r="HH25" s="20"/>
      <c r="HI25" s="20"/>
      <c r="HJ25" s="20"/>
      <c r="HK25" s="20"/>
      <c r="HL25" s="20"/>
      <c r="HM25" s="20"/>
      <c r="HN25" s="20"/>
      <c r="HO25" s="20"/>
      <c r="HP25" s="20"/>
      <c r="HQ25" s="20"/>
      <c r="HR25" s="20"/>
      <c r="HS25" s="20"/>
      <c r="HT25" s="20"/>
      <c r="HU25" s="20"/>
      <c r="HV25" s="20"/>
      <c r="HW25" s="20"/>
      <c r="HX25" s="20"/>
      <c r="HY25" s="20"/>
      <c r="HZ25" s="20"/>
      <c r="IA25" s="20"/>
      <c r="IB25" s="20"/>
      <c r="IC25" s="20"/>
      <c r="ID25" s="20"/>
      <c r="IE25" s="20"/>
      <c r="IF25" s="20"/>
      <c r="IG25" s="20"/>
      <c r="IH25" s="20"/>
      <c r="II25" s="20"/>
      <c r="IJ25" s="20"/>
      <c r="IK25" s="20"/>
      <c r="IL25" s="20"/>
      <c r="IM25" s="20"/>
      <c r="IN25" s="20"/>
      <c r="IO25" s="20"/>
      <c r="IP25" s="20"/>
      <c r="IQ25" s="20"/>
      <c r="IR25" s="20"/>
      <c r="IS25" s="20"/>
      <c r="IT25" s="20"/>
      <c r="IU25" s="20"/>
      <c r="IV25" s="20"/>
      <c r="IW25" s="20"/>
      <c r="IX25" s="20"/>
      <c r="IY25" s="20"/>
      <c r="IZ25" s="20"/>
      <c r="JA25" s="20"/>
      <c r="JB25" s="20"/>
      <c r="JC25" s="20"/>
      <c r="JD25" s="20"/>
      <c r="JE25" s="20"/>
      <c r="JF25" s="20"/>
      <c r="JG25" s="20"/>
      <c r="JH25" s="20"/>
      <c r="JI25" s="20"/>
      <c r="JJ25" s="20"/>
      <c r="JK25" s="20"/>
      <c r="JL25" s="20"/>
      <c r="JM25" s="20"/>
      <c r="JN25" s="20"/>
      <c r="JO25" s="20"/>
      <c r="JP25" s="20"/>
      <c r="JQ25" s="20"/>
      <c r="JR25" s="20"/>
      <c r="JS25" s="20"/>
      <c r="JT25" s="20"/>
      <c r="JU25" s="20"/>
      <c r="JV25" s="20"/>
      <c r="JW25" s="20"/>
      <c r="JX25" s="20"/>
      <c r="JY25" s="20"/>
      <c r="JZ25" s="20"/>
      <c r="KA25" s="20"/>
      <c r="KB25" s="20"/>
      <c r="KC25" s="20"/>
      <c r="KD25" s="20"/>
      <c r="KE25" s="20"/>
      <c r="KF25" s="20"/>
      <c r="KG25" s="20"/>
      <c r="KH25" s="20"/>
      <c r="KI25" s="20"/>
      <c r="KJ25" s="20"/>
      <c r="KK25" s="20"/>
      <c r="KL25" s="20"/>
      <c r="KM25" s="20"/>
      <c r="KN25" s="20"/>
      <c r="KO25" s="20"/>
      <c r="KP25" s="20"/>
      <c r="KQ25" s="20"/>
      <c r="KR25" s="20"/>
      <c r="KS25" s="20"/>
      <c r="KT25" s="20"/>
      <c r="KU25" s="20"/>
      <c r="KV25" s="20"/>
      <c r="KW25" s="20"/>
      <c r="KX25" s="20"/>
      <c r="KY25" s="20"/>
      <c r="KZ25" s="20"/>
      <c r="LA25" s="20"/>
      <c r="LB25" s="20"/>
      <c r="LC25" s="20"/>
      <c r="LD25" s="20"/>
      <c r="LE25" s="20"/>
      <c r="LF25" s="20"/>
      <c r="LG25" s="20"/>
      <c r="LH25" s="20"/>
      <c r="LI25" s="20"/>
      <c r="LJ25" s="20"/>
      <c r="LK25" s="20"/>
      <c r="LL25" s="20"/>
      <c r="LM25" s="20"/>
      <c r="LN25" s="20"/>
      <c r="LO25" s="20"/>
      <c r="LP25" s="20"/>
      <c r="LQ25" s="20"/>
      <c r="LR25" s="20"/>
      <c r="LS25" s="20"/>
      <c r="LT25" s="20"/>
      <c r="LU25" s="20"/>
      <c r="LV25" s="20"/>
      <c r="LW25" s="20"/>
      <c r="LX25" s="20"/>
      <c r="LY25" s="20"/>
      <c r="LZ25" s="20"/>
      <c r="MA25" s="20"/>
      <c r="MB25" s="20"/>
      <c r="MC25" s="20"/>
      <c r="MD25" s="20"/>
      <c r="ME25" s="20"/>
      <c r="MF25" s="20"/>
      <c r="MG25" s="20"/>
      <c r="MH25" s="20"/>
      <c r="MI25" s="20"/>
      <c r="MJ25" s="20"/>
      <c r="MK25" s="20"/>
      <c r="ML25" s="20"/>
      <c r="MM25" s="20"/>
      <c r="MN25" s="20"/>
      <c r="MO25" s="20"/>
      <c r="MP25" s="20"/>
      <c r="MQ25" s="20"/>
      <c r="MR25" s="20"/>
      <c r="MS25" s="20"/>
      <c r="MT25" s="20"/>
      <c r="MU25" s="20"/>
      <c r="MV25" s="20"/>
      <c r="MW25" s="20"/>
      <c r="MX25" s="20"/>
      <c r="MY25" s="20"/>
      <c r="MZ25" s="20"/>
      <c r="NA25" s="20"/>
      <c r="NB25" s="20"/>
      <c r="NC25" s="20"/>
      <c r="ND25" s="20"/>
      <c r="NE25" s="20"/>
      <c r="NF25" s="20"/>
      <c r="NG25" s="20"/>
      <c r="NH25" s="20"/>
      <c r="NI25" s="20"/>
      <c r="NJ25" s="20"/>
      <c r="NK25" s="20"/>
      <c r="NL25" s="20"/>
      <c r="NM25" s="20"/>
      <c r="NN25" s="20"/>
      <c r="NO25" s="20"/>
      <c r="NP25" s="20"/>
      <c r="NQ25" s="20"/>
      <c r="NR25" s="20"/>
      <c r="NS25" s="20"/>
      <c r="NT25" s="20"/>
      <c r="NU25" s="20"/>
      <c r="NV25" s="20"/>
      <c r="NW25" s="20"/>
      <c r="NX25" s="20"/>
      <c r="NY25" s="20"/>
      <c r="NZ25" s="20"/>
      <c r="OA25" s="20"/>
      <c r="OB25" s="20"/>
      <c r="OC25" s="20"/>
      <c r="OD25" s="20"/>
      <c r="OE25" s="20"/>
      <c r="OF25" s="20"/>
      <c r="OG25" s="20"/>
      <c r="OH25" s="20"/>
      <c r="OI25" s="20"/>
      <c r="OJ25" s="20"/>
      <c r="OK25" s="20"/>
      <c r="OL25" s="20"/>
      <c r="OM25" s="20"/>
      <c r="ON25" s="20"/>
      <c r="OO25" s="20"/>
      <c r="OP25" s="20"/>
      <c r="OQ25" s="20"/>
      <c r="OR25" s="20"/>
      <c r="OS25" s="20"/>
      <c r="OT25" s="20"/>
      <c r="OU25" s="20"/>
      <c r="OV25" s="20"/>
      <c r="OW25" s="20"/>
      <c r="OX25" s="20"/>
      <c r="OY25" s="20"/>
      <c r="OZ25" s="20"/>
      <c r="PA25" s="20"/>
      <c r="PB25" s="20"/>
      <c r="PC25" s="20"/>
      <c r="PD25" s="20"/>
      <c r="PE25" s="20"/>
      <c r="PF25" s="20"/>
      <c r="PG25" s="20"/>
      <c r="PH25" s="20"/>
      <c r="PI25" s="20"/>
      <c r="PJ25" s="20"/>
      <c r="PK25" s="20"/>
      <c r="PL25" s="20"/>
      <c r="PM25" s="20"/>
      <c r="PN25" s="20"/>
      <c r="PO25" s="20"/>
      <c r="PP25" s="20"/>
      <c r="PQ25" s="20"/>
      <c r="PR25" s="20"/>
      <c r="PS25" s="20"/>
      <c r="PT25" s="20"/>
      <c r="PU25" s="20"/>
      <c r="PV25" s="20"/>
      <c r="PW25" s="20"/>
      <c r="PX25" s="20"/>
      <c r="PY25" s="20"/>
      <c r="PZ25" s="20"/>
      <c r="QA25" s="20"/>
      <c r="QB25" s="20"/>
      <c r="QC25" s="20"/>
      <c r="QD25" s="20"/>
      <c r="QE25" s="20"/>
      <c r="QF25" s="20"/>
      <c r="QG25" s="20"/>
      <c r="QH25" s="20"/>
      <c r="QI25" s="20"/>
      <c r="QJ25" s="20"/>
      <c r="QK25" s="20"/>
      <c r="QL25" s="20"/>
      <c r="QM25" s="20"/>
      <c r="QN25" s="20"/>
      <c r="QO25" s="20"/>
      <c r="QP25" s="20"/>
      <c r="QQ25" s="20"/>
      <c r="QR25" s="20"/>
      <c r="QS25" s="20"/>
      <c r="QT25" s="20"/>
      <c r="QU25" s="20"/>
      <c r="QV25" s="20"/>
      <c r="QW25" s="20"/>
      <c r="QX25" s="20"/>
      <c r="QY25" s="20"/>
      <c r="QZ25" s="20"/>
      <c r="RA25" s="20"/>
      <c r="RB25" s="20"/>
      <c r="RC25" s="20"/>
      <c r="RD25" s="20"/>
      <c r="RE25" s="20"/>
      <c r="RF25" s="20"/>
      <c r="RG25" s="20"/>
      <c r="RH25" s="20"/>
      <c r="RI25" s="20"/>
      <c r="RJ25" s="20"/>
      <c r="RK25" s="20"/>
      <c r="RL25" s="20"/>
      <c r="RM25" s="20"/>
      <c r="RN25" s="20"/>
      <c r="RO25" s="20"/>
      <c r="RP25" s="20"/>
      <c r="RQ25" s="20"/>
      <c r="RR25" s="20"/>
      <c r="RS25" s="20"/>
      <c r="RT25" s="20"/>
      <c r="RU25" s="20"/>
      <c r="RV25" s="20"/>
      <c r="RW25" s="20"/>
      <c r="RX25" s="20"/>
      <c r="RY25" s="20"/>
      <c r="RZ25" s="20"/>
      <c r="SA25" s="20"/>
      <c r="SB25" s="20"/>
      <c r="SC25" s="20"/>
      <c r="SD25" s="20"/>
      <c r="SE25" s="20"/>
      <c r="SF25" s="20"/>
      <c r="SG25" s="20"/>
      <c r="SH25" s="20"/>
      <c r="SI25" s="20"/>
      <c r="SJ25" s="20"/>
      <c r="SK25" s="20"/>
      <c r="SL25" s="20"/>
      <c r="SM25" s="20"/>
      <c r="SN25" s="20"/>
      <c r="SO25" s="20"/>
      <c r="SP25" s="20"/>
      <c r="SQ25" s="20"/>
      <c r="SR25" s="20"/>
      <c r="SS25" s="20"/>
      <c r="ST25" s="20"/>
      <c r="SU25" s="20"/>
      <c r="SV25" s="20"/>
      <c r="SW25" s="20"/>
      <c r="SX25" s="20"/>
      <c r="SY25" s="20"/>
      <c r="SZ25" s="20"/>
      <c r="TA25" s="20"/>
      <c r="TB25" s="20"/>
      <c r="TC25" s="20"/>
      <c r="TD25" s="20"/>
      <c r="TE25" s="20"/>
      <c r="TF25" s="20"/>
      <c r="TG25" s="20"/>
      <c r="TH25" s="20"/>
      <c r="TI25" s="20"/>
      <c r="TJ25" s="20"/>
      <c r="TK25" s="20"/>
      <c r="TL25" s="17"/>
      <c r="TM25" s="17"/>
      <c r="TN25" s="17"/>
      <c r="TO25" s="17"/>
      <c r="TP25" s="17"/>
    </row>
  </sheetData>
  <mergeCells count="126">
    <mergeCell ref="A3:A6"/>
    <mergeCell ref="B3:CW3"/>
    <mergeCell ref="CX3:TP3"/>
    <mergeCell ref="B4:AT4"/>
    <mergeCell ref="AU4:BD4"/>
    <mergeCell ref="CX4:EA4"/>
    <mergeCell ref="EB4:FJ4"/>
    <mergeCell ref="FK4:GS4"/>
    <mergeCell ref="GT4:IG4"/>
    <mergeCell ref="B5:F5"/>
    <mergeCell ref="G5:K5"/>
    <mergeCell ref="L5:P5"/>
    <mergeCell ref="Q5:U5"/>
    <mergeCell ref="V5:Z5"/>
    <mergeCell ref="AA5:AE5"/>
    <mergeCell ref="AF5:AJ5"/>
    <mergeCell ref="IH4:IQ4"/>
    <mergeCell ref="IR4:JP4"/>
    <mergeCell ref="AK5:AO5"/>
    <mergeCell ref="AU5:AY5"/>
    <mergeCell ref="AZ5:BD5"/>
    <mergeCell ref="BE5:BI5"/>
    <mergeCell ref="BJ5:BN5"/>
    <mergeCell ref="PZ4:RM4"/>
    <mergeCell ref="RN4:SB4"/>
    <mergeCell ref="SC4:TP4"/>
    <mergeCell ref="JV4:LI4"/>
    <mergeCell ref="LJ4:MW4"/>
    <mergeCell ref="MX4:OK4"/>
    <mergeCell ref="OL4:PY4"/>
    <mergeCell ref="CS5:CW5"/>
    <mergeCell ref="CX5:DB5"/>
    <mergeCell ref="DC5:DG5"/>
    <mergeCell ref="DH5:DL5"/>
    <mergeCell ref="DM5:DQ5"/>
    <mergeCell ref="DR5:DV5"/>
    <mergeCell ref="FP5:FT5"/>
    <mergeCell ref="FU5:FY5"/>
    <mergeCell ref="FZ5:GD5"/>
    <mergeCell ref="HI5:HM5"/>
    <mergeCell ref="HN5:HR5"/>
    <mergeCell ref="HS5:HW5"/>
    <mergeCell ref="HX5:IB5"/>
    <mergeCell ref="IC5:IG5"/>
    <mergeCell ref="IH5:IL5"/>
    <mergeCell ref="GE5:GI5"/>
    <mergeCell ref="GJ5:GN5"/>
    <mergeCell ref="GO5:GS5"/>
    <mergeCell ref="BO5:BS5"/>
    <mergeCell ref="BT5:BX5"/>
    <mergeCell ref="BY5:CC5"/>
    <mergeCell ref="CD5:CH5"/>
    <mergeCell ref="CI5:CM5"/>
    <mergeCell ref="CN5:CR5"/>
    <mergeCell ref="FA5:FE5"/>
    <mergeCell ref="FF5:FJ5"/>
    <mergeCell ref="FK5:FO5"/>
    <mergeCell ref="DW5:EA5"/>
    <mergeCell ref="EB5:EF5"/>
    <mergeCell ref="EG5:EK5"/>
    <mergeCell ref="EL5:EP5"/>
    <mergeCell ref="EQ5:EU5"/>
    <mergeCell ref="EV5:EZ5"/>
    <mergeCell ref="GT5:GX5"/>
    <mergeCell ref="GY5:HC5"/>
    <mergeCell ref="HD5:HH5"/>
    <mergeCell ref="JQ5:JU5"/>
    <mergeCell ref="JV5:JZ5"/>
    <mergeCell ref="KA5:KE5"/>
    <mergeCell ref="KF5:KJ5"/>
    <mergeCell ref="KK5:KO5"/>
    <mergeCell ref="KP5:KT5"/>
    <mergeCell ref="IM5:IQ5"/>
    <mergeCell ref="IR5:IV5"/>
    <mergeCell ref="IW5:JA5"/>
    <mergeCell ref="JB5:JF5"/>
    <mergeCell ref="JG5:JK5"/>
    <mergeCell ref="JL5:JP5"/>
    <mergeCell ref="LY5:MC5"/>
    <mergeCell ref="MD5:MH5"/>
    <mergeCell ref="MI5:MM5"/>
    <mergeCell ref="MN5:MR5"/>
    <mergeCell ref="MS5:MW5"/>
    <mergeCell ref="MX5:NB5"/>
    <mergeCell ref="KU5:KY5"/>
    <mergeCell ref="KZ5:LD5"/>
    <mergeCell ref="LE5:LI5"/>
    <mergeCell ref="LJ5:LN5"/>
    <mergeCell ref="LO5:LS5"/>
    <mergeCell ref="LT5:LX5"/>
    <mergeCell ref="OG5:OK5"/>
    <mergeCell ref="OL5:OP5"/>
    <mergeCell ref="OQ5:OU5"/>
    <mergeCell ref="OV5:OZ5"/>
    <mergeCell ref="PA5:PE5"/>
    <mergeCell ref="PF5:PJ5"/>
    <mergeCell ref="NC5:NG5"/>
    <mergeCell ref="NH5:NL5"/>
    <mergeCell ref="NM5:NQ5"/>
    <mergeCell ref="NR5:NV5"/>
    <mergeCell ref="NW5:OA5"/>
    <mergeCell ref="OB5:OF5"/>
    <mergeCell ref="AP5:AT5"/>
    <mergeCell ref="A2:TP2"/>
    <mergeCell ref="SW5:TA5"/>
    <mergeCell ref="TB5:TF5"/>
    <mergeCell ref="TG5:TK5"/>
    <mergeCell ref="TL5:TP5"/>
    <mergeCell ref="RS5:RW5"/>
    <mergeCell ref="RX5:SB5"/>
    <mergeCell ref="SC5:SG5"/>
    <mergeCell ref="SH5:SL5"/>
    <mergeCell ref="SM5:SQ5"/>
    <mergeCell ref="SR5:SV5"/>
    <mergeCell ref="QO5:QS5"/>
    <mergeCell ref="QT5:QX5"/>
    <mergeCell ref="QY5:RC5"/>
    <mergeCell ref="RD5:RH5"/>
    <mergeCell ref="RI5:RM5"/>
    <mergeCell ref="RN5:RR5"/>
    <mergeCell ref="PK5:PO5"/>
    <mergeCell ref="PP5:PT5"/>
    <mergeCell ref="PU5:PY5"/>
    <mergeCell ref="PZ5:QD5"/>
    <mergeCell ref="QE5:QI5"/>
    <mergeCell ref="QJ5:QN5"/>
  </mergeCells>
  <pageMargins left="0.70866141732283472" right="0.70866141732283472" top="0.74803149606299213" bottom="0.74803149606299213" header="0.31496062992125984" footer="0.31496062992125984"/>
  <pageSetup paperSize="9" scale="34" fitToWidth="12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41"/>
  <sheetViews>
    <sheetView workbookViewId="0">
      <pane xSplit="1" ySplit="5" topLeftCell="CU6" activePane="bottomRight" state="frozen"/>
      <selection pane="topRight" activeCell="B1" sqref="B1"/>
      <selection pane="bottomLeft" activeCell="A6" sqref="A6"/>
      <selection pane="bottomRight" activeCell="CZ35" sqref="CZ35"/>
    </sheetView>
  </sheetViews>
  <sheetFormatPr defaultColWidth="9.1796875" defaultRowHeight="12.5" x14ac:dyDescent="0.25"/>
  <cols>
    <col min="1" max="1" width="54.81640625" style="31" customWidth="1"/>
    <col min="2" max="2" width="12.7265625" style="31" customWidth="1"/>
    <col min="3" max="10" width="12.81640625" style="31" customWidth="1"/>
    <col min="11" max="12" width="12.7265625" style="31" customWidth="1"/>
    <col min="13" max="13" width="12.453125" style="31" customWidth="1"/>
    <col min="14" max="21" width="13.1796875" style="31" customWidth="1"/>
    <col min="22" max="80" width="9.1796875" style="31"/>
    <col min="81" max="81" width="11" style="31" customWidth="1"/>
    <col min="82" max="82" width="9.1796875" style="31"/>
    <col min="83" max="83" width="11.26953125" style="31" bestFit="1" customWidth="1"/>
    <col min="84" max="85" width="11.26953125" style="31" customWidth="1"/>
    <col min="86" max="86" width="9.1796875" style="31" customWidth="1"/>
    <col min="87" max="89" width="9.1796875" style="31"/>
    <col min="90" max="90" width="12.453125" style="31" customWidth="1"/>
    <col min="91" max="102" width="9.1796875" style="31"/>
    <col min="103" max="104" width="9.26953125" style="31" bestFit="1" customWidth="1"/>
    <col min="105" max="105" width="9.453125" style="31" bestFit="1" customWidth="1"/>
    <col min="106" max="109" width="9.26953125" style="31" bestFit="1" customWidth="1"/>
    <col min="110" max="111" width="9.1796875" style="31" customWidth="1"/>
    <col min="112" max="112" width="9.26953125" style="31" bestFit="1" customWidth="1"/>
    <col min="113" max="113" width="10.453125" style="31" bestFit="1" customWidth="1"/>
    <col min="114" max="114" width="14.453125" style="31" bestFit="1" customWidth="1"/>
    <col min="115" max="116" width="11.54296875" style="31" customWidth="1"/>
    <col min="117" max="117" width="10.54296875" style="31" customWidth="1"/>
    <col min="118" max="119" width="9.26953125" style="31" bestFit="1" customWidth="1"/>
    <col min="120" max="16384" width="9.1796875" style="31"/>
  </cols>
  <sheetData>
    <row r="1" spans="1:119" ht="26.25" customHeight="1" x14ac:dyDescent="0.3">
      <c r="A1" s="81" t="s">
        <v>266</v>
      </c>
      <c r="B1" s="353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53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71"/>
      <c r="AN1" s="20"/>
      <c r="AO1" s="20"/>
      <c r="AP1" s="20"/>
      <c r="AQ1" s="20"/>
      <c r="AR1" s="20"/>
      <c r="AS1" s="71" t="e">
        <f>AW25-#REF!</f>
        <v>#REF!</v>
      </c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</row>
    <row r="2" spans="1:119" x14ac:dyDescent="0.25">
      <c r="A2" s="449" t="s">
        <v>74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  <c r="M2" s="449"/>
      <c r="N2" s="449"/>
      <c r="O2" s="449"/>
      <c r="P2" s="449"/>
      <c r="Q2" s="449"/>
      <c r="R2" s="449"/>
      <c r="S2" s="449"/>
      <c r="T2" s="449"/>
      <c r="U2" s="449"/>
      <c r="V2" s="450"/>
      <c r="W2" s="450"/>
      <c r="X2" s="450"/>
      <c r="Y2" s="450"/>
      <c r="Z2" s="450"/>
      <c r="AA2" s="450"/>
      <c r="AB2" s="450"/>
      <c r="AC2" s="450"/>
      <c r="AD2" s="450"/>
      <c r="AE2" s="450"/>
      <c r="AF2" s="450"/>
      <c r="AG2" s="450"/>
      <c r="AH2" s="450"/>
      <c r="AI2" s="450"/>
      <c r="AJ2" s="450"/>
      <c r="AK2" s="450"/>
      <c r="AL2" s="450"/>
      <c r="AM2" s="450"/>
      <c r="AN2" s="450"/>
      <c r="AO2" s="450"/>
      <c r="AP2" s="450"/>
      <c r="AQ2" s="450"/>
      <c r="AR2" s="450"/>
      <c r="AS2" s="450"/>
      <c r="AT2" s="450"/>
      <c r="AU2" s="450"/>
      <c r="AV2" s="450"/>
      <c r="AW2" s="450"/>
      <c r="AX2" s="450"/>
      <c r="AY2" s="450"/>
      <c r="AZ2" s="450"/>
      <c r="BA2" s="450"/>
      <c r="BB2" s="450"/>
      <c r="BC2" s="450"/>
      <c r="BD2" s="450"/>
      <c r="BE2" s="450"/>
      <c r="BF2" s="450"/>
      <c r="BG2" s="450"/>
      <c r="BH2" s="450"/>
      <c r="BI2" s="450"/>
      <c r="BJ2" s="450"/>
      <c r="BK2" s="450"/>
      <c r="BL2" s="450"/>
      <c r="BM2" s="450"/>
      <c r="BN2" s="450"/>
      <c r="BO2" s="450"/>
      <c r="BP2" s="450"/>
      <c r="BQ2" s="450"/>
      <c r="BR2" s="450"/>
      <c r="BS2" s="450"/>
      <c r="BT2" s="450"/>
      <c r="BU2" s="450"/>
      <c r="BV2" s="450"/>
      <c r="BW2" s="450"/>
      <c r="BX2" s="450"/>
      <c r="BY2" s="450"/>
      <c r="BZ2" s="450"/>
      <c r="CA2" s="450"/>
      <c r="CB2" s="450"/>
      <c r="CC2" s="450"/>
      <c r="CD2" s="450"/>
      <c r="CE2" s="450"/>
      <c r="CF2" s="450"/>
      <c r="CG2" s="450"/>
      <c r="CH2" s="450"/>
      <c r="CI2" s="450"/>
      <c r="CJ2" s="450"/>
      <c r="CK2" s="450"/>
      <c r="CL2" s="450"/>
      <c r="CM2" s="450"/>
      <c r="CN2" s="450"/>
      <c r="CO2" s="450"/>
      <c r="CP2" s="450"/>
      <c r="CQ2" s="450"/>
      <c r="CR2" s="450"/>
      <c r="CS2" s="450"/>
      <c r="CT2" s="450"/>
      <c r="CU2" s="450"/>
      <c r="CV2" s="450"/>
      <c r="CW2" s="450"/>
      <c r="CX2" s="450"/>
      <c r="CY2" s="450"/>
      <c r="CZ2" s="450"/>
      <c r="DA2" s="450"/>
      <c r="DB2" s="450"/>
      <c r="DC2" s="450"/>
      <c r="DD2" s="450"/>
      <c r="DE2" s="450"/>
      <c r="DF2" s="450"/>
      <c r="DG2" s="450"/>
      <c r="DH2" s="450"/>
      <c r="DI2" s="450"/>
      <c r="DJ2" s="450"/>
      <c r="DK2" s="450"/>
      <c r="DL2" s="450"/>
      <c r="DM2" s="450"/>
      <c r="DN2" s="450"/>
      <c r="DO2" s="354"/>
    </row>
    <row r="3" spans="1:119" ht="25.5" customHeight="1" x14ac:dyDescent="0.25">
      <c r="A3" s="451" t="s">
        <v>75</v>
      </c>
      <c r="B3" s="451" t="s">
        <v>26</v>
      </c>
      <c r="C3" s="451"/>
      <c r="D3" s="451"/>
      <c r="E3" s="451"/>
      <c r="F3" s="451"/>
      <c r="G3" s="451"/>
      <c r="H3" s="451"/>
      <c r="I3" s="451"/>
      <c r="J3" s="451"/>
      <c r="K3" s="451"/>
      <c r="L3" s="451"/>
      <c r="M3" s="451"/>
      <c r="N3" s="451"/>
      <c r="O3" s="451"/>
      <c r="P3" s="451"/>
      <c r="Q3" s="451"/>
      <c r="R3" s="451"/>
      <c r="S3" s="451"/>
      <c r="T3" s="451"/>
      <c r="U3" s="451"/>
      <c r="V3" s="452" t="s">
        <v>30</v>
      </c>
      <c r="W3" s="452"/>
      <c r="X3" s="452"/>
      <c r="Y3" s="452"/>
      <c r="Z3" s="452"/>
      <c r="AA3" s="452"/>
      <c r="AB3" s="452"/>
      <c r="AC3" s="452"/>
      <c r="AD3" s="452"/>
      <c r="AE3" s="452"/>
      <c r="AF3" s="452"/>
      <c r="AG3" s="452"/>
      <c r="AH3" s="452"/>
      <c r="AI3" s="452"/>
      <c r="AJ3" s="452"/>
      <c r="AK3" s="452"/>
      <c r="AL3" s="452"/>
      <c r="AM3" s="452"/>
      <c r="AN3" s="452"/>
      <c r="AO3" s="452"/>
      <c r="AP3" s="452"/>
      <c r="AQ3" s="452"/>
      <c r="AR3" s="452"/>
      <c r="AS3" s="452"/>
      <c r="AT3" s="452"/>
      <c r="AU3" s="452"/>
      <c r="AV3" s="452"/>
      <c r="AW3" s="452"/>
      <c r="AX3" s="452"/>
      <c r="AY3" s="452"/>
      <c r="AZ3" s="452"/>
      <c r="BA3" s="452"/>
      <c r="BB3" s="452"/>
      <c r="BC3" s="452"/>
      <c r="BD3" s="452"/>
      <c r="BE3" s="452"/>
      <c r="BF3" s="452"/>
      <c r="BG3" s="452"/>
      <c r="BH3" s="452"/>
      <c r="BI3" s="452"/>
      <c r="BJ3" s="452"/>
      <c r="BK3" s="452"/>
      <c r="BL3" s="452"/>
      <c r="BM3" s="452"/>
      <c r="BN3" s="452"/>
      <c r="BO3" s="452"/>
      <c r="BP3" s="452"/>
      <c r="BQ3" s="452"/>
      <c r="BR3" s="452"/>
      <c r="BS3" s="452"/>
      <c r="BT3" s="452"/>
      <c r="BU3" s="452"/>
      <c r="BV3" s="452"/>
      <c r="BW3" s="452"/>
      <c r="BX3" s="452"/>
      <c r="BY3" s="452"/>
      <c r="BZ3" s="452"/>
      <c r="CA3" s="452"/>
      <c r="CB3" s="452"/>
      <c r="CC3" s="452"/>
      <c r="CD3" s="452"/>
      <c r="CE3" s="452"/>
      <c r="CF3" s="452"/>
      <c r="CG3" s="452"/>
      <c r="CH3" s="452"/>
      <c r="CI3" s="452"/>
      <c r="CJ3" s="452"/>
      <c r="CK3" s="452"/>
      <c r="CL3" s="452"/>
      <c r="CM3" s="452"/>
      <c r="CN3" s="452"/>
      <c r="CO3" s="452"/>
      <c r="CP3" s="452"/>
      <c r="CQ3" s="452"/>
      <c r="CR3" s="452"/>
      <c r="CS3" s="452"/>
      <c r="CT3" s="452"/>
      <c r="CU3" s="452"/>
      <c r="CV3" s="452"/>
      <c r="CW3" s="452"/>
      <c r="CX3" s="452"/>
      <c r="CY3" s="452"/>
      <c r="CZ3" s="452"/>
      <c r="DA3" s="452"/>
      <c r="DB3" s="452"/>
      <c r="DC3" s="452"/>
      <c r="DD3" s="452"/>
      <c r="DE3" s="452"/>
      <c r="DF3" s="452"/>
      <c r="DG3" s="452"/>
      <c r="DH3" s="452"/>
      <c r="DI3" s="452"/>
      <c r="DJ3" s="452"/>
      <c r="DK3" s="452"/>
      <c r="DL3" s="452"/>
      <c r="DM3" s="452"/>
      <c r="DN3" s="452"/>
      <c r="DO3" s="452"/>
    </row>
    <row r="4" spans="1:119" ht="22.5" customHeight="1" x14ac:dyDescent="0.25">
      <c r="A4" s="451"/>
      <c r="B4" s="451" t="s">
        <v>76</v>
      </c>
      <c r="C4" s="451"/>
      <c r="D4" s="451"/>
      <c r="E4" s="451"/>
      <c r="F4" s="451"/>
      <c r="G4" s="451"/>
      <c r="H4" s="451"/>
      <c r="I4" s="451"/>
      <c r="J4" s="451"/>
      <c r="K4" s="451" t="s">
        <v>77</v>
      </c>
      <c r="L4" s="451"/>
      <c r="M4" s="453" t="s">
        <v>29</v>
      </c>
      <c r="N4" s="453"/>
      <c r="O4" s="453"/>
      <c r="P4" s="453"/>
      <c r="Q4" s="453"/>
      <c r="R4" s="453"/>
      <c r="S4" s="453"/>
      <c r="T4" s="453"/>
      <c r="U4" s="453"/>
      <c r="V4" s="454" t="s">
        <v>31</v>
      </c>
      <c r="W4" s="454"/>
      <c r="X4" s="454"/>
      <c r="Y4" s="454"/>
      <c r="Z4" s="454"/>
      <c r="AA4" s="454"/>
      <c r="AB4" s="455" t="s">
        <v>32</v>
      </c>
      <c r="AC4" s="455"/>
      <c r="AD4" s="455"/>
      <c r="AE4" s="455"/>
      <c r="AF4" s="455"/>
      <c r="AG4" s="455"/>
      <c r="AH4" s="455"/>
      <c r="AI4" s="455" t="s">
        <v>34</v>
      </c>
      <c r="AJ4" s="455"/>
      <c r="AK4" s="455"/>
      <c r="AL4" s="455"/>
      <c r="AM4" s="455"/>
      <c r="AN4" s="455"/>
      <c r="AO4" s="455"/>
      <c r="AP4" s="455" t="s">
        <v>35</v>
      </c>
      <c r="AQ4" s="455"/>
      <c r="AR4" s="455"/>
      <c r="AS4" s="455"/>
      <c r="AT4" s="455"/>
      <c r="AU4" s="455"/>
      <c r="AV4" s="455"/>
      <c r="AW4" s="455"/>
      <c r="AX4" s="455" t="s">
        <v>41</v>
      </c>
      <c r="AY4" s="455"/>
      <c r="AZ4" s="455"/>
      <c r="BA4" s="455"/>
      <c r="BB4" s="455"/>
      <c r="BC4" s="455"/>
      <c r="BD4" s="455"/>
      <c r="BE4" s="455"/>
      <c r="BF4" s="456" t="s">
        <v>124</v>
      </c>
      <c r="BG4" s="456"/>
      <c r="BH4" s="456"/>
      <c r="BI4" s="456"/>
      <c r="BJ4" s="456"/>
      <c r="BK4" s="456"/>
      <c r="BL4" s="456" t="s">
        <v>79</v>
      </c>
      <c r="BM4" s="456"/>
      <c r="BN4" s="456"/>
      <c r="BO4" s="456"/>
      <c r="BP4" s="456"/>
      <c r="BQ4" s="456"/>
      <c r="BR4" s="455" t="s">
        <v>36</v>
      </c>
      <c r="BS4" s="455"/>
      <c r="BT4" s="455"/>
      <c r="BU4" s="455"/>
      <c r="BV4" s="455"/>
      <c r="BW4" s="455"/>
      <c r="BX4" s="455"/>
      <c r="BY4" s="455"/>
      <c r="BZ4" s="455" t="s">
        <v>37</v>
      </c>
      <c r="CA4" s="455"/>
      <c r="CB4" s="455"/>
      <c r="CC4" s="455"/>
      <c r="CD4" s="455"/>
      <c r="CE4" s="455"/>
      <c r="CF4" s="455"/>
      <c r="CG4" s="455"/>
      <c r="CH4" s="455" t="s">
        <v>125</v>
      </c>
      <c r="CI4" s="455"/>
      <c r="CJ4" s="455"/>
      <c r="CK4" s="455"/>
      <c r="CL4" s="455"/>
      <c r="CM4" s="455"/>
      <c r="CN4" s="455"/>
      <c r="CO4" s="455"/>
      <c r="CP4" s="455" t="s">
        <v>39</v>
      </c>
      <c r="CQ4" s="455"/>
      <c r="CR4" s="455"/>
      <c r="CS4" s="455"/>
      <c r="CT4" s="455"/>
      <c r="CU4" s="455"/>
      <c r="CV4" s="455"/>
      <c r="CW4" s="455"/>
      <c r="CX4" s="455" t="s">
        <v>40</v>
      </c>
      <c r="CY4" s="455"/>
      <c r="CZ4" s="455"/>
      <c r="DA4" s="455"/>
      <c r="DB4" s="455"/>
      <c r="DC4" s="455"/>
      <c r="DD4" s="455"/>
      <c r="DE4" s="455"/>
      <c r="DF4" s="429" t="s">
        <v>33</v>
      </c>
      <c r="DG4" s="429"/>
      <c r="DH4" s="454" t="s">
        <v>44</v>
      </c>
      <c r="DI4" s="454"/>
      <c r="DJ4" s="454"/>
      <c r="DK4" s="454"/>
      <c r="DL4" s="454"/>
      <c r="DM4" s="454"/>
      <c r="DN4" s="454"/>
      <c r="DO4" s="454"/>
    </row>
    <row r="5" spans="1:119" ht="24.75" customHeight="1" x14ac:dyDescent="0.25">
      <c r="A5" s="451"/>
      <c r="B5" s="56" t="s">
        <v>2</v>
      </c>
      <c r="C5" s="56" t="s">
        <v>3</v>
      </c>
      <c r="D5" s="56" t="s">
        <v>4</v>
      </c>
      <c r="E5" s="56" t="s">
        <v>5</v>
      </c>
      <c r="F5" s="56" t="s">
        <v>6</v>
      </c>
      <c r="G5" s="56" t="s">
        <v>7</v>
      </c>
      <c r="H5" s="56" t="s">
        <v>8</v>
      </c>
      <c r="I5" s="56" t="s">
        <v>9</v>
      </c>
      <c r="J5" s="57" t="s">
        <v>10</v>
      </c>
      <c r="K5" s="56" t="s">
        <v>3</v>
      </c>
      <c r="L5" s="56" t="s">
        <v>4</v>
      </c>
      <c r="M5" s="56" t="s">
        <v>2</v>
      </c>
      <c r="N5" s="56" t="s">
        <v>3</v>
      </c>
      <c r="O5" s="56" t="s">
        <v>4</v>
      </c>
      <c r="P5" s="56" t="s">
        <v>5</v>
      </c>
      <c r="Q5" s="56" t="s">
        <v>6</v>
      </c>
      <c r="R5" s="56" t="s">
        <v>7</v>
      </c>
      <c r="S5" s="56" t="s">
        <v>8</v>
      </c>
      <c r="T5" s="56" t="s">
        <v>9</v>
      </c>
      <c r="U5" s="57" t="s">
        <v>10</v>
      </c>
      <c r="V5" s="58" t="s">
        <v>5</v>
      </c>
      <c r="W5" s="58" t="s">
        <v>6</v>
      </c>
      <c r="X5" s="56" t="s">
        <v>7</v>
      </c>
      <c r="Y5" s="56" t="s">
        <v>8</v>
      </c>
      <c r="Z5" s="56" t="s">
        <v>9</v>
      </c>
      <c r="AA5" s="57" t="s">
        <v>10</v>
      </c>
      <c r="AB5" s="58" t="s">
        <v>4</v>
      </c>
      <c r="AC5" s="58" t="s">
        <v>5</v>
      </c>
      <c r="AD5" s="58" t="s">
        <v>6</v>
      </c>
      <c r="AE5" s="56" t="s">
        <v>7</v>
      </c>
      <c r="AF5" s="56" t="s">
        <v>8</v>
      </c>
      <c r="AG5" s="56" t="s">
        <v>9</v>
      </c>
      <c r="AH5" s="57" t="s">
        <v>10</v>
      </c>
      <c r="AI5" s="56" t="s">
        <v>4</v>
      </c>
      <c r="AJ5" s="56" t="s">
        <v>5</v>
      </c>
      <c r="AK5" s="56" t="s">
        <v>6</v>
      </c>
      <c r="AL5" s="56" t="s">
        <v>7</v>
      </c>
      <c r="AM5" s="56" t="s">
        <v>8</v>
      </c>
      <c r="AN5" s="56" t="s">
        <v>9</v>
      </c>
      <c r="AO5" s="57" t="s">
        <v>10</v>
      </c>
      <c r="AP5" s="56" t="s">
        <v>3</v>
      </c>
      <c r="AQ5" s="56" t="s">
        <v>4</v>
      </c>
      <c r="AR5" s="56" t="s">
        <v>5</v>
      </c>
      <c r="AS5" s="56" t="s">
        <v>6</v>
      </c>
      <c r="AT5" s="56" t="s">
        <v>7</v>
      </c>
      <c r="AU5" s="56" t="s">
        <v>8</v>
      </c>
      <c r="AV5" s="56" t="s">
        <v>9</v>
      </c>
      <c r="AW5" s="57" t="s">
        <v>10</v>
      </c>
      <c r="AX5" s="56" t="s">
        <v>3</v>
      </c>
      <c r="AY5" s="56" t="s">
        <v>4</v>
      </c>
      <c r="AZ5" s="56" t="s">
        <v>5</v>
      </c>
      <c r="BA5" s="56" t="s">
        <v>6</v>
      </c>
      <c r="BB5" s="56" t="s">
        <v>7</v>
      </c>
      <c r="BC5" s="56" t="s">
        <v>8</v>
      </c>
      <c r="BD5" s="56" t="s">
        <v>9</v>
      </c>
      <c r="BE5" s="57" t="s">
        <v>10</v>
      </c>
      <c r="BF5" s="56" t="s">
        <v>3</v>
      </c>
      <c r="BG5" s="56" t="s">
        <v>4</v>
      </c>
      <c r="BH5" s="56" t="s">
        <v>5</v>
      </c>
      <c r="BI5" s="56" t="s">
        <v>6</v>
      </c>
      <c r="BJ5" s="56" t="s">
        <v>9</v>
      </c>
      <c r="BK5" s="57" t="s">
        <v>10</v>
      </c>
      <c r="BL5" s="56" t="s">
        <v>5</v>
      </c>
      <c r="BM5" s="56" t="s">
        <v>6</v>
      </c>
      <c r="BN5" s="56" t="s">
        <v>7</v>
      </c>
      <c r="BO5" s="56" t="s">
        <v>8</v>
      </c>
      <c r="BP5" s="56" t="s">
        <v>9</v>
      </c>
      <c r="BQ5" s="57" t="s">
        <v>10</v>
      </c>
      <c r="BR5" s="56" t="s">
        <v>3</v>
      </c>
      <c r="BS5" s="56" t="s">
        <v>4</v>
      </c>
      <c r="BT5" s="56" t="s">
        <v>5</v>
      </c>
      <c r="BU5" s="56" t="s">
        <v>6</v>
      </c>
      <c r="BV5" s="56" t="s">
        <v>7</v>
      </c>
      <c r="BW5" s="56" t="s">
        <v>8</v>
      </c>
      <c r="BX5" s="56" t="s">
        <v>9</v>
      </c>
      <c r="BY5" s="57" t="s">
        <v>10</v>
      </c>
      <c r="BZ5" s="56" t="s">
        <v>3</v>
      </c>
      <c r="CA5" s="56" t="s">
        <v>4</v>
      </c>
      <c r="CB5" s="56" t="s">
        <v>5</v>
      </c>
      <c r="CC5" s="56" t="s">
        <v>6</v>
      </c>
      <c r="CD5" s="56" t="s">
        <v>7</v>
      </c>
      <c r="CE5" s="56" t="s">
        <v>8</v>
      </c>
      <c r="CF5" s="56" t="s">
        <v>9</v>
      </c>
      <c r="CG5" s="57" t="s">
        <v>10</v>
      </c>
      <c r="CH5" s="56" t="s">
        <v>3</v>
      </c>
      <c r="CI5" s="56" t="s">
        <v>4</v>
      </c>
      <c r="CJ5" s="56" t="s">
        <v>5</v>
      </c>
      <c r="CK5" s="56" t="s">
        <v>6</v>
      </c>
      <c r="CL5" s="56" t="s">
        <v>7</v>
      </c>
      <c r="CM5" s="56" t="s">
        <v>8</v>
      </c>
      <c r="CN5" s="56" t="s">
        <v>9</v>
      </c>
      <c r="CO5" s="57" t="s">
        <v>10</v>
      </c>
      <c r="CP5" s="56" t="s">
        <v>3</v>
      </c>
      <c r="CQ5" s="56" t="s">
        <v>4</v>
      </c>
      <c r="CR5" s="56" t="s">
        <v>5</v>
      </c>
      <c r="CS5" s="56" t="s">
        <v>6</v>
      </c>
      <c r="CT5" s="56" t="s">
        <v>7</v>
      </c>
      <c r="CU5" s="56" t="s">
        <v>8</v>
      </c>
      <c r="CV5" s="56" t="s">
        <v>9</v>
      </c>
      <c r="CW5" s="57" t="s">
        <v>10</v>
      </c>
      <c r="CX5" s="56" t="s">
        <v>3</v>
      </c>
      <c r="CY5" s="56" t="s">
        <v>4</v>
      </c>
      <c r="CZ5" s="56" t="s">
        <v>5</v>
      </c>
      <c r="DA5" s="56" t="s">
        <v>6</v>
      </c>
      <c r="DB5" s="56" t="s">
        <v>7</v>
      </c>
      <c r="DC5" s="56" t="s">
        <v>8</v>
      </c>
      <c r="DD5" s="56" t="s">
        <v>9</v>
      </c>
      <c r="DE5" s="57" t="s">
        <v>10</v>
      </c>
      <c r="DF5" s="56" t="s">
        <v>9</v>
      </c>
      <c r="DG5" s="57" t="s">
        <v>10</v>
      </c>
      <c r="DH5" s="56" t="s">
        <v>3</v>
      </c>
      <c r="DI5" s="56" t="s">
        <v>4</v>
      </c>
      <c r="DJ5" s="56" t="s">
        <v>5</v>
      </c>
      <c r="DK5" s="56" t="s">
        <v>6</v>
      </c>
      <c r="DL5" s="56" t="s">
        <v>7</v>
      </c>
      <c r="DM5" s="56" t="s">
        <v>8</v>
      </c>
      <c r="DN5" s="56" t="s">
        <v>9</v>
      </c>
      <c r="DO5" s="57" t="s">
        <v>10</v>
      </c>
    </row>
    <row r="6" spans="1:119" ht="13" x14ac:dyDescent="0.25">
      <c r="A6" s="358" t="s">
        <v>126</v>
      </c>
      <c r="B6" s="359">
        <v>1619.6785</v>
      </c>
      <c r="C6" s="359">
        <v>2446.1837</v>
      </c>
      <c r="D6" s="359">
        <v>2333.4559000000017</v>
      </c>
      <c r="E6" s="359">
        <v>2421.2093999999997</v>
      </c>
      <c r="F6" s="359">
        <v>-808.57060000000001</v>
      </c>
      <c r="G6" s="359">
        <v>1335.7512999999999</v>
      </c>
      <c r="H6" s="359">
        <f>SUM(H7:H10)</f>
        <v>3096.6480609220134</v>
      </c>
      <c r="I6" s="359">
        <f>SUM(I7:I10)</f>
        <v>4666.4503999999997</v>
      </c>
      <c r="J6" s="360">
        <v>4077.6</v>
      </c>
      <c r="K6" s="359">
        <v>0</v>
      </c>
      <c r="L6" s="359">
        <v>-2.7389999999999999</v>
      </c>
      <c r="M6" s="359">
        <v>1619.6785</v>
      </c>
      <c r="N6" s="359">
        <v>2446.1837</v>
      </c>
      <c r="O6" s="359">
        <v>2330.7169000000017</v>
      </c>
      <c r="P6" s="359">
        <v>2421.2093999999997</v>
      </c>
      <c r="Q6" s="359">
        <v>-808.57060000000001</v>
      </c>
      <c r="R6" s="359">
        <v>1335.7512999999999</v>
      </c>
      <c r="S6" s="359">
        <f>SUM(S7:S10)</f>
        <v>3096.6480609220134</v>
      </c>
      <c r="T6" s="359">
        <f>SUM(T7:T10)</f>
        <v>4666.4503999999997</v>
      </c>
      <c r="U6" s="360">
        <v>4077.6</v>
      </c>
      <c r="V6" s="361">
        <v>-22.910699999999999</v>
      </c>
      <c r="W6" s="361">
        <v>-5.8439000000000005</v>
      </c>
      <c r="X6" s="361">
        <v>-15.637</v>
      </c>
      <c r="Y6" s="361">
        <v>-12.290500000000009</v>
      </c>
      <c r="Z6" s="361">
        <v>-76.248499999999979</v>
      </c>
      <c r="AA6" s="362">
        <v>24.48</v>
      </c>
      <c r="AB6" s="363">
        <v>13.846299999999999</v>
      </c>
      <c r="AC6" s="363">
        <v>128.07060000000001</v>
      </c>
      <c r="AD6" s="363">
        <v>27.227499999999999</v>
      </c>
      <c r="AE6" s="363">
        <v>85.069599999999994</v>
      </c>
      <c r="AF6" s="363">
        <v>-122.30489650000005</v>
      </c>
      <c r="AG6" s="363">
        <v>14.734899999999996</v>
      </c>
      <c r="AH6" s="364">
        <v>344.45</v>
      </c>
      <c r="AI6" s="363">
        <v>-10.432600000000001</v>
      </c>
      <c r="AJ6" s="363">
        <v>-20.630699999999997</v>
      </c>
      <c r="AK6" s="363">
        <v>-5.5230999999999995</v>
      </c>
      <c r="AL6" s="363">
        <v>-37.860700000000001</v>
      </c>
      <c r="AM6" s="363">
        <v>-330.7055158045373</v>
      </c>
      <c r="AN6" s="363">
        <v>26.885299999999997</v>
      </c>
      <c r="AO6" s="364">
        <v>142.32080000000002</v>
      </c>
      <c r="AP6" s="363">
        <v>-3.6240000000000001</v>
      </c>
      <c r="AQ6" s="363">
        <v>-91.510800000000046</v>
      </c>
      <c r="AR6" s="363">
        <v>-49.221899999999934</v>
      </c>
      <c r="AS6" s="363">
        <v>-66.134200000000007</v>
      </c>
      <c r="AT6" s="363">
        <v>-11.119200000000001</v>
      </c>
      <c r="AU6" s="363">
        <v>142.82569977278001</v>
      </c>
      <c r="AV6" s="363">
        <v>28.896245200000109</v>
      </c>
      <c r="AW6" s="364">
        <v>13.704199999999997</v>
      </c>
      <c r="AX6" s="363">
        <v>0</v>
      </c>
      <c r="AY6" s="363">
        <v>0</v>
      </c>
      <c r="AZ6" s="363">
        <v>0</v>
      </c>
      <c r="BA6" s="363">
        <v>0</v>
      </c>
      <c r="BB6" s="363">
        <v>0</v>
      </c>
      <c r="BC6" s="363">
        <v>0</v>
      </c>
      <c r="BD6" s="363">
        <v>0</v>
      </c>
      <c r="BE6" s="364"/>
      <c r="BF6" s="363">
        <v>0</v>
      </c>
      <c r="BG6" s="363">
        <v>-6.2747999999999999</v>
      </c>
      <c r="BH6" s="363">
        <v>-7.2352000000000007</v>
      </c>
      <c r="BI6" s="363">
        <v>0</v>
      </c>
      <c r="BJ6" s="363"/>
      <c r="BK6" s="364"/>
      <c r="BL6" s="363">
        <v>-2.8879400000000004</v>
      </c>
      <c r="BM6" s="363">
        <v>-1.5727</v>
      </c>
      <c r="BN6" s="363">
        <v>6.2599999999999767E-2</v>
      </c>
      <c r="BO6" s="363">
        <v>2.7961999999999998</v>
      </c>
      <c r="BP6" s="363">
        <v>36.414900000000003</v>
      </c>
      <c r="BQ6" s="364">
        <v>42.08</v>
      </c>
      <c r="BR6" s="363">
        <v>2.5817999999999999</v>
      </c>
      <c r="BS6" s="363">
        <v>-108.73769999999999</v>
      </c>
      <c r="BT6" s="363">
        <v>-58.220899999999922</v>
      </c>
      <c r="BU6" s="363">
        <v>-92.486099999999993</v>
      </c>
      <c r="BV6" s="363">
        <v>-303.036</v>
      </c>
      <c r="BW6" s="363">
        <v>-867.76689999999996</v>
      </c>
      <c r="BX6" s="363">
        <v>458.53194179999997</v>
      </c>
      <c r="BY6" s="364">
        <v>464.7</v>
      </c>
      <c r="BZ6" s="363">
        <v>0</v>
      </c>
      <c r="CA6" s="363">
        <v>-17.148399999999999</v>
      </c>
      <c r="CB6" s="363">
        <v>-44.934600000000003</v>
      </c>
      <c r="CC6" s="363">
        <v>-1177.2028</v>
      </c>
      <c r="CD6" s="363">
        <v>-33.585999999999999</v>
      </c>
      <c r="CE6" s="363">
        <v>0.16147883926169015</v>
      </c>
      <c r="CF6" s="363">
        <v>-1.2655999999999494</v>
      </c>
      <c r="CG6" s="364">
        <v>-0.63</v>
      </c>
      <c r="CH6" s="363">
        <v>-5.3402000000000003</v>
      </c>
      <c r="CI6" s="363">
        <v>-185.08269999999999</v>
      </c>
      <c r="CJ6" s="363">
        <v>-140.22980000000004</v>
      </c>
      <c r="CK6" s="363">
        <v>51.003599999999999</v>
      </c>
      <c r="CL6" s="363">
        <v>166.45169999999999</v>
      </c>
      <c r="CM6" s="363">
        <v>71.581822575366459</v>
      </c>
      <c r="CN6" s="363">
        <v>151.41862154345787</v>
      </c>
      <c r="CO6" s="364">
        <v>-123.22</v>
      </c>
      <c r="CP6" s="363">
        <v>-5.8039000000000005</v>
      </c>
      <c r="CQ6" s="363">
        <v>81.498199999999997</v>
      </c>
      <c r="CR6" s="363">
        <v>122.40279999999981</v>
      </c>
      <c r="CS6" s="363">
        <v>-119.38939999999999</v>
      </c>
      <c r="CT6" s="363">
        <v>-251.07889999999998</v>
      </c>
      <c r="CU6" s="363">
        <v>-313.1573366147976</v>
      </c>
      <c r="CV6" s="363">
        <v>458.10002147679222</v>
      </c>
      <c r="CW6" s="364">
        <v>-622.94479999999987</v>
      </c>
      <c r="CX6" s="363">
        <v>0</v>
      </c>
      <c r="CY6" s="363">
        <v>-18.0166</v>
      </c>
      <c r="CZ6" s="363">
        <v>11.45550000000001</v>
      </c>
      <c r="DA6" s="363">
        <v>-37.692800000000005</v>
      </c>
      <c r="DB6" s="363">
        <v>-18.278399999999998</v>
      </c>
      <c r="DC6" s="363">
        <v>1.2154047517182853</v>
      </c>
      <c r="DD6" s="363">
        <v>45.421509397386465</v>
      </c>
      <c r="DE6" s="364">
        <v>28.552</v>
      </c>
      <c r="DF6" s="363">
        <v>-12.829999999999993</v>
      </c>
      <c r="DG6" s="364">
        <v>28.420499999999997</v>
      </c>
      <c r="DH6" s="363">
        <v>-12.186300000000001</v>
      </c>
      <c r="DI6" s="363">
        <v>-342.81950000000006</v>
      </c>
      <c r="DJ6" s="363">
        <v>-84.342840000000066</v>
      </c>
      <c r="DK6" s="363">
        <v>-1427.6139000000001</v>
      </c>
      <c r="DL6" s="363">
        <v>-419.01230000000004</v>
      </c>
      <c r="DM6" s="363">
        <v>-1427.6445429802084</v>
      </c>
      <c r="DN6" s="152">
        <v>1130.0593394176367</v>
      </c>
      <c r="DO6" s="152">
        <v>341.91270000000009</v>
      </c>
    </row>
    <row r="7" spans="1:119" x14ac:dyDescent="0.25">
      <c r="A7" s="158" t="s">
        <v>127</v>
      </c>
      <c r="B7" s="365">
        <v>709.399</v>
      </c>
      <c r="C7" s="365">
        <v>532.84349999999995</v>
      </c>
      <c r="D7" s="365">
        <v>112.74650000000111</v>
      </c>
      <c r="E7" s="365">
        <v>-1170.8154999999999</v>
      </c>
      <c r="F7" s="365">
        <v>-539.41819999999996</v>
      </c>
      <c r="G7" s="365">
        <v>478.82920000000001</v>
      </c>
      <c r="H7" s="365">
        <v>1416.6910945120042</v>
      </c>
      <c r="I7" s="365">
        <v>1119.3287</v>
      </c>
      <c r="J7" s="116">
        <v>2507.4924000000001</v>
      </c>
      <c r="K7" s="365">
        <v>0</v>
      </c>
      <c r="L7" s="365">
        <v>-2.1911999999999998</v>
      </c>
      <c r="M7" s="365">
        <v>709.399</v>
      </c>
      <c r="N7" s="365">
        <v>532.84349999999995</v>
      </c>
      <c r="O7" s="365">
        <v>110.55530000000111</v>
      </c>
      <c r="P7" s="365">
        <v>-1170.8154999999999</v>
      </c>
      <c r="Q7" s="365">
        <v>-539.41819999999996</v>
      </c>
      <c r="R7" s="365">
        <v>478.82920000000001</v>
      </c>
      <c r="S7" s="365">
        <v>1416.6910945120042</v>
      </c>
      <c r="T7" s="365">
        <v>1119.3287</v>
      </c>
      <c r="U7" s="116">
        <v>2507.4924000000001</v>
      </c>
      <c r="V7" s="366">
        <v>-11.821800000000001</v>
      </c>
      <c r="W7" s="366">
        <v>-4.8506</v>
      </c>
      <c r="X7" s="366">
        <v>11.244</v>
      </c>
      <c r="Y7" s="366">
        <v>-25.507900000000006</v>
      </c>
      <c r="Z7" s="366">
        <v>-66.969599999999986</v>
      </c>
      <c r="AA7" s="367">
        <v>15.54</v>
      </c>
      <c r="AB7" s="363">
        <v>0</v>
      </c>
      <c r="AC7" s="363">
        <v>3.1300000000000001E-2</v>
      </c>
      <c r="AD7" s="363">
        <v>9.1600000000000001E-2</v>
      </c>
      <c r="AE7" s="363">
        <v>2.7400000000000001E-2</v>
      </c>
      <c r="AF7" s="363">
        <v>0</v>
      </c>
      <c r="AG7" s="363">
        <v>0</v>
      </c>
      <c r="AH7" s="364">
        <v>0.56000000000000005</v>
      </c>
      <c r="AI7" s="363"/>
      <c r="AJ7" s="363">
        <v>-8.0405999999999995</v>
      </c>
      <c r="AK7" s="363">
        <v>4.4770000000000003</v>
      </c>
      <c r="AL7" s="363">
        <v>7.1978999999999997</v>
      </c>
      <c r="AM7" s="363">
        <v>4.5484310206757854</v>
      </c>
      <c r="AN7" s="363">
        <v>10.735799999999999</v>
      </c>
      <c r="AO7" s="363">
        <v>47.474200000000003</v>
      </c>
      <c r="AP7" s="363">
        <v>-1.2307999999999999</v>
      </c>
      <c r="AQ7" s="363">
        <v>-8.7479000000000013</v>
      </c>
      <c r="AR7" s="363">
        <v>-11.160600000000017</v>
      </c>
      <c r="AS7" s="363">
        <v>-33.741100000000003</v>
      </c>
      <c r="AT7" s="363">
        <v>-2.2122000000000002</v>
      </c>
      <c r="AU7" s="363">
        <v>36.044376376137834</v>
      </c>
      <c r="AV7" s="363">
        <v>34.9649</v>
      </c>
      <c r="AW7" s="364">
        <v>9.9833999999999996</v>
      </c>
      <c r="AX7" s="363">
        <v>0</v>
      </c>
      <c r="AY7" s="363">
        <v>0</v>
      </c>
      <c r="AZ7" s="363">
        <v>0</v>
      </c>
      <c r="BA7" s="363">
        <v>0</v>
      </c>
      <c r="BB7" s="363">
        <v>0</v>
      </c>
      <c r="BC7" s="363">
        <v>0</v>
      </c>
      <c r="BD7" s="363"/>
      <c r="BE7" s="364"/>
      <c r="BF7" s="363"/>
      <c r="BG7" s="363">
        <v>0</v>
      </c>
      <c r="BH7" s="363"/>
      <c r="BI7" s="363">
        <v>0</v>
      </c>
      <c r="BJ7" s="363"/>
      <c r="BK7" s="364"/>
      <c r="BL7" s="363">
        <v>0</v>
      </c>
      <c r="BM7" s="363">
        <v>0</v>
      </c>
      <c r="BN7" s="363">
        <v>1.0328999999999999</v>
      </c>
      <c r="BO7" s="363">
        <v>5.2641999999999998</v>
      </c>
      <c r="BP7" s="363">
        <v>22.758800000000001</v>
      </c>
      <c r="BQ7" s="364">
        <v>26.92</v>
      </c>
      <c r="BR7" s="363">
        <v>-0.1419</v>
      </c>
      <c r="BS7" s="363">
        <v>-22.655899999999999</v>
      </c>
      <c r="BT7" s="363">
        <v>-27.804100000000034</v>
      </c>
      <c r="BU7" s="363">
        <v>-76.052400000000006</v>
      </c>
      <c r="BV7" s="363">
        <v>-100.8994</v>
      </c>
      <c r="BW7" s="363">
        <v>-67.018900000000002</v>
      </c>
      <c r="BX7" s="363">
        <v>107.3199</v>
      </c>
      <c r="BY7" s="364">
        <v>-31.99</v>
      </c>
      <c r="BZ7" s="363">
        <v>0</v>
      </c>
      <c r="CA7" s="363"/>
      <c r="CB7" s="363">
        <v>0</v>
      </c>
      <c r="CC7" s="363"/>
      <c r="CD7" s="363">
        <v>0</v>
      </c>
      <c r="CE7" s="363">
        <v>0</v>
      </c>
      <c r="CF7" s="363">
        <v>0</v>
      </c>
      <c r="CG7" s="364">
        <v>0</v>
      </c>
      <c r="CH7" s="363">
        <v>-1.3601000000000001</v>
      </c>
      <c r="CI7" s="363">
        <v>-85.060199999999995</v>
      </c>
      <c r="CJ7" s="363">
        <v>-67.353899999999982</v>
      </c>
      <c r="CK7" s="363">
        <v>29.8582</v>
      </c>
      <c r="CL7" s="363">
        <v>75.705200000000005</v>
      </c>
      <c r="CM7" s="363">
        <v>52.465916906785395</v>
      </c>
      <c r="CN7" s="363">
        <v>149.11516752208721</v>
      </c>
      <c r="CO7" s="364">
        <v>30.12</v>
      </c>
      <c r="CP7" s="363">
        <v>-0.54769999999999996</v>
      </c>
      <c r="CQ7" s="363">
        <v>78.316900000000004</v>
      </c>
      <c r="CR7" s="363">
        <v>21.458700000000007</v>
      </c>
      <c r="CS7" s="363">
        <v>55.159300000000002</v>
      </c>
      <c r="CT7" s="363">
        <v>185.2757</v>
      </c>
      <c r="CU7" s="363">
        <v>151.34404617632637</v>
      </c>
      <c r="CV7" s="363">
        <v>108.730311377866</v>
      </c>
      <c r="CW7" s="364">
        <v>170.48939999999999</v>
      </c>
      <c r="CX7" s="363">
        <v>0</v>
      </c>
      <c r="CY7" s="363">
        <v>-12.1572</v>
      </c>
      <c r="CZ7" s="363">
        <v>9.0051999999999879</v>
      </c>
      <c r="DA7" s="363">
        <v>-6.1925999999999997</v>
      </c>
      <c r="DB7" s="363">
        <v>8.7508999999999997</v>
      </c>
      <c r="DC7" s="363">
        <v>27.392982772909967</v>
      </c>
      <c r="DD7" s="363">
        <v>33.141174089309779</v>
      </c>
      <c r="DE7" s="364">
        <v>10.1861</v>
      </c>
      <c r="DF7" s="363">
        <v>-12.460399999999993</v>
      </c>
      <c r="DG7" s="364">
        <v>28.125699999999998</v>
      </c>
      <c r="DH7" s="363">
        <v>-3.2805</v>
      </c>
      <c r="DI7" s="363">
        <v>-50.304299999999998</v>
      </c>
      <c r="DJ7" s="363">
        <v>-95.685800000000029</v>
      </c>
      <c r="DK7" s="363">
        <v>-31.250600000000006</v>
      </c>
      <c r="DL7" s="363">
        <v>186.12240000000003</v>
      </c>
      <c r="DM7" s="363">
        <v>184.53315325283535</v>
      </c>
      <c r="DN7" s="152">
        <v>387.33605298926307</v>
      </c>
      <c r="DO7" s="152">
        <v>307.40880000000004</v>
      </c>
    </row>
    <row r="8" spans="1:119" x14ac:dyDescent="0.25">
      <c r="A8" s="158" t="s">
        <v>128</v>
      </c>
      <c r="B8" s="365">
        <v>457.93450000000001</v>
      </c>
      <c r="C8" s="365">
        <v>384.3073</v>
      </c>
      <c r="D8" s="365">
        <v>559.5676000000002</v>
      </c>
      <c r="E8" s="365">
        <v>350.96339999999998</v>
      </c>
      <c r="F8" s="365">
        <v>400.40480000000002</v>
      </c>
      <c r="G8" s="365">
        <v>-243.11439999999999</v>
      </c>
      <c r="H8" s="365">
        <v>70.913216769000243</v>
      </c>
      <c r="I8" s="365">
        <v>381.62959999999998</v>
      </c>
      <c r="J8" s="116">
        <v>-1647.1457</v>
      </c>
      <c r="K8" s="365">
        <v>0</v>
      </c>
      <c r="L8" s="365">
        <v>0</v>
      </c>
      <c r="M8" s="365">
        <v>457.93450000000001</v>
      </c>
      <c r="N8" s="365">
        <v>384.3073</v>
      </c>
      <c r="O8" s="365">
        <v>559.5676000000002</v>
      </c>
      <c r="P8" s="365">
        <v>350.96339999999998</v>
      </c>
      <c r="Q8" s="365">
        <v>400.40480000000002</v>
      </c>
      <c r="R8" s="365">
        <v>-243.11439999999999</v>
      </c>
      <c r="S8" s="365">
        <v>70.913216769000243</v>
      </c>
      <c r="T8" s="365">
        <v>381.62959999999998</v>
      </c>
      <c r="U8" s="116">
        <v>-1647.1457</v>
      </c>
      <c r="V8" s="366">
        <v>-0.81280000000000019</v>
      </c>
      <c r="W8" s="366">
        <v>-0.23419999999999999</v>
      </c>
      <c r="X8" s="366">
        <v>0.38080000000000003</v>
      </c>
      <c r="Y8" s="366">
        <v>0.69199999999999995</v>
      </c>
      <c r="Z8" s="366">
        <v>1.0046999999999999</v>
      </c>
      <c r="AA8" s="367">
        <v>-0.04</v>
      </c>
      <c r="AB8" s="363">
        <v>0</v>
      </c>
      <c r="AC8" s="363">
        <v>3.8300000000000001E-2</v>
      </c>
      <c r="AD8" s="363">
        <v>0.13300000000000001</v>
      </c>
      <c r="AE8" s="363">
        <v>0.04</v>
      </c>
      <c r="AF8" s="363">
        <v>0</v>
      </c>
      <c r="AG8" s="363">
        <v>-2.0199999999999999E-2</v>
      </c>
      <c r="AH8" s="364">
        <v>0.57999999999999996</v>
      </c>
      <c r="AI8" s="363"/>
      <c r="AJ8" s="363">
        <v>2.07E-2</v>
      </c>
      <c r="AK8" s="363">
        <v>0.24690000000000001</v>
      </c>
      <c r="AL8" s="363">
        <v>-5.1200000000000002E-2</v>
      </c>
      <c r="AM8" s="363">
        <v>-1.691230838619707</v>
      </c>
      <c r="AN8" s="363">
        <v>1.3940999999999999</v>
      </c>
      <c r="AO8" s="363">
        <v>1.9222999999999999</v>
      </c>
      <c r="AP8" s="363">
        <v>0</v>
      </c>
      <c r="AQ8" s="363">
        <v>-1.7083000000000004</v>
      </c>
      <c r="AR8" s="363">
        <v>11.502199999999998</v>
      </c>
      <c r="AS8" s="363">
        <v>4.4917999999999996</v>
      </c>
      <c r="AT8" s="363">
        <v>-7.3498999999999999</v>
      </c>
      <c r="AU8" s="363">
        <v>6.5923806002519036</v>
      </c>
      <c r="AV8" s="363">
        <v>18.369699999999998</v>
      </c>
      <c r="AW8" s="364">
        <v>-20.892900000000001</v>
      </c>
      <c r="AX8" s="363">
        <v>0</v>
      </c>
      <c r="AY8" s="363">
        <v>0</v>
      </c>
      <c r="AZ8" s="363">
        <v>0</v>
      </c>
      <c r="BA8" s="363">
        <v>0</v>
      </c>
      <c r="BB8" s="363">
        <v>0</v>
      </c>
      <c r="BC8" s="363">
        <v>0</v>
      </c>
      <c r="BD8" s="363"/>
      <c r="BE8" s="364"/>
      <c r="BF8" s="363"/>
      <c r="BG8" s="363">
        <v>-6.2747999999999999</v>
      </c>
      <c r="BH8" s="363"/>
      <c r="BI8" s="363">
        <v>0</v>
      </c>
      <c r="BJ8" s="363"/>
      <c r="BK8" s="364"/>
      <c r="BL8" s="363">
        <v>-0.54224000000000006</v>
      </c>
      <c r="BM8" s="363">
        <v>-1.2719</v>
      </c>
      <c r="BN8" s="363">
        <v>-2.6956000000000002</v>
      </c>
      <c r="BO8" s="363">
        <v>-4.1379999999999999</v>
      </c>
      <c r="BP8" s="363">
        <v>7.0396000000000001</v>
      </c>
      <c r="BQ8" s="364">
        <v>7.72</v>
      </c>
      <c r="BR8" s="363">
        <v>0</v>
      </c>
      <c r="BS8" s="363">
        <v>5.6599999999999998E-2</v>
      </c>
      <c r="BT8" s="363">
        <v>0.69110000000000049</v>
      </c>
      <c r="BU8" s="363">
        <v>0.39479999999999998</v>
      </c>
      <c r="BV8" s="363">
        <v>-1.1375999999999999</v>
      </c>
      <c r="BW8" s="363">
        <v>0.26669999999999999</v>
      </c>
      <c r="BX8" s="363">
        <v>1.8480000000000001</v>
      </c>
      <c r="BY8" s="364">
        <v>2.04</v>
      </c>
      <c r="BZ8" s="363">
        <v>0</v>
      </c>
      <c r="CA8" s="363"/>
      <c r="CB8" s="363">
        <v>0</v>
      </c>
      <c r="CC8" s="363"/>
      <c r="CD8" s="363">
        <v>0</v>
      </c>
      <c r="CE8" s="363">
        <v>0</v>
      </c>
      <c r="CF8" s="363">
        <v>0</v>
      </c>
      <c r="CG8" s="364">
        <v>0</v>
      </c>
      <c r="CH8" s="363">
        <v>-1.3601000000000001</v>
      </c>
      <c r="CI8" s="363">
        <v>-2.1816</v>
      </c>
      <c r="CJ8" s="363">
        <v>1.3641000000000005</v>
      </c>
      <c r="CK8" s="363">
        <v>-3.6535000000000002</v>
      </c>
      <c r="CL8" s="363">
        <v>3.1690999999999998</v>
      </c>
      <c r="CM8" s="363">
        <v>-2.6250059827198604</v>
      </c>
      <c r="CN8" s="363">
        <v>-2.6162283264183177</v>
      </c>
      <c r="CO8" s="364">
        <v>1.68</v>
      </c>
      <c r="CP8" s="363">
        <v>-8.6199999999999999E-2</v>
      </c>
      <c r="CQ8" s="363">
        <v>-1.5869</v>
      </c>
      <c r="CR8" s="363">
        <v>0.5301000000000009</v>
      </c>
      <c r="CS8" s="363">
        <v>2.4388999999999998</v>
      </c>
      <c r="CT8" s="363">
        <v>4.2</v>
      </c>
      <c r="CU8" s="363">
        <v>-7.1900982866649095</v>
      </c>
      <c r="CV8" s="363">
        <v>-0.83444212225776193</v>
      </c>
      <c r="CW8" s="364">
        <v>8.4968000000000004</v>
      </c>
      <c r="CX8" s="363">
        <v>0</v>
      </c>
      <c r="CY8" s="363">
        <v>-1.7875000000000001</v>
      </c>
      <c r="CZ8" s="363">
        <v>1.0935000000000006</v>
      </c>
      <c r="DA8" s="363">
        <v>5.5713999999999997</v>
      </c>
      <c r="DB8" s="363">
        <v>-43.792400000000001</v>
      </c>
      <c r="DC8" s="363">
        <v>-5.9633787601458064</v>
      </c>
      <c r="DD8" s="363">
        <v>-3.5712017968921543</v>
      </c>
      <c r="DE8" s="364">
        <v>4.4775999999999998</v>
      </c>
      <c r="DF8" s="363">
        <v>-0.36959999999999998</v>
      </c>
      <c r="DG8" s="364">
        <v>0.29480000000000001</v>
      </c>
      <c r="DH8" s="363">
        <v>-1.4463000000000001</v>
      </c>
      <c r="DI8" s="363">
        <v>-7.2077</v>
      </c>
      <c r="DJ8" s="363">
        <v>13.884960000000003</v>
      </c>
      <c r="DK8" s="363">
        <v>8.1172000000000004</v>
      </c>
      <c r="DL8" s="363">
        <v>-47.236800000000002</v>
      </c>
      <c r="DM8" s="363">
        <v>-14.056633267898381</v>
      </c>
      <c r="DN8" s="152">
        <v>22.244427754431765</v>
      </c>
      <c r="DO8" s="152">
        <v>6.2785999999999982</v>
      </c>
    </row>
    <row r="9" spans="1:119" x14ac:dyDescent="0.25">
      <c r="A9" s="158" t="s">
        <v>129</v>
      </c>
      <c r="B9" s="365">
        <v>71.117599999999996</v>
      </c>
      <c r="C9" s="365">
        <v>-108.6073</v>
      </c>
      <c r="D9" s="365">
        <v>-9.3108000000000288</v>
      </c>
      <c r="E9" s="365">
        <v>-79.532200000000003</v>
      </c>
      <c r="F9" s="365">
        <v>28.696300000000001</v>
      </c>
      <c r="G9" s="365">
        <v>-124.91289999999999</v>
      </c>
      <c r="H9" s="365">
        <v>-1342.7846744369997</v>
      </c>
      <c r="I9" s="365">
        <v>53.505699999999997</v>
      </c>
      <c r="J9" s="116">
        <v>-150.22880000000001</v>
      </c>
      <c r="K9" s="365">
        <v>0</v>
      </c>
      <c r="L9" s="365">
        <v>0</v>
      </c>
      <c r="M9" s="365">
        <v>71.117599999999996</v>
      </c>
      <c r="N9" s="365">
        <v>-108.6073</v>
      </c>
      <c r="O9" s="365">
        <v>-9.3108000000000288</v>
      </c>
      <c r="P9" s="365">
        <v>-79.532200000000003</v>
      </c>
      <c r="Q9" s="365">
        <v>28.696300000000001</v>
      </c>
      <c r="R9" s="365">
        <v>-124.91289999999999</v>
      </c>
      <c r="S9" s="365">
        <v>-1342.7846744369997</v>
      </c>
      <c r="T9" s="365">
        <v>53.505699999999997</v>
      </c>
      <c r="U9" s="116">
        <v>-150.22880000000001</v>
      </c>
      <c r="V9" s="366">
        <v>0</v>
      </c>
      <c r="W9" s="366">
        <v>0</v>
      </c>
      <c r="X9" s="366">
        <v>0</v>
      </c>
      <c r="Y9" s="366">
        <v>0</v>
      </c>
      <c r="Z9" s="366">
        <v>0</v>
      </c>
      <c r="AA9" s="367">
        <v>0</v>
      </c>
      <c r="AB9" s="363">
        <v>0</v>
      </c>
      <c r="AC9" s="363">
        <v>-7.6996000000000002</v>
      </c>
      <c r="AD9" s="363">
        <v>-8.8481000000000005</v>
      </c>
      <c r="AE9" s="363">
        <v>-13.7674</v>
      </c>
      <c r="AF9" s="363">
        <v>-150.08095369999998</v>
      </c>
      <c r="AG9" s="363">
        <v>-41.0961</v>
      </c>
      <c r="AH9" s="364">
        <v>182.53</v>
      </c>
      <c r="AI9" s="363">
        <v>-6.5953999999999997</v>
      </c>
      <c r="AJ9" s="363">
        <v>-12.555199999999999</v>
      </c>
      <c r="AK9" s="363">
        <v>-11.5939</v>
      </c>
      <c r="AL9" s="363">
        <v>-45.716500000000003</v>
      </c>
      <c r="AM9" s="363">
        <v>-347.28129062456992</v>
      </c>
      <c r="AN9" s="363">
        <v>-20.546600000000002</v>
      </c>
      <c r="AO9" s="363">
        <v>100.1379</v>
      </c>
      <c r="AP9" s="363">
        <v>0</v>
      </c>
      <c r="AQ9" s="363">
        <v>-2.5760000000000005</v>
      </c>
      <c r="AR9" s="363">
        <v>-3.4008000000000003</v>
      </c>
      <c r="AS9" s="363">
        <v>-5.2770999999999999</v>
      </c>
      <c r="AT9" s="363">
        <v>-14.4663</v>
      </c>
      <c r="AU9" s="363">
        <v>-79.969994669031422</v>
      </c>
      <c r="AV9" s="363">
        <v>-7.8715999999999866</v>
      </c>
      <c r="AW9" s="364">
        <v>51.822499999999998</v>
      </c>
      <c r="AX9" s="363">
        <v>0</v>
      </c>
      <c r="AY9" s="363">
        <v>0</v>
      </c>
      <c r="AZ9" s="363">
        <v>0</v>
      </c>
      <c r="BA9" s="363">
        <v>0</v>
      </c>
      <c r="BB9" s="363">
        <v>0</v>
      </c>
      <c r="BC9" s="363">
        <v>0</v>
      </c>
      <c r="BD9" s="363"/>
      <c r="BE9" s="364"/>
      <c r="BF9" s="363"/>
      <c r="BG9" s="363">
        <v>0</v>
      </c>
      <c r="BH9" s="363"/>
      <c r="BI9" s="363">
        <v>0</v>
      </c>
      <c r="BJ9" s="363"/>
      <c r="BK9" s="364"/>
      <c r="BL9" s="363">
        <v>0</v>
      </c>
      <c r="BM9" s="363">
        <v>0</v>
      </c>
      <c r="BN9" s="363">
        <v>0</v>
      </c>
      <c r="BO9" s="363">
        <v>0</v>
      </c>
      <c r="BP9" s="363">
        <v>0</v>
      </c>
      <c r="BQ9" s="364">
        <v>0</v>
      </c>
      <c r="BR9" s="363">
        <v>0</v>
      </c>
      <c r="BS9" s="363">
        <v>2.6114999999999999</v>
      </c>
      <c r="BT9" s="363">
        <v>3.8771999999999878</v>
      </c>
      <c r="BU9" s="363">
        <v>2.2917000000000001</v>
      </c>
      <c r="BV9" s="363">
        <v>-141.03800000000001</v>
      </c>
      <c r="BW9" s="363">
        <v>-789.15419999999995</v>
      </c>
      <c r="BX9" s="363">
        <v>145.37700000000001</v>
      </c>
      <c r="BY9" s="364">
        <v>233.39</v>
      </c>
      <c r="BZ9" s="363">
        <v>0</v>
      </c>
      <c r="CA9" s="363">
        <v>-17.148399999999999</v>
      </c>
      <c r="CB9" s="363">
        <v>-44.934600000000003</v>
      </c>
      <c r="CC9" s="363">
        <v>-1177.2028</v>
      </c>
      <c r="CD9" s="363">
        <v>-33.585999999999999</v>
      </c>
      <c r="CE9" s="363">
        <v>0.16147883926169015</v>
      </c>
      <c r="CF9" s="363">
        <v>-1.2655999999999494</v>
      </c>
      <c r="CG9" s="364">
        <v>-0.63</v>
      </c>
      <c r="CH9" s="363">
        <v>-1.26</v>
      </c>
      <c r="CI9" s="363">
        <v>-2.8977000000000004</v>
      </c>
      <c r="CJ9" s="363">
        <v>0.35350000000000392</v>
      </c>
      <c r="CK9" s="363">
        <v>-22.127300000000002</v>
      </c>
      <c r="CL9" s="363">
        <v>-21.5611</v>
      </c>
      <c r="CM9" s="363">
        <v>-97.999392370422726</v>
      </c>
      <c r="CN9" s="363">
        <v>68.413221343228486</v>
      </c>
      <c r="CO9" s="364">
        <v>10.130000000000001</v>
      </c>
      <c r="CP9" s="363">
        <v>-2.65</v>
      </c>
      <c r="CQ9" s="363">
        <v>4.1026999999999996</v>
      </c>
      <c r="CR9" s="363">
        <v>24.193500000000014</v>
      </c>
      <c r="CS9" s="363">
        <v>-10.977600000000001</v>
      </c>
      <c r="CT9" s="363">
        <v>-588.96939999999995</v>
      </c>
      <c r="CU9" s="363">
        <v>-747.85880725772768</v>
      </c>
      <c r="CV9" s="363">
        <v>224.42635222118398</v>
      </c>
      <c r="CW9" s="364">
        <v>-1052.3697</v>
      </c>
      <c r="CX9" s="363">
        <v>0</v>
      </c>
      <c r="CY9" s="363"/>
      <c r="CZ9" s="363"/>
      <c r="DA9" s="363">
        <v>0</v>
      </c>
      <c r="DB9" s="363">
        <v>0</v>
      </c>
      <c r="DC9" s="363"/>
      <c r="DD9" s="363"/>
      <c r="DE9" s="364"/>
      <c r="DF9" s="363">
        <v>0</v>
      </c>
      <c r="DG9" s="364">
        <v>0</v>
      </c>
      <c r="DH9" s="363">
        <v>-3.91</v>
      </c>
      <c r="DI9" s="363">
        <v>-22.503299999999999</v>
      </c>
      <c r="DJ9" s="363">
        <v>-40.165999999999997</v>
      </c>
      <c r="DK9" s="363">
        <v>-1233.7351000000001</v>
      </c>
      <c r="DL9" s="363">
        <v>-859.10469999999998</v>
      </c>
      <c r="DM9" s="363">
        <v>-2212.1831597824903</v>
      </c>
      <c r="DN9" s="152">
        <v>367.4366735644125</v>
      </c>
      <c r="DO9" s="152">
        <v>-474.98929999999996</v>
      </c>
    </row>
    <row r="10" spans="1:119" x14ac:dyDescent="0.25">
      <c r="A10" s="158" t="s">
        <v>130</v>
      </c>
      <c r="B10" s="365">
        <v>381.22739999999999</v>
      </c>
      <c r="C10" s="365">
        <v>1637.6402</v>
      </c>
      <c r="D10" s="365">
        <v>1670.4526000000005</v>
      </c>
      <c r="E10" s="365">
        <v>3320.5936999999999</v>
      </c>
      <c r="F10" s="365">
        <v>-698.25350000000003</v>
      </c>
      <c r="G10" s="365">
        <v>1224.9494</v>
      </c>
      <c r="H10" s="365">
        <v>2951.828424078009</v>
      </c>
      <c r="I10" s="365">
        <v>3111.9863999999998</v>
      </c>
      <c r="J10" s="116">
        <v>2779.9726999999998</v>
      </c>
      <c r="K10" s="365">
        <v>0</v>
      </c>
      <c r="L10" s="365">
        <v>-0.54779999999999995</v>
      </c>
      <c r="M10" s="365">
        <v>381.22739999999999</v>
      </c>
      <c r="N10" s="365">
        <v>1637.6402</v>
      </c>
      <c r="O10" s="365">
        <v>1669.9048000000005</v>
      </c>
      <c r="P10" s="365">
        <v>3320.5936999999999</v>
      </c>
      <c r="Q10" s="365">
        <v>-698.25350000000003</v>
      </c>
      <c r="R10" s="365">
        <v>1224.9494</v>
      </c>
      <c r="S10" s="365">
        <v>2951.828424078009</v>
      </c>
      <c r="T10" s="365">
        <v>3111.9863999999998</v>
      </c>
      <c r="U10" s="116">
        <v>2779.9726999999998</v>
      </c>
      <c r="V10" s="366">
        <v>-10.276099999999998</v>
      </c>
      <c r="W10" s="366">
        <v>-0.7591</v>
      </c>
      <c r="X10" s="366">
        <v>-27.261800000000001</v>
      </c>
      <c r="Y10" s="366">
        <v>12.525399999999998</v>
      </c>
      <c r="Z10" s="366">
        <v>-10.283599999999993</v>
      </c>
      <c r="AA10" s="367">
        <v>8.98</v>
      </c>
      <c r="AB10" s="363">
        <v>13.846299999999999</v>
      </c>
      <c r="AC10" s="363">
        <v>135.70060000000001</v>
      </c>
      <c r="AD10" s="363">
        <v>35.850999999999999</v>
      </c>
      <c r="AE10" s="363">
        <v>98.769599999999997</v>
      </c>
      <c r="AF10" s="363">
        <v>27.776057199999922</v>
      </c>
      <c r="AG10" s="363">
        <v>55.851199999999999</v>
      </c>
      <c r="AH10" s="364">
        <v>160.78</v>
      </c>
      <c r="AI10" s="363">
        <v>-3.8372000000000002</v>
      </c>
      <c r="AJ10" s="363">
        <v>-5.5599999999999997E-2</v>
      </c>
      <c r="AK10" s="363">
        <v>1.3469</v>
      </c>
      <c r="AL10" s="363">
        <v>0.70909999999999995</v>
      </c>
      <c r="AM10" s="363">
        <v>13.718574637976552</v>
      </c>
      <c r="AN10" s="363">
        <v>35.302</v>
      </c>
      <c r="AO10" s="363">
        <v>-7.2135999999999996</v>
      </c>
      <c r="AP10" s="363">
        <v>-2.3932000000000002</v>
      </c>
      <c r="AQ10" s="363">
        <v>-78.478600000000043</v>
      </c>
      <c r="AR10" s="363">
        <v>-46.162599999999998</v>
      </c>
      <c r="AS10" s="363">
        <v>-31.607800000000001</v>
      </c>
      <c r="AT10" s="363">
        <v>12.9092</v>
      </c>
      <c r="AU10" s="363">
        <v>180.1589374654217</v>
      </c>
      <c r="AV10" s="363">
        <v>-16.566754799999899</v>
      </c>
      <c r="AW10" s="364">
        <v>-27.2088</v>
      </c>
      <c r="AX10" s="363">
        <v>0</v>
      </c>
      <c r="AY10" s="363">
        <v>0</v>
      </c>
      <c r="AZ10" s="363">
        <v>0</v>
      </c>
      <c r="BA10" s="363">
        <v>0</v>
      </c>
      <c r="BB10" s="363">
        <v>0</v>
      </c>
      <c r="BC10" s="363">
        <v>0</v>
      </c>
      <c r="BD10" s="363"/>
      <c r="BE10" s="364"/>
      <c r="BF10" s="363"/>
      <c r="BG10" s="363">
        <v>0</v>
      </c>
      <c r="BH10" s="363">
        <v>-7.2352000000000007</v>
      </c>
      <c r="BI10" s="363">
        <v>0</v>
      </c>
      <c r="BJ10" s="363"/>
      <c r="BK10" s="364"/>
      <c r="BL10" s="363">
        <v>-2.3457000000000003</v>
      </c>
      <c r="BM10" s="363">
        <v>-0.30080000000000001</v>
      </c>
      <c r="BN10" s="363">
        <v>1.7253000000000001</v>
      </c>
      <c r="BO10" s="363">
        <v>1.67</v>
      </c>
      <c r="BP10" s="363">
        <v>6.6165000000000003</v>
      </c>
      <c r="BQ10" s="364">
        <v>7.45</v>
      </c>
      <c r="BR10" s="363">
        <v>2.7237</v>
      </c>
      <c r="BS10" s="363">
        <v>-88.749899999999997</v>
      </c>
      <c r="BT10" s="363">
        <v>-34.985099999999875</v>
      </c>
      <c r="BU10" s="363">
        <v>-19.120200000000001</v>
      </c>
      <c r="BV10" s="363">
        <v>-59.960999999999999</v>
      </c>
      <c r="BW10" s="363">
        <v>-11.8605</v>
      </c>
      <c r="BX10" s="363">
        <v>203.98704179999996</v>
      </c>
      <c r="BY10" s="364">
        <v>261.26</v>
      </c>
      <c r="BZ10" s="363">
        <v>0</v>
      </c>
      <c r="CA10" s="363"/>
      <c r="CB10" s="363">
        <v>0</v>
      </c>
      <c r="CC10" s="363">
        <v>0</v>
      </c>
      <c r="CD10" s="363">
        <v>0</v>
      </c>
      <c r="CE10" s="363">
        <v>0</v>
      </c>
      <c r="CF10" s="363">
        <v>0</v>
      </c>
      <c r="CG10" s="364"/>
      <c r="CH10" s="363">
        <v>-1.36</v>
      </c>
      <c r="CI10" s="363">
        <v>-94.94319999999999</v>
      </c>
      <c r="CJ10" s="363">
        <v>-74.593500000000063</v>
      </c>
      <c r="CK10" s="363">
        <v>46.926200000000001</v>
      </c>
      <c r="CL10" s="363">
        <v>109.13849999999999</v>
      </c>
      <c r="CM10" s="363">
        <v>119.74030402172365</v>
      </c>
      <c r="CN10" s="363">
        <v>-63.493538995439508</v>
      </c>
      <c r="CO10" s="364">
        <v>-165.14</v>
      </c>
      <c r="CP10" s="363">
        <v>-2.52</v>
      </c>
      <c r="CQ10" s="363">
        <v>0.66549999999999998</v>
      </c>
      <c r="CR10" s="363">
        <v>76.220499999999788</v>
      </c>
      <c r="CS10" s="363">
        <v>-166.01</v>
      </c>
      <c r="CT10" s="363">
        <v>148.41480000000001</v>
      </c>
      <c r="CU10" s="363">
        <v>290.54752275326859</v>
      </c>
      <c r="CV10" s="363">
        <v>125.7778</v>
      </c>
      <c r="CW10" s="364">
        <v>250.43870000000001</v>
      </c>
      <c r="CX10" s="363">
        <v>0</v>
      </c>
      <c r="CY10" s="363">
        <v>-4.0719000000000003</v>
      </c>
      <c r="CZ10" s="363">
        <v>1.3568000000000211</v>
      </c>
      <c r="DA10" s="363">
        <v>-37.071600000000004</v>
      </c>
      <c r="DB10" s="363">
        <v>16.763100000000001</v>
      </c>
      <c r="DC10" s="363">
        <v>-20.214199261045874</v>
      </c>
      <c r="DD10" s="363">
        <v>15.851537104968841</v>
      </c>
      <c r="DE10" s="364">
        <v>13.888299999999999</v>
      </c>
      <c r="DF10" s="363">
        <v>0</v>
      </c>
      <c r="DG10" s="364">
        <v>0</v>
      </c>
      <c r="DH10" s="363">
        <v>-3.5495000000000001</v>
      </c>
      <c r="DI10" s="363">
        <v>-262.80420000000004</v>
      </c>
      <c r="DJ10" s="363">
        <v>37.623999999999967</v>
      </c>
      <c r="DK10" s="363">
        <v>-170.74540000000002</v>
      </c>
      <c r="DL10" s="363">
        <v>301.20679999999999</v>
      </c>
      <c r="DM10" s="363">
        <v>614.06209681734458</v>
      </c>
      <c r="DN10" s="152">
        <v>353.04218510952938</v>
      </c>
      <c r="DO10" s="152">
        <v>503.2346</v>
      </c>
    </row>
    <row r="11" spans="1:119" ht="13" x14ac:dyDescent="0.25">
      <c r="A11" s="358" t="s">
        <v>131</v>
      </c>
      <c r="B11" s="359"/>
      <c r="C11" s="359"/>
      <c r="D11" s="359"/>
      <c r="E11" s="359"/>
      <c r="F11" s="359"/>
      <c r="G11" s="359"/>
      <c r="H11" s="359"/>
      <c r="I11" s="359"/>
      <c r="J11" s="360"/>
      <c r="K11" s="359"/>
      <c r="L11" s="359"/>
      <c r="M11" s="359"/>
      <c r="N11" s="359"/>
      <c r="O11" s="359"/>
      <c r="P11" s="359"/>
      <c r="Q11" s="359"/>
      <c r="R11" s="359"/>
      <c r="S11" s="359"/>
      <c r="T11" s="359"/>
      <c r="U11" s="360"/>
      <c r="V11" s="361"/>
      <c r="W11" s="361"/>
      <c r="X11" s="361"/>
      <c r="Y11" s="361"/>
      <c r="Z11" s="361"/>
      <c r="AA11" s="362"/>
      <c r="AB11" s="363"/>
      <c r="AC11" s="363"/>
      <c r="AD11" s="363"/>
      <c r="AE11" s="363"/>
      <c r="AF11" s="363"/>
      <c r="AG11" s="363"/>
      <c r="AH11" s="364"/>
      <c r="AI11" s="363"/>
      <c r="AJ11" s="363"/>
      <c r="AK11" s="363"/>
      <c r="AL11" s="363"/>
      <c r="AM11" s="363"/>
      <c r="AN11" s="363"/>
      <c r="AO11" s="363"/>
      <c r="AP11" s="363"/>
      <c r="AQ11" s="363"/>
      <c r="AR11" s="363"/>
      <c r="AS11" s="363"/>
      <c r="AT11" s="363"/>
      <c r="AU11" s="363"/>
      <c r="AV11" s="363"/>
      <c r="AW11" s="364"/>
      <c r="AX11" s="363"/>
      <c r="AY11" s="363"/>
      <c r="AZ11" s="363"/>
      <c r="BA11" s="363"/>
      <c r="BB11" s="363"/>
      <c r="BC11" s="363"/>
      <c r="BD11" s="363"/>
      <c r="BE11" s="364"/>
      <c r="BF11" s="363"/>
      <c r="BG11" s="363"/>
      <c r="BH11" s="363"/>
      <c r="BI11" s="363"/>
      <c r="BJ11" s="363"/>
      <c r="BK11" s="364"/>
      <c r="BL11" s="363"/>
      <c r="BM11" s="363"/>
      <c r="BN11" s="363"/>
      <c r="BO11" s="363"/>
      <c r="BP11" s="363"/>
      <c r="BQ11" s="364"/>
      <c r="BR11" s="363"/>
      <c r="BS11" s="363"/>
      <c r="BT11" s="363"/>
      <c r="BU11" s="363"/>
      <c r="BV11" s="363"/>
      <c r="BW11" s="363"/>
      <c r="BX11" s="363"/>
      <c r="BY11" s="364"/>
      <c r="BZ11" s="363"/>
      <c r="CA11" s="363"/>
      <c r="CB11" s="363"/>
      <c r="CC11" s="363"/>
      <c r="CD11" s="363"/>
      <c r="CE11" s="363">
        <v>0</v>
      </c>
      <c r="CF11" s="363"/>
      <c r="CG11" s="364"/>
      <c r="CH11" s="363"/>
      <c r="CI11" s="363"/>
      <c r="CJ11" s="363"/>
      <c r="CK11" s="363"/>
      <c r="CL11" s="363"/>
      <c r="CM11" s="363">
        <v>0</v>
      </c>
      <c r="CN11" s="363"/>
      <c r="CO11" s="364"/>
      <c r="CP11" s="363"/>
      <c r="CQ11" s="363"/>
      <c r="CR11" s="363"/>
      <c r="CS11" s="363"/>
      <c r="CT11" s="363"/>
      <c r="CU11" s="363"/>
      <c r="CV11" s="363"/>
      <c r="CW11" s="364"/>
      <c r="CX11" s="363"/>
      <c r="CY11" s="363"/>
      <c r="CZ11" s="363"/>
      <c r="DA11" s="363"/>
      <c r="DB11" s="363"/>
      <c r="DC11" s="363"/>
      <c r="DD11" s="363"/>
      <c r="DE11" s="364"/>
      <c r="DF11" s="363"/>
      <c r="DG11" s="364"/>
      <c r="DH11" s="363"/>
      <c r="DI11" s="363"/>
      <c r="DJ11" s="363"/>
      <c r="DK11" s="363"/>
      <c r="DL11" s="363"/>
      <c r="DM11" s="363"/>
      <c r="DN11" s="152"/>
      <c r="DO11" s="152">
        <v>0</v>
      </c>
    </row>
    <row r="12" spans="1:119" x14ac:dyDescent="0.25">
      <c r="A12" s="158" t="s">
        <v>132</v>
      </c>
      <c r="B12" s="365">
        <v>841.14530000000002</v>
      </c>
      <c r="C12" s="365">
        <v>955.23860000000002</v>
      </c>
      <c r="D12" s="365">
        <v>981.84979999999996</v>
      </c>
      <c r="E12" s="365">
        <v>1056.2913000000001</v>
      </c>
      <c r="F12" s="365">
        <v>907.04660000000001</v>
      </c>
      <c r="G12" s="365">
        <v>1053.4984999999999</v>
      </c>
      <c r="H12" s="365">
        <v>1155.8227562680024</v>
      </c>
      <c r="I12" s="365">
        <v>1782.1795</v>
      </c>
      <c r="J12" s="116">
        <v>2278.0666000000001</v>
      </c>
      <c r="K12" s="365">
        <v>0</v>
      </c>
      <c r="L12" s="365">
        <v>9.3132000000000001</v>
      </c>
      <c r="M12" s="365">
        <v>841.14530000000002</v>
      </c>
      <c r="N12" s="365">
        <v>955.23860000000002</v>
      </c>
      <c r="O12" s="365">
        <v>991.16300000000001</v>
      </c>
      <c r="P12" s="365">
        <v>1056.2913000000001</v>
      </c>
      <c r="Q12" s="365">
        <v>907.04660000000001</v>
      </c>
      <c r="R12" s="365">
        <v>1053.4984999999999</v>
      </c>
      <c r="S12" s="365">
        <v>1155.8227562680024</v>
      </c>
      <c r="T12" s="365">
        <v>1782.1795</v>
      </c>
      <c r="U12" s="116">
        <v>2278.0666000000001</v>
      </c>
      <c r="V12" s="366"/>
      <c r="W12" s="366">
        <v>5.2244999999999999</v>
      </c>
      <c r="X12" s="366">
        <v>7.6326000000000001</v>
      </c>
      <c r="Y12" s="366">
        <v>4.7938000000000001</v>
      </c>
      <c r="Z12" s="366">
        <v>3.5246</v>
      </c>
      <c r="AA12" s="367">
        <v>0</v>
      </c>
      <c r="AB12" s="363">
        <v>1.6745000000000001</v>
      </c>
      <c r="AC12" s="363">
        <v>41.434399999999997</v>
      </c>
      <c r="AD12" s="363">
        <v>70.550899999999999</v>
      </c>
      <c r="AE12" s="363">
        <v>66.437100000000001</v>
      </c>
      <c r="AF12" s="363">
        <v>56.881499999999996</v>
      </c>
      <c r="AG12" s="363">
        <v>53.825200000000002</v>
      </c>
      <c r="AH12" s="364">
        <v>85.53</v>
      </c>
      <c r="AI12" s="363">
        <v>3.7959000000000005</v>
      </c>
      <c r="AJ12" s="363">
        <v>25.267700000000001</v>
      </c>
      <c r="AK12" s="363">
        <v>31.548200000000001</v>
      </c>
      <c r="AL12" s="363">
        <v>24.140700000000002</v>
      </c>
      <c r="AM12" s="363">
        <v>21.900199987942113</v>
      </c>
      <c r="AN12" s="363">
        <v>33.174939597416021</v>
      </c>
      <c r="AO12" s="363">
        <v>44.110799999999998</v>
      </c>
      <c r="AP12" s="363">
        <v>0.47420000000000001</v>
      </c>
      <c r="AQ12" s="363">
        <v>9.0246999999999993</v>
      </c>
      <c r="AR12" s="363">
        <v>37.248699999999999</v>
      </c>
      <c r="AS12" s="363">
        <v>71.770499999999998</v>
      </c>
      <c r="AT12" s="363">
        <v>81.569299999999998</v>
      </c>
      <c r="AU12" s="363">
        <v>12.452999999999999</v>
      </c>
      <c r="AV12" s="363">
        <v>29.414999999999999</v>
      </c>
      <c r="AW12" s="364">
        <v>48.905500000000004</v>
      </c>
      <c r="AX12" s="363">
        <v>0</v>
      </c>
      <c r="AY12" s="363">
        <v>0</v>
      </c>
      <c r="AZ12" s="363"/>
      <c r="BA12" s="363"/>
      <c r="BB12" s="363">
        <v>0</v>
      </c>
      <c r="BC12" s="363">
        <v>0</v>
      </c>
      <c r="BD12" s="363"/>
      <c r="BE12" s="364"/>
      <c r="BF12" s="363"/>
      <c r="BG12" s="363">
        <v>0</v>
      </c>
      <c r="BH12" s="363"/>
      <c r="BI12" s="363">
        <v>0</v>
      </c>
      <c r="BJ12" s="363"/>
      <c r="BK12" s="364"/>
      <c r="BL12" s="363"/>
      <c r="BM12" s="363"/>
      <c r="BN12" s="363">
        <v>0</v>
      </c>
      <c r="BO12" s="363"/>
      <c r="BP12" s="363"/>
      <c r="BQ12" s="364"/>
      <c r="BR12" s="363">
        <v>0</v>
      </c>
      <c r="BS12" s="363">
        <v>5.0583999999999998</v>
      </c>
      <c r="BT12" s="363">
        <v>52.181399999999996</v>
      </c>
      <c r="BU12" s="363">
        <v>89.331800000000001</v>
      </c>
      <c r="BV12" s="363">
        <v>137.24930000000001</v>
      </c>
      <c r="BW12" s="363">
        <v>124.58240000000001</v>
      </c>
      <c r="BX12" s="363">
        <v>128.8314</v>
      </c>
      <c r="BY12" s="364">
        <v>128.72999999999999</v>
      </c>
      <c r="BZ12" s="363">
        <v>0</v>
      </c>
      <c r="CA12" s="363">
        <v>3.5649999999999999</v>
      </c>
      <c r="CB12" s="363">
        <v>13.303800000000001</v>
      </c>
      <c r="CC12" s="363">
        <v>32.522100000000002</v>
      </c>
      <c r="CD12" s="363">
        <v>58.224699999999999</v>
      </c>
      <c r="CE12" s="363">
        <v>77.706929417999987</v>
      </c>
      <c r="CF12" s="363">
        <v>54.844700000000003</v>
      </c>
      <c r="CG12" s="364">
        <v>59.52</v>
      </c>
      <c r="CH12" s="363">
        <v>0.76829999999999998</v>
      </c>
      <c r="CI12" s="363">
        <v>17.198799999999999</v>
      </c>
      <c r="CJ12" s="363">
        <v>34.253799999999998</v>
      </c>
      <c r="CK12" s="363">
        <v>45.938499999999998</v>
      </c>
      <c r="CL12" s="363">
        <v>53.616100000000003</v>
      </c>
      <c r="CM12" s="363">
        <v>44.931221936787068</v>
      </c>
      <c r="CN12" s="363">
        <v>47.454908928832737</v>
      </c>
      <c r="CO12" s="364">
        <v>62.1</v>
      </c>
      <c r="CP12" s="363">
        <v>9.9199999999999997E-2</v>
      </c>
      <c r="CQ12" s="363">
        <v>22.4894</v>
      </c>
      <c r="CR12" s="363">
        <v>43.108900000000006</v>
      </c>
      <c r="CS12" s="363">
        <v>42.729500000000002</v>
      </c>
      <c r="CT12" s="363">
        <v>76.898499999999999</v>
      </c>
      <c r="CU12" s="363">
        <v>121.2041</v>
      </c>
      <c r="CV12" s="363">
        <v>165.69040000000001</v>
      </c>
      <c r="CW12" s="364">
        <v>129.02619999999999</v>
      </c>
      <c r="CX12" s="363">
        <v>0</v>
      </c>
      <c r="CY12" s="363">
        <v>4.4752000000000001</v>
      </c>
      <c r="CZ12" s="363">
        <v>8.5602999999999998</v>
      </c>
      <c r="DA12" s="363">
        <v>8.4689999999999994</v>
      </c>
      <c r="DB12" s="363">
        <v>11.005599999999999</v>
      </c>
      <c r="DC12" s="363">
        <v>13.002319929522244</v>
      </c>
      <c r="DD12" s="363">
        <v>16.692832910803851</v>
      </c>
      <c r="DE12" s="364">
        <v>14.6457</v>
      </c>
      <c r="DF12" s="363">
        <v>5.3935000000000004</v>
      </c>
      <c r="DG12" s="364">
        <v>4.1821000000000002</v>
      </c>
      <c r="DH12" s="363">
        <v>1.3416999999999999</v>
      </c>
      <c r="DI12" s="363">
        <v>67.281899999999993</v>
      </c>
      <c r="DJ12" s="363">
        <v>255.35899999999998</v>
      </c>
      <c r="DK12" s="363">
        <v>398.08499999999998</v>
      </c>
      <c r="DL12" s="363">
        <v>516.77390000000003</v>
      </c>
      <c r="DM12" s="363">
        <v>477.45547127225137</v>
      </c>
      <c r="DN12" s="152">
        <v>538.84748143705303</v>
      </c>
      <c r="DO12" s="152">
        <v>576.75029999999992</v>
      </c>
    </row>
    <row r="13" spans="1:119" x14ac:dyDescent="0.25">
      <c r="A13" s="158" t="s">
        <v>133</v>
      </c>
      <c r="B13" s="365">
        <v>508.64120000000003</v>
      </c>
      <c r="C13" s="365">
        <v>577.73710000000005</v>
      </c>
      <c r="D13" s="365">
        <v>534.13660000000004</v>
      </c>
      <c r="E13" s="365">
        <v>520.06299999999999</v>
      </c>
      <c r="F13" s="365">
        <v>402.70580000000001</v>
      </c>
      <c r="G13" s="365">
        <v>874.18570000000011</v>
      </c>
      <c r="H13" s="365">
        <v>1043.7089888580001</v>
      </c>
      <c r="I13" s="365">
        <v>1291.4416000000001</v>
      </c>
      <c r="J13" s="116">
        <v>1258.1876999999999</v>
      </c>
      <c r="K13" s="365">
        <v>0</v>
      </c>
      <c r="L13" s="365">
        <v>1.8901000000000003</v>
      </c>
      <c r="M13" s="365">
        <v>508.64120000000003</v>
      </c>
      <c r="N13" s="365">
        <v>577.73710000000005</v>
      </c>
      <c r="O13" s="365">
        <v>536.02670000000001</v>
      </c>
      <c r="P13" s="365">
        <v>520.06299999999999</v>
      </c>
      <c r="Q13" s="365">
        <v>402.70580000000001</v>
      </c>
      <c r="R13" s="365">
        <v>874.18570000000011</v>
      </c>
      <c r="S13" s="365">
        <v>1043.7089888580001</v>
      </c>
      <c r="T13" s="365">
        <v>1291.4416000000001</v>
      </c>
      <c r="U13" s="116">
        <v>1258.1876999999999</v>
      </c>
      <c r="V13" s="366"/>
      <c r="W13" s="366">
        <v>-0.61950000000000005</v>
      </c>
      <c r="X13" s="366">
        <v>-0.67589999999999995</v>
      </c>
      <c r="Y13" s="366">
        <v>0</v>
      </c>
      <c r="Z13" s="366">
        <v>0</v>
      </c>
      <c r="AA13" s="367">
        <v>0</v>
      </c>
      <c r="AB13" s="363">
        <v>0</v>
      </c>
      <c r="AC13" s="363"/>
      <c r="AD13" s="363">
        <v>0</v>
      </c>
      <c r="AE13" s="363">
        <v>0</v>
      </c>
      <c r="AF13" s="363">
        <v>3.0699999999999998E-2</v>
      </c>
      <c r="AG13" s="363">
        <v>0</v>
      </c>
      <c r="AH13" s="364">
        <v>0</v>
      </c>
      <c r="AI13" s="363"/>
      <c r="AJ13" s="363"/>
      <c r="AK13" s="363"/>
      <c r="AL13" s="363">
        <v>0</v>
      </c>
      <c r="AM13" s="363"/>
      <c r="AN13" s="363"/>
      <c r="AO13" s="363">
        <v>4.1852</v>
      </c>
      <c r="AP13" s="363">
        <v>0</v>
      </c>
      <c r="AQ13" s="363">
        <v>3.4594</v>
      </c>
      <c r="AR13" s="363"/>
      <c r="AS13" s="363">
        <v>1.6999999999999999E-3</v>
      </c>
      <c r="AT13" s="363">
        <v>5.5300000000000002E-2</v>
      </c>
      <c r="AU13" s="363"/>
      <c r="AV13" s="363"/>
      <c r="AW13" s="364"/>
      <c r="AX13" s="363">
        <v>0</v>
      </c>
      <c r="AY13" s="363">
        <v>0</v>
      </c>
      <c r="AZ13" s="363"/>
      <c r="BA13" s="363"/>
      <c r="BB13" s="363">
        <v>0</v>
      </c>
      <c r="BC13" s="363">
        <v>0</v>
      </c>
      <c r="BD13" s="363"/>
      <c r="BE13" s="364"/>
      <c r="BF13" s="363"/>
      <c r="BG13" s="363">
        <v>0</v>
      </c>
      <c r="BH13" s="363"/>
      <c r="BI13" s="363">
        <v>0</v>
      </c>
      <c r="BJ13" s="363"/>
      <c r="BK13" s="364"/>
      <c r="BL13" s="363"/>
      <c r="BM13" s="363"/>
      <c r="BN13" s="363">
        <v>0</v>
      </c>
      <c r="BO13" s="363"/>
      <c r="BP13" s="363"/>
      <c r="BQ13" s="364"/>
      <c r="BR13" s="363">
        <v>0</v>
      </c>
      <c r="BS13" s="363"/>
      <c r="BT13" s="363"/>
      <c r="BU13" s="363">
        <v>0</v>
      </c>
      <c r="BV13" s="363">
        <v>0</v>
      </c>
      <c r="BW13" s="363"/>
      <c r="BX13" s="363">
        <v>0</v>
      </c>
      <c r="BY13" s="364"/>
      <c r="BZ13" s="363">
        <v>0</v>
      </c>
      <c r="CA13" s="363"/>
      <c r="CB13" s="363"/>
      <c r="CC13" s="363">
        <v>0</v>
      </c>
      <c r="CD13" s="363">
        <v>0.91679999999999995</v>
      </c>
      <c r="CE13" s="363">
        <v>0</v>
      </c>
      <c r="CF13" s="363">
        <v>9.1838999999999995</v>
      </c>
      <c r="CG13" s="364">
        <v>3.02</v>
      </c>
      <c r="CH13" s="363">
        <v>0</v>
      </c>
      <c r="CI13" s="363"/>
      <c r="CJ13" s="363">
        <v>2.1356999999999999</v>
      </c>
      <c r="CK13" s="363">
        <v>4.0834999999999999</v>
      </c>
      <c r="CL13" s="363">
        <v>8.14E-2</v>
      </c>
      <c r="CM13" s="363">
        <v>1.5317960993031623</v>
      </c>
      <c r="CN13" s="363">
        <v>0.51478260273492749</v>
      </c>
      <c r="CO13" s="364">
        <v>0.38</v>
      </c>
      <c r="CP13" s="363">
        <v>-9.2999999999999992E-3</v>
      </c>
      <c r="CQ13" s="363">
        <v>5.9400000000000001E-2</v>
      </c>
      <c r="CR13" s="363">
        <v>8.48E-2</v>
      </c>
      <c r="CS13" s="363">
        <v>0.6734</v>
      </c>
      <c r="CT13" s="363">
        <v>1.5546</v>
      </c>
      <c r="CU13" s="363">
        <v>4.2633999999999999</v>
      </c>
      <c r="CV13" s="363">
        <v>0</v>
      </c>
      <c r="CW13" s="364">
        <v>6.93E-2</v>
      </c>
      <c r="CX13" s="363">
        <v>0</v>
      </c>
      <c r="CY13" s="363"/>
      <c r="CZ13" s="363">
        <v>0</v>
      </c>
      <c r="DA13" s="363">
        <v>0.56759999999999999</v>
      </c>
      <c r="DB13" s="363">
        <v>0.1119</v>
      </c>
      <c r="DC13" s="363"/>
      <c r="DD13" s="363"/>
      <c r="DE13" s="364"/>
      <c r="DF13" s="363">
        <v>0</v>
      </c>
      <c r="DG13" s="364">
        <v>0</v>
      </c>
      <c r="DH13" s="363">
        <v>-9.2999999999999992E-3</v>
      </c>
      <c r="DI13" s="363">
        <v>3.5188000000000001</v>
      </c>
      <c r="DJ13" s="363">
        <v>2.2204999999999999</v>
      </c>
      <c r="DK13" s="363">
        <v>4.7066999999999997</v>
      </c>
      <c r="DL13" s="363">
        <v>2.0440999999999998</v>
      </c>
      <c r="DM13" s="363">
        <v>5.8258960993031623</v>
      </c>
      <c r="DN13" s="152">
        <v>9.6986826027349267</v>
      </c>
      <c r="DO13" s="152">
        <v>7.6545000000000005</v>
      </c>
    </row>
    <row r="14" spans="1:119" x14ac:dyDescent="0.25">
      <c r="A14" s="158" t="s">
        <v>134</v>
      </c>
      <c r="B14" s="365"/>
      <c r="C14" s="365"/>
      <c r="D14" s="365">
        <v>0</v>
      </c>
      <c r="E14" s="365">
        <v>0</v>
      </c>
      <c r="F14" s="365">
        <v>0</v>
      </c>
      <c r="G14" s="365">
        <v>0</v>
      </c>
      <c r="H14" s="365">
        <v>0</v>
      </c>
      <c r="I14" s="365">
        <v>0</v>
      </c>
      <c r="J14" s="116">
        <v>0</v>
      </c>
      <c r="K14" s="365"/>
      <c r="L14" s="365">
        <v>5.2710999999999997</v>
      </c>
      <c r="M14" s="365">
        <v>0</v>
      </c>
      <c r="N14" s="365">
        <v>0</v>
      </c>
      <c r="O14" s="365">
        <v>5.2710999999999997</v>
      </c>
      <c r="P14" s="365">
        <v>0</v>
      </c>
      <c r="Q14" s="365">
        <v>0</v>
      </c>
      <c r="R14" s="365">
        <v>0</v>
      </c>
      <c r="S14" s="365">
        <v>0</v>
      </c>
      <c r="T14" s="365">
        <v>0</v>
      </c>
      <c r="U14" s="116">
        <v>0</v>
      </c>
      <c r="V14" s="366"/>
      <c r="W14" s="366">
        <v>0</v>
      </c>
      <c r="X14" s="366">
        <v>9.7999999999999997E-3</v>
      </c>
      <c r="Y14" s="366">
        <v>0</v>
      </c>
      <c r="Z14" s="366">
        <v>0</v>
      </c>
      <c r="AA14" s="367">
        <v>0</v>
      </c>
      <c r="AB14" s="363">
        <v>0</v>
      </c>
      <c r="AC14" s="363"/>
      <c r="AD14" s="363">
        <v>0</v>
      </c>
      <c r="AE14" s="363">
        <v>0</v>
      </c>
      <c r="AF14" s="363">
        <v>-0.39899999999999997</v>
      </c>
      <c r="AG14" s="363">
        <v>-3.8300000000000001E-2</v>
      </c>
      <c r="AH14" s="364">
        <v>0</v>
      </c>
      <c r="AI14" s="363"/>
      <c r="AJ14" s="363"/>
      <c r="AK14" s="363"/>
      <c r="AL14" s="363">
        <v>8.9999999999999998E-4</v>
      </c>
      <c r="AM14" s="363"/>
      <c r="AN14" s="363">
        <v>-8.4813567731860787E-2</v>
      </c>
      <c r="AO14" s="363"/>
      <c r="AP14" s="363">
        <v>0</v>
      </c>
      <c r="AQ14" s="363"/>
      <c r="AR14" s="363">
        <v>4.6899999999999997E-2</v>
      </c>
      <c r="AS14" s="363"/>
      <c r="AT14" s="363">
        <v>0</v>
      </c>
      <c r="AU14" s="363"/>
      <c r="AV14" s="363"/>
      <c r="AW14" s="364"/>
      <c r="AX14" s="363">
        <v>0</v>
      </c>
      <c r="AY14" s="363">
        <v>0</v>
      </c>
      <c r="AZ14" s="363"/>
      <c r="BA14" s="363"/>
      <c r="BB14" s="363">
        <v>0</v>
      </c>
      <c r="BC14" s="363">
        <v>0</v>
      </c>
      <c r="BD14" s="363"/>
      <c r="BE14" s="364"/>
      <c r="BF14" s="363"/>
      <c r="BG14" s="363"/>
      <c r="BH14" s="363"/>
      <c r="BI14" s="363">
        <v>0</v>
      </c>
      <c r="BJ14" s="363"/>
      <c r="BK14" s="364"/>
      <c r="BL14" s="363"/>
      <c r="BM14" s="363"/>
      <c r="BN14" s="363">
        <v>0</v>
      </c>
      <c r="BO14" s="363"/>
      <c r="BP14" s="363"/>
      <c r="BQ14" s="364"/>
      <c r="BR14" s="363">
        <v>0</v>
      </c>
      <c r="BS14" s="363">
        <v>0.23350000000000001</v>
      </c>
      <c r="BT14" s="363"/>
      <c r="BU14" s="363"/>
      <c r="BV14" s="363">
        <v>0</v>
      </c>
      <c r="BW14" s="363"/>
      <c r="BX14" s="363">
        <v>0</v>
      </c>
      <c r="BY14" s="364"/>
      <c r="BZ14" s="363">
        <v>0</v>
      </c>
      <c r="CA14" s="363"/>
      <c r="CB14" s="363"/>
      <c r="CC14" s="363"/>
      <c r="CD14" s="363">
        <v>0</v>
      </c>
      <c r="CE14" s="363">
        <v>0</v>
      </c>
      <c r="CF14" s="363">
        <v>0</v>
      </c>
      <c r="CG14" s="364"/>
      <c r="CH14" s="363">
        <v>0</v>
      </c>
      <c r="CI14" s="363">
        <v>5.0700000000000002E-2</v>
      </c>
      <c r="CJ14" s="363">
        <v>0.1925</v>
      </c>
      <c r="CK14" s="363">
        <v>0.9839</v>
      </c>
      <c r="CL14" s="363">
        <v>3.4799999999999998E-2</v>
      </c>
      <c r="CM14" s="363">
        <v>0</v>
      </c>
      <c r="CN14" s="363">
        <v>-0.17539992339920682</v>
      </c>
      <c r="CO14" s="364"/>
      <c r="CP14" s="363">
        <v>0</v>
      </c>
      <c r="CQ14" s="363">
        <v>0</v>
      </c>
      <c r="CR14" s="363">
        <v>0.29220000000000002</v>
      </c>
      <c r="CS14" s="363">
        <v>0</v>
      </c>
      <c r="CT14" s="363">
        <v>0</v>
      </c>
      <c r="CU14" s="363">
        <v>0</v>
      </c>
      <c r="CV14" s="363">
        <v>-5.3754</v>
      </c>
      <c r="CW14" s="364">
        <v>-0.66810000000000003</v>
      </c>
      <c r="CX14" s="363">
        <v>0</v>
      </c>
      <c r="CY14" s="363"/>
      <c r="CZ14" s="363">
        <v>0</v>
      </c>
      <c r="DA14" s="363">
        <v>0</v>
      </c>
      <c r="DB14" s="363">
        <v>0</v>
      </c>
      <c r="DC14" s="363"/>
      <c r="DD14" s="363"/>
      <c r="DE14" s="364"/>
      <c r="DF14" s="363">
        <v>0</v>
      </c>
      <c r="DG14" s="364">
        <v>0</v>
      </c>
      <c r="DH14" s="363">
        <v>0</v>
      </c>
      <c r="DI14" s="363">
        <v>0.28420000000000001</v>
      </c>
      <c r="DJ14" s="363">
        <v>0.53160000000000007</v>
      </c>
      <c r="DK14" s="363">
        <v>0.9839</v>
      </c>
      <c r="DL14" s="363">
        <v>4.5499999999999999E-2</v>
      </c>
      <c r="DM14" s="363">
        <v>-0.39899999999999997</v>
      </c>
      <c r="DN14" s="152">
        <v>-5.6739134911310671</v>
      </c>
      <c r="DO14" s="152">
        <v>-0.66810000000000003</v>
      </c>
    </row>
    <row r="15" spans="1:119" ht="13" x14ac:dyDescent="0.25">
      <c r="A15" s="158" t="s">
        <v>135</v>
      </c>
      <c r="B15" s="365">
        <v>1.1949000000000001</v>
      </c>
      <c r="C15" s="365">
        <v>17.21</v>
      </c>
      <c r="D15" s="365">
        <v>10.8459</v>
      </c>
      <c r="E15" s="365">
        <v>91.428600000000003</v>
      </c>
      <c r="F15" s="365">
        <v>121.48610000000001</v>
      </c>
      <c r="G15" s="365">
        <v>4.9599999999999866E-2</v>
      </c>
      <c r="H15" s="365">
        <v>121.28122977800011</v>
      </c>
      <c r="I15" s="365">
        <v>428.49340000000001</v>
      </c>
      <c r="J15" s="116">
        <v>1074.8487</v>
      </c>
      <c r="K15" s="365">
        <v>11.0403</v>
      </c>
      <c r="L15" s="365">
        <v>38.474499999999999</v>
      </c>
      <c r="M15" s="365">
        <v>1.1949000000000001</v>
      </c>
      <c r="N15" s="365">
        <v>28.250300000000003</v>
      </c>
      <c r="O15" s="365">
        <v>49.320399999999999</v>
      </c>
      <c r="P15" s="365">
        <v>91.428600000000003</v>
      </c>
      <c r="Q15" s="365">
        <v>121.48610000000001</v>
      </c>
      <c r="R15" s="365">
        <v>4.9599999999999866E-2</v>
      </c>
      <c r="S15" s="365">
        <v>121.28122977800011</v>
      </c>
      <c r="T15" s="365">
        <v>428.49340000000001</v>
      </c>
      <c r="U15" s="116">
        <v>1074.8487</v>
      </c>
      <c r="V15" s="361"/>
      <c r="W15" s="361">
        <v>0</v>
      </c>
      <c r="X15" s="361">
        <v>0</v>
      </c>
      <c r="Y15" s="361">
        <v>0</v>
      </c>
      <c r="Z15" s="361">
        <v>0</v>
      </c>
      <c r="AA15" s="362">
        <v>0</v>
      </c>
      <c r="AB15" s="363">
        <v>0</v>
      </c>
      <c r="AC15" s="363"/>
      <c r="AD15" s="363">
        <v>0</v>
      </c>
      <c r="AE15" s="363">
        <v>4.4000000000000003E-3</v>
      </c>
      <c r="AF15" s="363">
        <v>2.36</v>
      </c>
      <c r="AG15" s="363">
        <v>4.8937999999999997</v>
      </c>
      <c r="AH15" s="364">
        <v>2.9</v>
      </c>
      <c r="AI15" s="363"/>
      <c r="AJ15" s="363"/>
      <c r="AK15" s="363"/>
      <c r="AL15" s="363">
        <v>0.93700000000000006</v>
      </c>
      <c r="AM15" s="363">
        <v>1.1921911002689802</v>
      </c>
      <c r="AN15" s="363">
        <v>-0.58621789719869133</v>
      </c>
      <c r="AO15" s="363">
        <v>2.2551999999999999</v>
      </c>
      <c r="AP15" s="363">
        <v>0.28620000000000001</v>
      </c>
      <c r="AQ15" s="363">
        <v>1.1485000000000001</v>
      </c>
      <c r="AR15" s="363">
        <v>0.13159999999999999</v>
      </c>
      <c r="AS15" s="363">
        <v>0.25979999999999998</v>
      </c>
      <c r="AT15" s="363">
        <v>1.1100000000000001</v>
      </c>
      <c r="AU15" s="363">
        <v>0.67399541500000004</v>
      </c>
      <c r="AV15" s="363">
        <v>0.92610000000000003</v>
      </c>
      <c r="AW15" s="364">
        <v>0.90949999999999998</v>
      </c>
      <c r="AX15" s="363">
        <v>2.5000000000000001E-2</v>
      </c>
      <c r="AY15" s="363">
        <v>8.1927000000000003</v>
      </c>
      <c r="AZ15" s="363">
        <v>13.885199999999999</v>
      </c>
      <c r="BA15" s="363">
        <v>14.985900000000001</v>
      </c>
      <c r="BB15" s="363">
        <v>11.8963</v>
      </c>
      <c r="BC15" s="363">
        <v>12.12</v>
      </c>
      <c r="BD15" s="363">
        <v>11.2638</v>
      </c>
      <c r="BE15" s="364">
        <v>13.7</v>
      </c>
      <c r="BF15" s="363">
        <v>13.7</v>
      </c>
      <c r="BG15" s="363">
        <v>0</v>
      </c>
      <c r="BH15" s="363"/>
      <c r="BI15" s="363">
        <v>0</v>
      </c>
      <c r="BJ15" s="363"/>
      <c r="BK15" s="364"/>
      <c r="BL15" s="363"/>
      <c r="BM15" s="363"/>
      <c r="BN15" s="363">
        <v>4.07E-2</v>
      </c>
      <c r="BO15" s="363">
        <v>-2.8400000000000002E-2</v>
      </c>
      <c r="BP15" s="363">
        <v>3.1300000000000001E-2</v>
      </c>
      <c r="BQ15" s="364">
        <v>-0.16</v>
      </c>
      <c r="BR15" s="363">
        <v>0</v>
      </c>
      <c r="BS15" s="363"/>
      <c r="BT15" s="363"/>
      <c r="BU15" s="363">
        <v>0</v>
      </c>
      <c r="BV15" s="363">
        <v>0</v>
      </c>
      <c r="BW15" s="363"/>
      <c r="BX15" s="363">
        <v>0</v>
      </c>
      <c r="BY15" s="364"/>
      <c r="BZ15" s="363">
        <v>0</v>
      </c>
      <c r="CA15" s="363"/>
      <c r="CB15" s="363">
        <v>3.4870000000000001</v>
      </c>
      <c r="CC15" s="363">
        <v>0</v>
      </c>
      <c r="CD15" s="363">
        <v>0.9153</v>
      </c>
      <c r="CE15" s="363">
        <v>0</v>
      </c>
      <c r="CF15" s="363">
        <v>0</v>
      </c>
      <c r="CG15" s="364"/>
      <c r="CH15" s="363">
        <v>0</v>
      </c>
      <c r="CI15" s="363"/>
      <c r="CJ15" s="363"/>
      <c r="CK15" s="363">
        <v>-8.9300000000000004E-2</v>
      </c>
      <c r="CL15" s="363">
        <v>2.1406999999999998</v>
      </c>
      <c r="CM15" s="363"/>
      <c r="CN15" s="363">
        <v>8.817830678</v>
      </c>
      <c r="CO15" s="364"/>
      <c r="CP15" s="363">
        <v>0</v>
      </c>
      <c r="CQ15" s="363"/>
      <c r="CR15" s="363"/>
      <c r="CS15" s="363">
        <v>3.8600000000000002E-2</v>
      </c>
      <c r="CT15" s="363">
        <v>8.2844999999999995</v>
      </c>
      <c r="CU15" s="363">
        <v>10.3164247951012</v>
      </c>
      <c r="CV15" s="363">
        <v>0.30393114121648601</v>
      </c>
      <c r="CW15" s="364">
        <v>4.9000000000000002E-2</v>
      </c>
      <c r="CX15" s="363">
        <v>1.2925</v>
      </c>
      <c r="CY15" s="363">
        <v>-0.214</v>
      </c>
      <c r="CZ15" s="363">
        <v>0.2364</v>
      </c>
      <c r="DA15" s="363">
        <v>-0.64400000000000002</v>
      </c>
      <c r="DB15" s="363">
        <v>2.5026999999999999</v>
      </c>
      <c r="DC15" s="363">
        <v>-2.1940841103923288</v>
      </c>
      <c r="DD15" s="363">
        <v>-2.4065596278338686</v>
      </c>
      <c r="DE15" s="364">
        <v>-2.8400000000000002E-2</v>
      </c>
      <c r="DF15" s="363">
        <v>0</v>
      </c>
      <c r="DG15" s="364">
        <v>3.1600000000000003E-2</v>
      </c>
      <c r="DH15" s="363">
        <v>1.6036999999999999</v>
      </c>
      <c r="DI15" s="363">
        <v>9.1272000000000002</v>
      </c>
      <c r="DJ15" s="363">
        <v>17.740199999999998</v>
      </c>
      <c r="DK15" s="363">
        <v>14.551</v>
      </c>
      <c r="DL15" s="363">
        <v>27.831600000000002</v>
      </c>
      <c r="DM15" s="363">
        <v>24.440127199977852</v>
      </c>
      <c r="DN15" s="152">
        <v>23.243984294183928</v>
      </c>
      <c r="DO15" s="152">
        <v>19.656899999999997</v>
      </c>
    </row>
    <row r="16" spans="1:119" ht="13" x14ac:dyDescent="0.25">
      <c r="A16" s="358" t="s">
        <v>18</v>
      </c>
      <c r="B16" s="359">
        <v>2970.6599000000001</v>
      </c>
      <c r="C16" s="359">
        <v>3996.3694000000005</v>
      </c>
      <c r="D16" s="359">
        <v>3860.2882000000013</v>
      </c>
      <c r="E16" s="359">
        <v>4088.9922999999999</v>
      </c>
      <c r="F16" s="359">
        <v>622.66790000000003</v>
      </c>
      <c r="G16" s="359">
        <v>3263.4850999999994</v>
      </c>
      <c r="H16" s="359">
        <v>5417.4610358260161</v>
      </c>
      <c r="I16" s="359">
        <v>8168.5649000000003</v>
      </c>
      <c r="J16" s="360">
        <v>8101.1935999999996</v>
      </c>
      <c r="K16" s="359">
        <v>11.0403</v>
      </c>
      <c r="L16" s="359">
        <v>41.667700000000004</v>
      </c>
      <c r="M16" s="359">
        <v>2970.6599000000001</v>
      </c>
      <c r="N16" s="359">
        <v>4007.4097000000006</v>
      </c>
      <c r="O16" s="359">
        <v>3901.9559000000013</v>
      </c>
      <c r="P16" s="359">
        <v>4088.9922999999999</v>
      </c>
      <c r="Q16" s="359">
        <v>622.66790000000003</v>
      </c>
      <c r="R16" s="359">
        <v>3263.4850999999994</v>
      </c>
      <c r="S16" s="359">
        <v>5417.4610358260161</v>
      </c>
      <c r="T16" s="359">
        <v>8168.5649000000003</v>
      </c>
      <c r="U16" s="360">
        <v>8101.1935999999996</v>
      </c>
      <c r="V16" s="361">
        <v>-22.910699999999999</v>
      </c>
      <c r="W16" s="361">
        <v>-1.2389000000000006</v>
      </c>
      <c r="X16" s="361">
        <v>-8.6705000000000005</v>
      </c>
      <c r="Y16" s="361">
        <v>-7.4967000000000086</v>
      </c>
      <c r="Z16" s="361">
        <v>-72.723899999999972</v>
      </c>
      <c r="AA16" s="362">
        <v>24.48</v>
      </c>
      <c r="AB16" s="368">
        <v>15.520799999999999</v>
      </c>
      <c r="AC16" s="368">
        <v>169.505</v>
      </c>
      <c r="AD16" s="368">
        <v>97.778400000000005</v>
      </c>
      <c r="AE16" s="368">
        <v>151.5111</v>
      </c>
      <c r="AF16" s="368">
        <v>-63.431696500000058</v>
      </c>
      <c r="AG16" s="368">
        <v>73.415599999999998</v>
      </c>
      <c r="AH16" s="369">
        <v>432.88</v>
      </c>
      <c r="AI16" s="368">
        <v>-6.6367000000000003</v>
      </c>
      <c r="AJ16" s="368">
        <v>4.6370000000000005</v>
      </c>
      <c r="AK16" s="368">
        <v>26.025100000000002</v>
      </c>
      <c r="AL16" s="368">
        <v>-12.7821</v>
      </c>
      <c r="AM16" s="368">
        <v>-307.61312471632618</v>
      </c>
      <c r="AN16" s="368">
        <v>59.389208132485457</v>
      </c>
      <c r="AO16" s="368">
        <v>192.87200000000001</v>
      </c>
      <c r="AP16" s="368">
        <v>-2.8635999999999999</v>
      </c>
      <c r="AQ16" s="368">
        <v>-77.878200000000049</v>
      </c>
      <c r="AR16" s="368">
        <v>-11.888400000000001</v>
      </c>
      <c r="AS16" s="368">
        <v>5.8977999999999913</v>
      </c>
      <c r="AT16" s="368">
        <v>71.615399999999994</v>
      </c>
      <c r="AU16" s="368">
        <v>155.95269518778002</v>
      </c>
      <c r="AV16" s="368">
        <v>59.237345200000107</v>
      </c>
      <c r="AW16" s="369">
        <v>63.519200000000005</v>
      </c>
      <c r="AX16" s="368">
        <v>2.5000000000000001E-2</v>
      </c>
      <c r="AY16" s="368">
        <v>8.1927000000000003</v>
      </c>
      <c r="AZ16" s="368">
        <v>13.885199999999999</v>
      </c>
      <c r="BA16" s="368">
        <v>14.985900000000001</v>
      </c>
      <c r="BB16" s="368">
        <v>11.8963</v>
      </c>
      <c r="BC16" s="368">
        <v>12.12</v>
      </c>
      <c r="BD16" s="368">
        <v>11.2638</v>
      </c>
      <c r="BE16" s="369">
        <v>13.7</v>
      </c>
      <c r="BF16" s="368">
        <v>13.7</v>
      </c>
      <c r="BG16" s="368">
        <v>-6.2747999999999999</v>
      </c>
      <c r="BH16" s="368">
        <v>-7.2352000000000007</v>
      </c>
      <c r="BI16" s="368">
        <v>0</v>
      </c>
      <c r="BJ16" s="368"/>
      <c r="BK16" s="369"/>
      <c r="BL16" s="368">
        <v>-2.8879400000000004</v>
      </c>
      <c r="BM16" s="368">
        <v>-1.5727</v>
      </c>
      <c r="BN16" s="368">
        <v>0.10329999999999977</v>
      </c>
      <c r="BO16" s="368">
        <v>2.7677999999999998</v>
      </c>
      <c r="BP16" s="368">
        <v>36.446200000000005</v>
      </c>
      <c r="BQ16" s="369">
        <v>41.93</v>
      </c>
      <c r="BR16" s="368">
        <v>2.5817999999999999</v>
      </c>
      <c r="BS16" s="368">
        <v>-103.91279999999999</v>
      </c>
      <c r="BT16" s="368">
        <v>-6.0394999999999257</v>
      </c>
      <c r="BU16" s="368">
        <v>-3.1542999999999921</v>
      </c>
      <c r="BV16" s="368">
        <v>-165.7867</v>
      </c>
      <c r="BW16" s="368">
        <v>-743.18449999999996</v>
      </c>
      <c r="BX16" s="368">
        <v>587.36334179999994</v>
      </c>
      <c r="BY16" s="369">
        <v>593.42999999999995</v>
      </c>
      <c r="BZ16" s="368">
        <v>0</v>
      </c>
      <c r="CA16" s="368">
        <v>-13.583399999999999</v>
      </c>
      <c r="CB16" s="368">
        <v>-28.143799999999999</v>
      </c>
      <c r="CC16" s="368">
        <v>-1144.6807000000001</v>
      </c>
      <c r="CD16" s="368">
        <v>26.470799999999997</v>
      </c>
      <c r="CE16" s="368">
        <v>77.868408257261677</v>
      </c>
      <c r="CF16" s="368">
        <v>62.763000000000055</v>
      </c>
      <c r="CG16" s="369">
        <v>61.91</v>
      </c>
      <c r="CH16" s="368">
        <v>-4.5719000000000003</v>
      </c>
      <c r="CI16" s="368">
        <v>-167.93459999999999</v>
      </c>
      <c r="CJ16" s="368">
        <v>-104.03280000000004</v>
      </c>
      <c r="CK16" s="368">
        <v>99.952399999999997</v>
      </c>
      <c r="CL16" s="368">
        <v>222.2551</v>
      </c>
      <c r="CM16" s="368">
        <v>118.04484061145669</v>
      </c>
      <c r="CN16" s="368">
        <v>208.03074382962635</v>
      </c>
      <c r="CO16" s="369">
        <v>-60.73</v>
      </c>
      <c r="CP16" s="368">
        <v>-5.7140000000000004</v>
      </c>
      <c r="CQ16" s="368">
        <v>104.047</v>
      </c>
      <c r="CR16" s="368">
        <v>165.30429999999981</v>
      </c>
      <c r="CS16" s="368">
        <v>-75.94789999999999</v>
      </c>
      <c r="CT16" s="368">
        <v>-164.34129999999996</v>
      </c>
      <c r="CU16" s="368">
        <v>-177.37341181969643</v>
      </c>
      <c r="CV16" s="368">
        <v>618.71895261800876</v>
      </c>
      <c r="CW16" s="369">
        <v>-494.46839999999986</v>
      </c>
      <c r="CX16" s="368">
        <v>1.2925</v>
      </c>
      <c r="CY16" s="368">
        <v>-13.7554</v>
      </c>
      <c r="CZ16" s="368">
        <v>20.252200000000009</v>
      </c>
      <c r="DA16" s="368">
        <v>-29.300200000000004</v>
      </c>
      <c r="DB16" s="368">
        <v>-4.6581999999999981</v>
      </c>
      <c r="DC16" s="368">
        <v>12.023640570848201</v>
      </c>
      <c r="DD16" s="368">
        <v>59.707782680356445</v>
      </c>
      <c r="DE16" s="369">
        <v>43.1693</v>
      </c>
      <c r="DF16" s="368">
        <v>-7.4364999999999926</v>
      </c>
      <c r="DG16" s="369">
        <v>32.634199999999993</v>
      </c>
      <c r="DH16" s="368">
        <v>-9.2501999999999995</v>
      </c>
      <c r="DI16" s="368">
        <v>-263.17579999999998</v>
      </c>
      <c r="DJ16" s="368">
        <v>190.44525999999999</v>
      </c>
      <c r="DK16" s="368">
        <v>-1011.2551</v>
      </c>
      <c r="DL16" s="368">
        <v>127.6114</v>
      </c>
      <c r="DM16" s="368">
        <v>-920.32204840867655</v>
      </c>
      <c r="DN16" s="152">
        <v>1696.1755742604769</v>
      </c>
      <c r="DO16" s="152">
        <v>945.32630000000006</v>
      </c>
    </row>
    <row r="17" spans="1:119" ht="13" x14ac:dyDescent="0.25">
      <c r="A17" s="358" t="s">
        <v>136</v>
      </c>
      <c r="B17" s="365"/>
      <c r="C17" s="365"/>
      <c r="D17" s="365"/>
      <c r="E17" s="365"/>
      <c r="F17" s="365"/>
      <c r="G17" s="365"/>
      <c r="H17" s="365"/>
      <c r="I17" s="365"/>
      <c r="J17" s="116"/>
      <c r="K17" s="365"/>
      <c r="L17" s="365"/>
      <c r="M17" s="365"/>
      <c r="N17" s="365"/>
      <c r="O17" s="365"/>
      <c r="P17" s="365"/>
      <c r="Q17" s="365"/>
      <c r="R17" s="365"/>
      <c r="S17" s="365"/>
      <c r="T17" s="365"/>
      <c r="U17" s="116"/>
      <c r="V17" s="361"/>
      <c r="W17" s="361"/>
      <c r="X17" s="361"/>
      <c r="Y17" s="361"/>
      <c r="Z17" s="361"/>
      <c r="AA17" s="362"/>
      <c r="AB17" s="363"/>
      <c r="AC17" s="363"/>
      <c r="AD17" s="363"/>
      <c r="AE17" s="363"/>
      <c r="AF17" s="363"/>
      <c r="AG17" s="363"/>
      <c r="AH17" s="364"/>
      <c r="AI17" s="363"/>
      <c r="AJ17" s="363"/>
      <c r="AK17" s="363"/>
      <c r="AL17" s="363"/>
      <c r="AM17" s="363"/>
      <c r="AN17" s="363"/>
      <c r="AO17" s="363"/>
      <c r="AP17" s="363"/>
      <c r="AQ17" s="363"/>
      <c r="AR17" s="363"/>
      <c r="AS17" s="363"/>
      <c r="AT17" s="363"/>
      <c r="AU17" s="363">
        <v>0</v>
      </c>
      <c r="AV17" s="363"/>
      <c r="AW17" s="364"/>
      <c r="AX17" s="363"/>
      <c r="AY17" s="363"/>
      <c r="AZ17" s="363"/>
      <c r="BA17" s="363"/>
      <c r="BB17" s="363"/>
      <c r="BC17" s="363">
        <v>0</v>
      </c>
      <c r="BD17" s="363"/>
      <c r="BE17" s="364"/>
      <c r="BF17" s="363"/>
      <c r="BG17" s="363"/>
      <c r="BH17" s="363"/>
      <c r="BI17" s="363"/>
      <c r="BJ17" s="363"/>
      <c r="BK17" s="364"/>
      <c r="BL17" s="363"/>
      <c r="BM17" s="363"/>
      <c r="BN17" s="363"/>
      <c r="BO17" s="363"/>
      <c r="BP17" s="363"/>
      <c r="BQ17" s="364"/>
      <c r="BR17" s="363"/>
      <c r="BS17" s="363"/>
      <c r="BT17" s="363"/>
      <c r="BU17" s="363"/>
      <c r="BV17" s="363"/>
      <c r="BW17" s="363"/>
      <c r="BX17" s="363"/>
      <c r="BY17" s="364"/>
      <c r="BZ17" s="363"/>
      <c r="CA17" s="363"/>
      <c r="CB17" s="363"/>
      <c r="CC17" s="363"/>
      <c r="CD17" s="363"/>
      <c r="CE17" s="363">
        <v>0</v>
      </c>
      <c r="CF17" s="363"/>
      <c r="CG17" s="364"/>
      <c r="CH17" s="363"/>
      <c r="CI17" s="363"/>
      <c r="CJ17" s="363"/>
      <c r="CK17" s="363"/>
      <c r="CL17" s="363"/>
      <c r="CM17" s="363"/>
      <c r="CN17" s="363"/>
      <c r="CO17" s="364"/>
      <c r="CP17" s="363"/>
      <c r="CQ17" s="363"/>
      <c r="CR17" s="363"/>
      <c r="CS17" s="363"/>
      <c r="CT17" s="363"/>
      <c r="CU17" s="363"/>
      <c r="CV17" s="363"/>
      <c r="CW17" s="364"/>
      <c r="CX17" s="363"/>
      <c r="CY17" s="363"/>
      <c r="CZ17" s="363"/>
      <c r="DA17" s="363"/>
      <c r="DB17" s="363"/>
      <c r="DC17" s="363"/>
      <c r="DD17" s="363"/>
      <c r="DE17" s="364"/>
      <c r="DF17" s="363"/>
      <c r="DG17" s="364"/>
      <c r="DH17" s="363"/>
      <c r="DI17" s="363"/>
      <c r="DJ17" s="363"/>
      <c r="DK17" s="363"/>
      <c r="DL17" s="363"/>
      <c r="DM17" s="363"/>
      <c r="DN17" s="152"/>
      <c r="DO17" s="152">
        <v>0</v>
      </c>
    </row>
    <row r="18" spans="1:119" x14ac:dyDescent="0.25">
      <c r="A18" s="158" t="s">
        <v>137</v>
      </c>
      <c r="B18" s="365">
        <v>42.009099999999997</v>
      </c>
      <c r="C18" s="365">
        <v>29.3993</v>
      </c>
      <c r="D18" s="365">
        <v>40.200200000000002</v>
      </c>
      <c r="E18" s="365">
        <v>479.7004</v>
      </c>
      <c r="F18" s="365">
        <v>858.94280000000003</v>
      </c>
      <c r="G18" s="365">
        <v>350.92399999999998</v>
      </c>
      <c r="H18" s="365">
        <v>179.99647473799999</v>
      </c>
      <c r="I18" s="365">
        <v>27.9391</v>
      </c>
      <c r="J18" s="116">
        <v>89.16</v>
      </c>
      <c r="K18" s="365">
        <v>0</v>
      </c>
      <c r="L18" s="365">
        <v>0</v>
      </c>
      <c r="M18" s="365">
        <v>42.009099999999997</v>
      </c>
      <c r="N18" s="365">
        <v>29.3993</v>
      </c>
      <c r="O18" s="365">
        <v>40.200200000000002</v>
      </c>
      <c r="P18" s="365">
        <v>479.7004</v>
      </c>
      <c r="Q18" s="365">
        <v>858.94280000000003</v>
      </c>
      <c r="R18" s="365">
        <v>350.92399999999998</v>
      </c>
      <c r="S18" s="365">
        <v>179.99647473799999</v>
      </c>
      <c r="T18" s="365">
        <v>27.9391</v>
      </c>
      <c r="U18" s="116">
        <v>89.16</v>
      </c>
      <c r="V18" s="366"/>
      <c r="W18" s="366">
        <v>0</v>
      </c>
      <c r="X18" s="366">
        <v>0</v>
      </c>
      <c r="Y18" s="366">
        <v>0.41489999999999999</v>
      </c>
      <c r="Z18" s="366">
        <v>0</v>
      </c>
      <c r="AA18" s="367"/>
      <c r="AB18" s="363">
        <v>0</v>
      </c>
      <c r="AC18" s="363"/>
      <c r="AD18" s="363"/>
      <c r="AE18" s="363">
        <v>0</v>
      </c>
      <c r="AF18" s="363">
        <v>0</v>
      </c>
      <c r="AG18" s="363"/>
      <c r="AH18" s="364"/>
      <c r="AI18" s="363">
        <v>0</v>
      </c>
      <c r="AJ18" s="363"/>
      <c r="AK18" s="363"/>
      <c r="AL18" s="363">
        <v>0</v>
      </c>
      <c r="AM18" s="363">
        <v>0</v>
      </c>
      <c r="AN18" s="363">
        <v>0</v>
      </c>
      <c r="AO18" s="363"/>
      <c r="AP18" s="363">
        <v>0</v>
      </c>
      <c r="AQ18" s="363"/>
      <c r="AR18" s="363">
        <v>4.0098000000000003</v>
      </c>
      <c r="AS18" s="363">
        <v>1.0024999999999999</v>
      </c>
      <c r="AT18" s="363">
        <v>0</v>
      </c>
      <c r="AU18" s="363">
        <v>0</v>
      </c>
      <c r="AV18" s="363"/>
      <c r="AW18" s="364">
        <v>1.69</v>
      </c>
      <c r="AX18" s="363">
        <v>0</v>
      </c>
      <c r="AY18" s="363"/>
      <c r="AZ18" s="363"/>
      <c r="BA18" s="363"/>
      <c r="BB18" s="363">
        <v>0</v>
      </c>
      <c r="BC18" s="363">
        <v>0</v>
      </c>
      <c r="BD18" s="363"/>
      <c r="BE18" s="364"/>
      <c r="BF18" s="363"/>
      <c r="BG18" s="363"/>
      <c r="BH18" s="363"/>
      <c r="BI18" s="363">
        <v>0</v>
      </c>
      <c r="BJ18" s="363"/>
      <c r="BK18" s="364"/>
      <c r="BL18" s="363"/>
      <c r="BM18" s="363"/>
      <c r="BN18" s="363">
        <v>0</v>
      </c>
      <c r="BO18" s="363"/>
      <c r="BP18" s="363"/>
      <c r="BQ18" s="364"/>
      <c r="BR18" s="363">
        <v>0</v>
      </c>
      <c r="BS18" s="363"/>
      <c r="BT18" s="363"/>
      <c r="BU18" s="363">
        <v>0</v>
      </c>
      <c r="BV18" s="363">
        <v>0</v>
      </c>
      <c r="BW18" s="363"/>
      <c r="BX18" s="363">
        <v>0</v>
      </c>
      <c r="BY18" s="364"/>
      <c r="BZ18" s="363">
        <v>0</v>
      </c>
      <c r="CA18" s="363"/>
      <c r="CB18" s="363"/>
      <c r="CC18" s="363"/>
      <c r="CD18" s="363">
        <v>0</v>
      </c>
      <c r="CE18" s="363">
        <v>0</v>
      </c>
      <c r="CF18" s="363"/>
      <c r="CG18" s="364"/>
      <c r="CH18" s="363">
        <v>0</v>
      </c>
      <c r="CI18" s="363"/>
      <c r="CJ18" s="363"/>
      <c r="CK18" s="363"/>
      <c r="CL18" s="363">
        <v>0</v>
      </c>
      <c r="CM18" s="363">
        <v>0</v>
      </c>
      <c r="CN18" s="363">
        <v>0</v>
      </c>
      <c r="CO18" s="364"/>
      <c r="CP18" s="363">
        <v>0</v>
      </c>
      <c r="CQ18" s="363">
        <v>0</v>
      </c>
      <c r="CR18" s="363"/>
      <c r="CS18" s="363"/>
      <c r="CT18" s="363">
        <v>0</v>
      </c>
      <c r="CU18" s="363">
        <v>0</v>
      </c>
      <c r="CV18" s="363">
        <v>0</v>
      </c>
      <c r="CW18" s="364"/>
      <c r="CX18" s="363">
        <v>0</v>
      </c>
      <c r="CY18" s="363"/>
      <c r="CZ18" s="363">
        <v>-0.55079999999999996</v>
      </c>
      <c r="DA18" s="363">
        <v>1.2248000000000001</v>
      </c>
      <c r="DB18" s="363">
        <v>1.2141</v>
      </c>
      <c r="DC18" s="363"/>
      <c r="DD18" s="363"/>
      <c r="DE18" s="364"/>
      <c r="DF18" s="363">
        <v>0</v>
      </c>
      <c r="DG18" s="364"/>
      <c r="DH18" s="363">
        <v>0</v>
      </c>
      <c r="DI18" s="363">
        <v>0</v>
      </c>
      <c r="DJ18" s="363">
        <v>3.4590000000000005</v>
      </c>
      <c r="DK18" s="363">
        <v>2.2273000000000001</v>
      </c>
      <c r="DL18" s="363">
        <v>1.2141</v>
      </c>
      <c r="DM18" s="363">
        <v>0.41489999999999999</v>
      </c>
      <c r="DN18" s="152">
        <v>0</v>
      </c>
      <c r="DO18" s="152">
        <v>1.69</v>
      </c>
    </row>
    <row r="19" spans="1:119" x14ac:dyDescent="0.25">
      <c r="A19" s="158" t="s">
        <v>138</v>
      </c>
      <c r="B19" s="365">
        <v>-157.8527</v>
      </c>
      <c r="C19" s="365">
        <v>230.1651</v>
      </c>
      <c r="D19" s="365">
        <v>87.499300000000005</v>
      </c>
      <c r="E19" s="365">
        <v>101.79349999999999</v>
      </c>
      <c r="F19" s="365">
        <v>131.71270000000001</v>
      </c>
      <c r="G19" s="365">
        <v>-368.3288</v>
      </c>
      <c r="H19" s="365">
        <v>1646.4498343540001</v>
      </c>
      <c r="I19" s="365">
        <v>329.47809999999998</v>
      </c>
      <c r="J19" s="116">
        <v>0</v>
      </c>
      <c r="K19" s="365">
        <v>0</v>
      </c>
      <c r="L19" s="365">
        <v>0</v>
      </c>
      <c r="M19" s="365">
        <v>-157.8527</v>
      </c>
      <c r="N19" s="365">
        <v>230.1651</v>
      </c>
      <c r="O19" s="365">
        <v>87.499300000000005</v>
      </c>
      <c r="P19" s="365">
        <v>101.79349999999999</v>
      </c>
      <c r="Q19" s="365">
        <v>131.71270000000001</v>
      </c>
      <c r="R19" s="365">
        <v>-368.3288</v>
      </c>
      <c r="S19" s="365">
        <v>1646.4498343540001</v>
      </c>
      <c r="T19" s="365">
        <v>329.47809999999998</v>
      </c>
      <c r="U19" s="116">
        <v>0</v>
      </c>
      <c r="V19" s="366"/>
      <c r="W19" s="366">
        <v>0</v>
      </c>
      <c r="X19" s="366">
        <v>0</v>
      </c>
      <c r="Y19" s="366">
        <v>0</v>
      </c>
      <c r="Z19" s="366">
        <v>0</v>
      </c>
      <c r="AA19" s="367"/>
      <c r="AB19" s="363">
        <v>0</v>
      </c>
      <c r="AC19" s="363"/>
      <c r="AD19" s="363"/>
      <c r="AE19" s="363">
        <v>0</v>
      </c>
      <c r="AF19" s="363">
        <v>0</v>
      </c>
      <c r="AG19" s="363"/>
      <c r="AH19" s="364"/>
      <c r="AI19" s="363">
        <v>0</v>
      </c>
      <c r="AJ19" s="363"/>
      <c r="AK19" s="363"/>
      <c r="AL19" s="363">
        <v>0</v>
      </c>
      <c r="AM19" s="363">
        <v>0</v>
      </c>
      <c r="AN19" s="363">
        <v>0</v>
      </c>
      <c r="AO19" s="363"/>
      <c r="AP19" s="363">
        <v>0</v>
      </c>
      <c r="AQ19" s="363"/>
      <c r="AR19" s="363"/>
      <c r="AS19" s="363"/>
      <c r="AT19" s="363">
        <v>0</v>
      </c>
      <c r="AU19" s="363">
        <v>0</v>
      </c>
      <c r="AV19" s="363"/>
      <c r="AW19" s="364"/>
      <c r="AX19" s="363">
        <v>0</v>
      </c>
      <c r="AY19" s="363"/>
      <c r="AZ19" s="363"/>
      <c r="BA19" s="363"/>
      <c r="BB19" s="363"/>
      <c r="BC19" s="363">
        <v>0</v>
      </c>
      <c r="BD19" s="363"/>
      <c r="BE19" s="364"/>
      <c r="BF19" s="363"/>
      <c r="BG19" s="363"/>
      <c r="BH19" s="363"/>
      <c r="BI19" s="363">
        <v>0</v>
      </c>
      <c r="BJ19" s="363"/>
      <c r="BK19" s="364"/>
      <c r="BL19" s="363"/>
      <c r="BM19" s="363"/>
      <c r="BN19" s="363">
        <v>0.20910000000000001</v>
      </c>
      <c r="BO19" s="363">
        <v>0.44896007089264284</v>
      </c>
      <c r="BP19" s="363">
        <v>-0.65808683458564277</v>
      </c>
      <c r="BQ19" s="364"/>
      <c r="BR19" s="363">
        <v>0</v>
      </c>
      <c r="BS19" s="363"/>
      <c r="BT19" s="363"/>
      <c r="BU19" s="363">
        <v>0</v>
      </c>
      <c r="BV19" s="363">
        <v>0</v>
      </c>
      <c r="BW19" s="363"/>
      <c r="BX19" s="363">
        <v>0</v>
      </c>
      <c r="BY19" s="364"/>
      <c r="BZ19" s="363">
        <v>0</v>
      </c>
      <c r="CA19" s="363"/>
      <c r="CB19" s="363"/>
      <c r="CC19" s="363"/>
      <c r="CD19" s="363">
        <v>0</v>
      </c>
      <c r="CE19" s="363">
        <v>0</v>
      </c>
      <c r="CF19" s="363"/>
      <c r="CG19" s="364"/>
      <c r="CH19" s="363">
        <v>0</v>
      </c>
      <c r="CI19" s="363"/>
      <c r="CJ19" s="363"/>
      <c r="CK19" s="363"/>
      <c r="CL19" s="363">
        <v>0</v>
      </c>
      <c r="CM19" s="363">
        <v>-4.6792239340000004</v>
      </c>
      <c r="CN19" s="363">
        <v>-0.17223511499999999</v>
      </c>
      <c r="CO19" s="364">
        <v>0.09</v>
      </c>
      <c r="CP19" s="363">
        <v>0</v>
      </c>
      <c r="CQ19" s="363">
        <v>0</v>
      </c>
      <c r="CR19" s="363"/>
      <c r="CS19" s="363"/>
      <c r="CT19" s="363">
        <v>0</v>
      </c>
      <c r="CU19" s="363">
        <v>0</v>
      </c>
      <c r="CV19" s="363">
        <v>0</v>
      </c>
      <c r="CW19" s="364">
        <v>3.18</v>
      </c>
      <c r="CX19" s="363">
        <v>0</v>
      </c>
      <c r="CY19" s="363"/>
      <c r="CZ19" s="363"/>
      <c r="DA19" s="363"/>
      <c r="DB19" s="363">
        <v>0</v>
      </c>
      <c r="DC19" s="363"/>
      <c r="DD19" s="363"/>
      <c r="DE19" s="364"/>
      <c r="DF19" s="363">
        <v>0</v>
      </c>
      <c r="DG19" s="364"/>
      <c r="DH19" s="363">
        <v>0</v>
      </c>
      <c r="DI19" s="363">
        <v>0</v>
      </c>
      <c r="DJ19" s="363">
        <v>0</v>
      </c>
      <c r="DK19" s="363">
        <v>0</v>
      </c>
      <c r="DL19" s="363">
        <v>0.20910000000000001</v>
      </c>
      <c r="DM19" s="363">
        <v>-4.2302638631073579</v>
      </c>
      <c r="DN19" s="152">
        <v>-0.83032194958564276</v>
      </c>
      <c r="DO19" s="152">
        <v>3.27</v>
      </c>
    </row>
    <row r="20" spans="1:119" x14ac:dyDescent="0.25">
      <c r="A20" s="158" t="s">
        <v>139</v>
      </c>
      <c r="B20" s="365">
        <v>154.5521</v>
      </c>
      <c r="C20" s="365">
        <v>74.159099999999995</v>
      </c>
      <c r="D20" s="365">
        <v>0</v>
      </c>
      <c r="E20" s="365"/>
      <c r="F20" s="365">
        <v>0</v>
      </c>
      <c r="G20" s="365">
        <v>0</v>
      </c>
      <c r="H20" s="365">
        <v>0</v>
      </c>
      <c r="I20" s="365">
        <v>52.808700000000002</v>
      </c>
      <c r="J20" s="116">
        <v>53.52</v>
      </c>
      <c r="K20" s="365">
        <v>0</v>
      </c>
      <c r="L20" s="365">
        <v>0</v>
      </c>
      <c r="M20" s="365"/>
      <c r="N20" s="365">
        <v>74.159099999999995</v>
      </c>
      <c r="O20" s="365">
        <v>0</v>
      </c>
      <c r="P20" s="365">
        <v>0</v>
      </c>
      <c r="Q20" s="365">
        <v>0</v>
      </c>
      <c r="R20" s="365">
        <v>0</v>
      </c>
      <c r="S20" s="365">
        <v>0</v>
      </c>
      <c r="T20" s="365">
        <v>52.808700000000002</v>
      </c>
      <c r="U20" s="116">
        <v>53.52</v>
      </c>
      <c r="V20" s="366"/>
      <c r="W20" s="366">
        <v>0</v>
      </c>
      <c r="X20" s="366">
        <v>0</v>
      </c>
      <c r="Y20" s="366">
        <v>0</v>
      </c>
      <c r="Z20" s="366">
        <v>0</v>
      </c>
      <c r="AA20" s="367"/>
      <c r="AB20" s="363">
        <v>0</v>
      </c>
      <c r="AC20" s="363"/>
      <c r="AD20" s="363"/>
      <c r="AE20" s="363">
        <v>0</v>
      </c>
      <c r="AF20" s="363">
        <v>0</v>
      </c>
      <c r="AG20" s="363"/>
      <c r="AH20" s="364"/>
      <c r="AI20" s="363">
        <v>0</v>
      </c>
      <c r="AJ20" s="363"/>
      <c r="AK20" s="363"/>
      <c r="AL20" s="363">
        <v>0</v>
      </c>
      <c r="AM20" s="363">
        <v>0</v>
      </c>
      <c r="AN20" s="363">
        <v>0</v>
      </c>
      <c r="AO20" s="363"/>
      <c r="AP20" s="363">
        <v>0</v>
      </c>
      <c r="AQ20" s="363"/>
      <c r="AR20" s="363"/>
      <c r="AS20" s="363"/>
      <c r="AT20" s="363">
        <v>0</v>
      </c>
      <c r="AU20" s="363">
        <v>5.0347762999999999</v>
      </c>
      <c r="AV20" s="363"/>
      <c r="AW20" s="364"/>
      <c r="AX20" s="363">
        <v>0</v>
      </c>
      <c r="AY20" s="363"/>
      <c r="AZ20" s="363"/>
      <c r="BA20" s="363"/>
      <c r="BB20" s="363">
        <v>0</v>
      </c>
      <c r="BC20" s="363">
        <v>0</v>
      </c>
      <c r="BD20" s="363"/>
      <c r="BE20" s="364"/>
      <c r="BF20" s="363"/>
      <c r="BG20" s="363"/>
      <c r="BH20" s="363"/>
      <c r="BI20" s="363">
        <v>0</v>
      </c>
      <c r="BJ20" s="363"/>
      <c r="BK20" s="364"/>
      <c r="BL20" s="363"/>
      <c r="BM20" s="363"/>
      <c r="BN20" s="363">
        <v>0</v>
      </c>
      <c r="BO20" s="363"/>
      <c r="BP20" s="363"/>
      <c r="BQ20" s="364"/>
      <c r="BR20" s="363">
        <v>0</v>
      </c>
      <c r="BS20" s="363"/>
      <c r="BT20" s="363"/>
      <c r="BU20" s="363">
        <v>0</v>
      </c>
      <c r="BV20" s="363">
        <v>0</v>
      </c>
      <c r="BW20" s="363"/>
      <c r="BX20" s="363">
        <v>0</v>
      </c>
      <c r="BY20" s="364"/>
      <c r="BZ20" s="363">
        <v>0</v>
      </c>
      <c r="CA20" s="363"/>
      <c r="CB20" s="363"/>
      <c r="CC20" s="363"/>
      <c r="CD20" s="363">
        <v>0</v>
      </c>
      <c r="CE20" s="363">
        <v>0</v>
      </c>
      <c r="CF20" s="363"/>
      <c r="CG20" s="364"/>
      <c r="CH20" s="363">
        <v>0</v>
      </c>
      <c r="CI20" s="363"/>
      <c r="CJ20" s="363"/>
      <c r="CK20" s="363"/>
      <c r="CL20" s="363">
        <v>0</v>
      </c>
      <c r="CM20" s="363">
        <v>0</v>
      </c>
      <c r="CN20" s="363"/>
      <c r="CO20" s="364"/>
      <c r="CP20" s="363">
        <v>0</v>
      </c>
      <c r="CQ20" s="363">
        <v>0</v>
      </c>
      <c r="CR20" s="363"/>
      <c r="CS20" s="363"/>
      <c r="CT20" s="363">
        <v>0</v>
      </c>
      <c r="CU20" s="363">
        <v>0</v>
      </c>
      <c r="CV20" s="363">
        <v>0</v>
      </c>
      <c r="CW20" s="364"/>
      <c r="CX20" s="363">
        <v>0</v>
      </c>
      <c r="CY20" s="363"/>
      <c r="CZ20" s="363"/>
      <c r="DA20" s="363"/>
      <c r="DB20" s="363">
        <v>0</v>
      </c>
      <c r="DC20" s="363"/>
      <c r="DD20" s="363"/>
      <c r="DE20" s="364"/>
      <c r="DF20" s="363">
        <v>0</v>
      </c>
      <c r="DG20" s="364"/>
      <c r="DH20" s="363">
        <v>0</v>
      </c>
      <c r="DI20" s="363">
        <v>0</v>
      </c>
      <c r="DJ20" s="363">
        <v>0</v>
      </c>
      <c r="DK20" s="363">
        <v>0</v>
      </c>
      <c r="DL20" s="363">
        <v>0</v>
      </c>
      <c r="DM20" s="363">
        <v>5.0347762999999999</v>
      </c>
      <c r="DN20" s="152">
        <v>0</v>
      </c>
      <c r="DO20" s="152">
        <v>0</v>
      </c>
    </row>
    <row r="21" spans="1:119" ht="13" x14ac:dyDescent="0.25">
      <c r="A21" s="358" t="s">
        <v>140</v>
      </c>
      <c r="B21" s="365"/>
      <c r="C21" s="365"/>
      <c r="D21" s="365"/>
      <c r="E21" s="365"/>
      <c r="F21" s="365"/>
      <c r="G21" s="365"/>
      <c r="H21" s="365"/>
      <c r="I21" s="365"/>
      <c r="J21" s="116"/>
      <c r="K21" s="365"/>
      <c r="L21" s="365"/>
      <c r="M21" s="365"/>
      <c r="N21" s="365"/>
      <c r="O21" s="365"/>
      <c r="P21" s="365"/>
      <c r="Q21" s="365"/>
      <c r="R21" s="365"/>
      <c r="S21" s="365"/>
      <c r="T21" s="365"/>
      <c r="U21" s="116"/>
      <c r="V21" s="361"/>
      <c r="W21" s="361"/>
      <c r="X21" s="361"/>
      <c r="Y21" s="361"/>
      <c r="Z21" s="361"/>
      <c r="AA21" s="362"/>
      <c r="AB21" s="363"/>
      <c r="AC21" s="363"/>
      <c r="AD21" s="363"/>
      <c r="AE21" s="363"/>
      <c r="AF21" s="363"/>
      <c r="AG21" s="363"/>
      <c r="AH21" s="364"/>
      <c r="AI21" s="363"/>
      <c r="AJ21" s="363"/>
      <c r="AK21" s="363"/>
      <c r="AL21" s="363"/>
      <c r="AM21" s="363"/>
      <c r="AN21" s="363"/>
      <c r="AO21" s="363"/>
      <c r="AP21" s="363"/>
      <c r="AQ21" s="363"/>
      <c r="AR21" s="363"/>
      <c r="AS21" s="363"/>
      <c r="AT21" s="363"/>
      <c r="AU21" s="363"/>
      <c r="AV21" s="363"/>
      <c r="AW21" s="364"/>
      <c r="AX21" s="363"/>
      <c r="AY21" s="363"/>
      <c r="AZ21" s="363"/>
      <c r="BA21" s="363"/>
      <c r="BB21" s="363"/>
      <c r="BC21" s="363"/>
      <c r="BD21" s="363"/>
      <c r="BE21" s="364"/>
      <c r="BF21" s="363"/>
      <c r="BG21" s="363"/>
      <c r="BH21" s="363"/>
      <c r="BI21" s="363"/>
      <c r="BJ21" s="363"/>
      <c r="BK21" s="364"/>
      <c r="BL21" s="363"/>
      <c r="BM21" s="363"/>
      <c r="BN21" s="363"/>
      <c r="BO21" s="363"/>
      <c r="BP21" s="363"/>
      <c r="BQ21" s="364"/>
      <c r="BR21" s="363"/>
      <c r="BS21" s="363"/>
      <c r="BT21" s="363"/>
      <c r="BU21" s="363"/>
      <c r="BV21" s="363"/>
      <c r="BW21" s="363"/>
      <c r="BX21" s="363"/>
      <c r="BY21" s="364"/>
      <c r="BZ21" s="363"/>
      <c r="CA21" s="363"/>
      <c r="CB21" s="363"/>
      <c r="CC21" s="363"/>
      <c r="CD21" s="363"/>
      <c r="CE21" s="363">
        <v>0</v>
      </c>
      <c r="CF21" s="363"/>
      <c r="CG21" s="364"/>
      <c r="CH21" s="363"/>
      <c r="CI21" s="363"/>
      <c r="CJ21" s="363"/>
      <c r="CK21" s="363"/>
      <c r="CL21" s="363"/>
      <c r="CM21" s="363"/>
      <c r="CN21" s="363"/>
      <c r="CO21" s="364"/>
      <c r="CP21" s="363"/>
      <c r="CQ21" s="363"/>
      <c r="CR21" s="363"/>
      <c r="CS21" s="363"/>
      <c r="CT21" s="363"/>
      <c r="CU21" s="363"/>
      <c r="CV21" s="363"/>
      <c r="CW21" s="364"/>
      <c r="CX21" s="363"/>
      <c r="CY21" s="363"/>
      <c r="CZ21" s="363"/>
      <c r="DA21" s="363"/>
      <c r="DB21" s="363"/>
      <c r="DC21" s="363"/>
      <c r="DD21" s="363"/>
      <c r="DE21" s="364"/>
      <c r="DF21" s="363"/>
      <c r="DG21" s="364"/>
      <c r="DH21" s="363"/>
      <c r="DI21" s="363"/>
      <c r="DJ21" s="363"/>
      <c r="DK21" s="363"/>
      <c r="DL21" s="363"/>
      <c r="DM21" s="363"/>
      <c r="DN21" s="152"/>
      <c r="DO21" s="152">
        <v>0</v>
      </c>
    </row>
    <row r="22" spans="1:119" x14ac:dyDescent="0.25">
      <c r="A22" s="158" t="s">
        <v>141</v>
      </c>
      <c r="B22" s="365">
        <v>0</v>
      </c>
      <c r="C22" s="365">
        <v>0</v>
      </c>
      <c r="D22" s="365">
        <v>1.2355</v>
      </c>
      <c r="E22" s="365">
        <v>1.9900000000000001E-2</v>
      </c>
      <c r="F22" s="365">
        <v>0.35470000000000002</v>
      </c>
      <c r="G22" s="365">
        <v>0</v>
      </c>
      <c r="H22" s="365">
        <v>0</v>
      </c>
      <c r="I22" s="365">
        <v>0</v>
      </c>
      <c r="J22" s="116"/>
      <c r="K22" s="365">
        <v>2.6297000000000001</v>
      </c>
      <c r="L22" s="365">
        <v>18.033100000000001</v>
      </c>
      <c r="M22" s="365">
        <v>0</v>
      </c>
      <c r="N22" s="365">
        <v>2.6297000000000001</v>
      </c>
      <c r="O22" s="365">
        <v>19.268599999999999</v>
      </c>
      <c r="P22" s="365">
        <v>1.9900000000000001E-2</v>
      </c>
      <c r="Q22" s="365">
        <v>0.35470000000000002</v>
      </c>
      <c r="R22" s="365">
        <v>0</v>
      </c>
      <c r="S22" s="365">
        <v>0</v>
      </c>
      <c r="T22" s="365">
        <v>0</v>
      </c>
      <c r="U22" s="116"/>
      <c r="V22" s="366">
        <v>1.4999999999999999E-2</v>
      </c>
      <c r="W22" s="366">
        <v>0.67</v>
      </c>
      <c r="X22" s="366">
        <v>0.23100000000000001</v>
      </c>
      <c r="Y22" s="366">
        <v>0.13739999999999999</v>
      </c>
      <c r="Z22" s="366">
        <v>0.25390000000000001</v>
      </c>
      <c r="AA22" s="367">
        <v>0.41</v>
      </c>
      <c r="AB22" s="363">
        <v>2.0103</v>
      </c>
      <c r="AC22" s="363">
        <v>5.2502000000000004</v>
      </c>
      <c r="AD22" s="363">
        <v>5.5389999999999997</v>
      </c>
      <c r="AE22" s="363">
        <v>6.0037000000000003</v>
      </c>
      <c r="AF22" s="363">
        <v>6.8121</v>
      </c>
      <c r="AG22" s="363">
        <v>6.7984</v>
      </c>
      <c r="AH22" s="364">
        <v>21.82</v>
      </c>
      <c r="AI22" s="363">
        <v>0.11799999999999999</v>
      </c>
      <c r="AJ22" s="363">
        <v>0.83740000000000003</v>
      </c>
      <c r="AK22" s="363">
        <v>0.13009999999999999</v>
      </c>
      <c r="AL22" s="363">
        <v>0.59719999999999995</v>
      </c>
      <c r="AM22" s="363">
        <v>2.0560587418157596</v>
      </c>
      <c r="AN22" s="363">
        <v>1.8511996266646271</v>
      </c>
      <c r="AO22" s="363">
        <v>2.4060000000000001</v>
      </c>
      <c r="AP22" s="363">
        <v>0</v>
      </c>
      <c r="AQ22" s="363">
        <v>0.8518</v>
      </c>
      <c r="AR22" s="363">
        <v>0.5071</v>
      </c>
      <c r="AS22" s="363">
        <v>0.92749999999999999</v>
      </c>
      <c r="AT22" s="363">
        <v>1.1898</v>
      </c>
      <c r="AU22" s="363">
        <v>-1.424722477</v>
      </c>
      <c r="AV22" s="363">
        <v>1.8748</v>
      </c>
      <c r="AW22" s="364">
        <v>-2.5554000000000001</v>
      </c>
      <c r="AX22" s="363">
        <v>2.5000000000000001E-2</v>
      </c>
      <c r="AY22" s="363">
        <v>5.2450999999999999</v>
      </c>
      <c r="AZ22" s="363">
        <v>7.6950000000000003</v>
      </c>
      <c r="BA22" s="363">
        <v>9.1089000000000002</v>
      </c>
      <c r="BB22" s="363">
        <v>8.4642999999999997</v>
      </c>
      <c r="BC22" s="363">
        <v>8.99</v>
      </c>
      <c r="BD22" s="363">
        <v>8.1541999999999994</v>
      </c>
      <c r="BE22" s="364">
        <v>9.23</v>
      </c>
      <c r="BF22" s="363"/>
      <c r="BG22" s="363">
        <v>0</v>
      </c>
      <c r="BH22" s="363">
        <v>0</v>
      </c>
      <c r="BI22" s="363">
        <v>0</v>
      </c>
      <c r="BJ22" s="363"/>
      <c r="BK22" s="364"/>
      <c r="BL22" s="363">
        <v>0</v>
      </c>
      <c r="BM22" s="363"/>
      <c r="BN22" s="363">
        <v>0</v>
      </c>
      <c r="BO22" s="363"/>
      <c r="BP22" s="363"/>
      <c r="BQ22" s="364"/>
      <c r="BR22" s="363">
        <v>0</v>
      </c>
      <c r="BS22" s="363">
        <v>1.1807999999999998</v>
      </c>
      <c r="BT22" s="363">
        <v>2.4704999999999999</v>
      </c>
      <c r="BU22" s="363">
        <v>3.8010999999999999</v>
      </c>
      <c r="BV22" s="363">
        <v>4.5880999999999998</v>
      </c>
      <c r="BW22" s="363">
        <v>4.4973000000000001</v>
      </c>
      <c r="BX22" s="363">
        <v>6.5834000000000001</v>
      </c>
      <c r="BY22" s="364">
        <v>4.05</v>
      </c>
      <c r="BZ22" s="363">
        <v>0.365539</v>
      </c>
      <c r="CA22" s="363">
        <v>0.71830000000000005</v>
      </c>
      <c r="CB22" s="363">
        <v>0.40849999999999997</v>
      </c>
      <c r="CC22" s="363">
        <v>1.6272</v>
      </c>
      <c r="CD22" s="363">
        <v>7.0099999999999996E-2</v>
      </c>
      <c r="CE22" s="363">
        <v>0.71784327274976434</v>
      </c>
      <c r="CF22" s="363">
        <v>0.71619999999999995</v>
      </c>
      <c r="CG22" s="364">
        <v>2.4</v>
      </c>
      <c r="CH22" s="363">
        <v>0</v>
      </c>
      <c r="CI22" s="363">
        <v>2.1743000000000001</v>
      </c>
      <c r="CJ22" s="363">
        <v>2.6220000000000003</v>
      </c>
      <c r="CK22" s="363">
        <v>1.4508000000000001</v>
      </c>
      <c r="CL22" s="363">
        <v>1.8724000000000001</v>
      </c>
      <c r="CM22" s="363"/>
      <c r="CN22" s="363">
        <v>4.6324924106263898</v>
      </c>
      <c r="CO22" s="364">
        <v>5.9470999999999998</v>
      </c>
      <c r="CP22" s="363">
        <v>0</v>
      </c>
      <c r="CQ22" s="363">
        <v>1.1548</v>
      </c>
      <c r="CR22" s="363">
        <v>5.3429000000000002</v>
      </c>
      <c r="CS22" s="363">
        <v>3.9903999999999997</v>
      </c>
      <c r="CT22" s="363">
        <v>3.7061000000000002</v>
      </c>
      <c r="CU22" s="363">
        <v>9.5556334379283037</v>
      </c>
      <c r="CV22" s="363">
        <v>6.9831005789380205</v>
      </c>
      <c r="CW22" s="364">
        <v>11.66</v>
      </c>
      <c r="CX22" s="363">
        <v>1.3781000000000001</v>
      </c>
      <c r="CY22" s="363">
        <v>0.1043</v>
      </c>
      <c r="CZ22" s="363">
        <v>0.21609999999999999</v>
      </c>
      <c r="DA22" s="363">
        <v>3.6800000000000006E-2</v>
      </c>
      <c r="DB22" s="363">
        <v>2.1880000000000002</v>
      </c>
      <c r="DC22" s="363">
        <v>2.0265761062660452</v>
      </c>
      <c r="DD22" s="363">
        <v>5.7659210051593899</v>
      </c>
      <c r="DE22" s="364">
        <v>5.1100000000000003</v>
      </c>
      <c r="DF22" s="363">
        <v>0</v>
      </c>
      <c r="DG22" s="364"/>
      <c r="DH22" s="363">
        <v>1.7686390000000001</v>
      </c>
      <c r="DI22" s="363">
        <v>13.557700000000001</v>
      </c>
      <c r="DJ22" s="363">
        <v>25.364700000000003</v>
      </c>
      <c r="DK22" s="363">
        <v>27.2818</v>
      </c>
      <c r="DL22" s="363">
        <v>28.910699999999999</v>
      </c>
      <c r="DM22" s="363">
        <v>33.368189081759873</v>
      </c>
      <c r="DN22" s="152">
        <v>43.613613621388431</v>
      </c>
      <c r="DO22" s="152">
        <v>60.477699999999992</v>
      </c>
    </row>
    <row r="23" spans="1:119" x14ac:dyDescent="0.25">
      <c r="A23" s="158" t="s">
        <v>142</v>
      </c>
      <c r="B23" s="365"/>
      <c r="C23" s="365"/>
      <c r="D23" s="365"/>
      <c r="E23" s="365">
        <v>0</v>
      </c>
      <c r="F23" s="365">
        <v>0</v>
      </c>
      <c r="G23" s="365">
        <v>0</v>
      </c>
      <c r="H23" s="365">
        <v>0</v>
      </c>
      <c r="I23" s="365">
        <v>0</v>
      </c>
      <c r="J23" s="116"/>
      <c r="K23" s="365">
        <v>0</v>
      </c>
      <c r="L23" s="365"/>
      <c r="M23" s="365">
        <v>0</v>
      </c>
      <c r="N23" s="365">
        <v>0</v>
      </c>
      <c r="O23" s="365">
        <v>0</v>
      </c>
      <c r="P23" s="365">
        <v>0</v>
      </c>
      <c r="Q23" s="365">
        <v>0</v>
      </c>
      <c r="R23" s="365">
        <v>0</v>
      </c>
      <c r="S23" s="365">
        <v>0</v>
      </c>
      <c r="T23" s="365">
        <v>0</v>
      </c>
      <c r="U23" s="116"/>
      <c r="V23" s="366"/>
      <c r="W23" s="366">
        <v>0</v>
      </c>
      <c r="X23" s="366">
        <v>0</v>
      </c>
      <c r="Y23" s="366">
        <v>0.17100000000000001</v>
      </c>
      <c r="Z23" s="366">
        <v>0.1983</v>
      </c>
      <c r="AA23" s="367"/>
      <c r="AB23" s="363">
        <v>0</v>
      </c>
      <c r="AC23" s="363"/>
      <c r="AD23" s="363"/>
      <c r="AE23" s="363">
        <v>0</v>
      </c>
      <c r="AF23" s="363">
        <v>0</v>
      </c>
      <c r="AG23" s="363">
        <v>0</v>
      </c>
      <c r="AH23" s="364"/>
      <c r="AI23" s="363">
        <v>0</v>
      </c>
      <c r="AJ23" s="363"/>
      <c r="AK23" s="363"/>
      <c r="AL23" s="363">
        <v>0</v>
      </c>
      <c r="AM23" s="363">
        <v>0</v>
      </c>
      <c r="AN23" s="363">
        <v>0</v>
      </c>
      <c r="AO23" s="363"/>
      <c r="AP23" s="363">
        <v>0</v>
      </c>
      <c r="AQ23" s="363"/>
      <c r="AR23" s="363"/>
      <c r="AS23" s="363"/>
      <c r="AT23" s="363">
        <v>0</v>
      </c>
      <c r="AU23" s="363"/>
      <c r="AV23" s="363">
        <v>0</v>
      </c>
      <c r="AW23" s="364"/>
      <c r="AX23" s="363">
        <v>0</v>
      </c>
      <c r="AY23" s="363"/>
      <c r="AZ23" s="363">
        <v>0.16880000000000001</v>
      </c>
      <c r="BA23" s="363">
        <v>0</v>
      </c>
      <c r="BB23" s="363">
        <v>0</v>
      </c>
      <c r="BC23" s="363">
        <v>0</v>
      </c>
      <c r="BD23" s="363"/>
      <c r="BE23" s="364"/>
      <c r="BF23" s="363"/>
      <c r="BG23" s="363"/>
      <c r="BH23" s="363"/>
      <c r="BI23" s="363">
        <v>0</v>
      </c>
      <c r="BJ23" s="363"/>
      <c r="BK23" s="364"/>
      <c r="BL23" s="363"/>
      <c r="BM23" s="363"/>
      <c r="BN23" s="363">
        <v>0</v>
      </c>
      <c r="BO23" s="363"/>
      <c r="BP23" s="363">
        <v>0.65808683458564277</v>
      </c>
      <c r="BQ23" s="364"/>
      <c r="BR23" s="363">
        <v>0</v>
      </c>
      <c r="BS23" s="363"/>
      <c r="BT23" s="363"/>
      <c r="BU23" s="363"/>
      <c r="BV23" s="363">
        <v>0</v>
      </c>
      <c r="BW23" s="363"/>
      <c r="BX23" s="363">
        <v>0</v>
      </c>
      <c r="BY23" s="364"/>
      <c r="BZ23" s="363">
        <v>0</v>
      </c>
      <c r="CA23" s="363"/>
      <c r="CB23" s="363"/>
      <c r="CC23" s="363"/>
      <c r="CD23" s="363">
        <v>0</v>
      </c>
      <c r="CE23" s="363">
        <v>0</v>
      </c>
      <c r="CF23" s="363">
        <v>0</v>
      </c>
      <c r="CG23" s="364"/>
      <c r="CH23" s="363">
        <v>0</v>
      </c>
      <c r="CI23" s="363"/>
      <c r="CJ23" s="363"/>
      <c r="CK23" s="363"/>
      <c r="CL23" s="363">
        <v>1.5013000000000001</v>
      </c>
      <c r="CM23" s="363"/>
      <c r="CN23" s="363">
        <v>8.2083170999999996E-2</v>
      </c>
      <c r="CO23" s="364">
        <v>0.05</v>
      </c>
      <c r="CP23" s="363">
        <v>0</v>
      </c>
      <c r="CQ23" s="363">
        <v>0</v>
      </c>
      <c r="CR23" s="363"/>
      <c r="CS23" s="363"/>
      <c r="CT23" s="363">
        <v>0</v>
      </c>
      <c r="CU23" s="363">
        <v>0</v>
      </c>
      <c r="CV23" s="363">
        <v>0</v>
      </c>
      <c r="CW23" s="364"/>
      <c r="CX23" s="363">
        <v>0</v>
      </c>
      <c r="CY23" s="363"/>
      <c r="CZ23" s="363"/>
      <c r="DA23" s="363"/>
      <c r="DB23" s="363">
        <v>0</v>
      </c>
      <c r="DC23" s="363"/>
      <c r="DD23" s="363"/>
      <c r="DE23" s="364"/>
      <c r="DF23" s="363">
        <v>0</v>
      </c>
      <c r="DG23" s="364"/>
      <c r="DH23" s="363">
        <v>0</v>
      </c>
      <c r="DI23" s="363">
        <v>0</v>
      </c>
      <c r="DJ23" s="363">
        <v>0.16880000000000001</v>
      </c>
      <c r="DK23" s="363">
        <v>0</v>
      </c>
      <c r="DL23" s="363">
        <v>1.5013000000000001</v>
      </c>
      <c r="DM23" s="363">
        <v>0.17100000000000001</v>
      </c>
      <c r="DN23" s="152">
        <v>0.93847000558564275</v>
      </c>
      <c r="DO23" s="152">
        <v>0.05</v>
      </c>
    </row>
    <row r="24" spans="1:119" x14ac:dyDescent="0.25">
      <c r="A24" s="158" t="s">
        <v>139</v>
      </c>
      <c r="B24" s="365">
        <v>-24.555299999999995</v>
      </c>
      <c r="C24" s="365">
        <v>38.788400000000003</v>
      </c>
      <c r="D24" s="365">
        <v>63.0976</v>
      </c>
      <c r="E24" s="365">
        <v>73.655100000000004</v>
      </c>
      <c r="F24" s="365">
        <v>77.628799999999998</v>
      </c>
      <c r="G24" s="365">
        <v>117.5035</v>
      </c>
      <c r="H24" s="365">
        <v>30.872878776999997</v>
      </c>
      <c r="I24" s="365">
        <v>8.9017999999999997</v>
      </c>
      <c r="J24" s="116">
        <v>80.59</v>
      </c>
      <c r="K24" s="365">
        <v>0.15279999999999999</v>
      </c>
      <c r="L24" s="365">
        <v>0</v>
      </c>
      <c r="M24" s="365">
        <v>-24.555299999999995</v>
      </c>
      <c r="N24" s="365">
        <v>38.941200000000002</v>
      </c>
      <c r="O24" s="365">
        <v>63.0976</v>
      </c>
      <c r="P24" s="365">
        <v>73.655100000000004</v>
      </c>
      <c r="Q24" s="365">
        <v>77.628799999999998</v>
      </c>
      <c r="R24" s="365">
        <v>117.5035</v>
      </c>
      <c r="S24" s="365">
        <v>30.872878776999997</v>
      </c>
      <c r="T24" s="365">
        <v>8.9017999999999997</v>
      </c>
      <c r="U24" s="116">
        <v>80.59</v>
      </c>
      <c r="V24" s="366"/>
      <c r="W24" s="366">
        <v>0</v>
      </c>
      <c r="X24" s="366">
        <v>0</v>
      </c>
      <c r="Y24" s="366">
        <v>0</v>
      </c>
      <c r="Z24" s="366">
        <v>0</v>
      </c>
      <c r="AA24" s="367"/>
      <c r="AB24" s="363">
        <v>0</v>
      </c>
      <c r="AC24" s="363"/>
      <c r="AD24" s="363"/>
      <c r="AE24" s="363">
        <v>1.8001</v>
      </c>
      <c r="AF24" s="363">
        <v>2.6691000000000003</v>
      </c>
      <c r="AG24" s="363">
        <v>1.0869</v>
      </c>
      <c r="AH24" s="364">
        <v>0.9</v>
      </c>
      <c r="AI24" s="363">
        <v>0</v>
      </c>
      <c r="AJ24" s="363"/>
      <c r="AK24" s="363"/>
      <c r="AL24" s="363">
        <v>0</v>
      </c>
      <c r="AM24" s="363">
        <v>0</v>
      </c>
      <c r="AN24" s="363">
        <v>0</v>
      </c>
      <c r="AO24" s="363"/>
      <c r="AP24" s="363">
        <v>0</v>
      </c>
      <c r="AQ24" s="363">
        <v>0</v>
      </c>
      <c r="AR24" s="363">
        <v>0.56399999999999995</v>
      </c>
      <c r="AS24" s="363">
        <v>0.72950000000000004</v>
      </c>
      <c r="AT24" s="363">
        <v>1.1209</v>
      </c>
      <c r="AU24" s="363">
        <v>-2.1326402</v>
      </c>
      <c r="AV24" s="363">
        <v>2.5602999999999998</v>
      </c>
      <c r="AW24" s="364">
        <v>-3.34</v>
      </c>
      <c r="AX24" s="363">
        <v>0</v>
      </c>
      <c r="AY24" s="363"/>
      <c r="AZ24" s="363"/>
      <c r="BA24" s="363"/>
      <c r="BB24" s="363">
        <v>0</v>
      </c>
      <c r="BC24" s="363">
        <v>0</v>
      </c>
      <c r="BD24" s="363"/>
      <c r="BE24" s="364"/>
      <c r="BF24" s="363"/>
      <c r="BG24" s="363">
        <v>0</v>
      </c>
      <c r="BH24" s="363">
        <v>0</v>
      </c>
      <c r="BI24" s="363">
        <v>0</v>
      </c>
      <c r="BJ24" s="363"/>
      <c r="BK24" s="364"/>
      <c r="BL24" s="363">
        <v>0</v>
      </c>
      <c r="BM24" s="363"/>
      <c r="BN24" s="363">
        <v>0</v>
      </c>
      <c r="BO24" s="363"/>
      <c r="BP24" s="363"/>
      <c r="BQ24" s="364"/>
      <c r="BR24" s="363">
        <v>0</v>
      </c>
      <c r="BS24" s="363"/>
      <c r="BT24" s="363"/>
      <c r="BU24" s="363"/>
      <c r="BV24" s="363">
        <v>0</v>
      </c>
      <c r="BW24" s="363">
        <v>1.1533</v>
      </c>
      <c r="BX24" s="363">
        <v>0</v>
      </c>
      <c r="BY24" s="364"/>
      <c r="BZ24" s="363">
        <v>0</v>
      </c>
      <c r="CA24" s="363"/>
      <c r="CB24" s="363"/>
      <c r="CC24" s="363"/>
      <c r="CD24" s="363">
        <v>230.9195</v>
      </c>
      <c r="CE24" s="363">
        <v>1128.5083893195122</v>
      </c>
      <c r="CF24" s="363">
        <v>221.09630000000001</v>
      </c>
      <c r="CG24" s="364">
        <v>242.48</v>
      </c>
      <c r="CH24" s="363">
        <v>0</v>
      </c>
      <c r="CI24" s="363"/>
      <c r="CJ24" s="363"/>
      <c r="CK24" s="363"/>
      <c r="CL24" s="363">
        <v>0</v>
      </c>
      <c r="CM24" s="363">
        <v>-3.27</v>
      </c>
      <c r="CN24" s="363">
        <v>9.6878899999999996E-4</v>
      </c>
      <c r="CO24" s="364">
        <v>1.36</v>
      </c>
      <c r="CP24" s="363">
        <v>5.1988000000000003</v>
      </c>
      <c r="CQ24" s="363">
        <v>0</v>
      </c>
      <c r="CR24" s="363"/>
      <c r="CS24" s="363"/>
      <c r="CT24" s="363">
        <v>0</v>
      </c>
      <c r="CU24" s="363">
        <v>0</v>
      </c>
      <c r="CV24" s="363">
        <v>0</v>
      </c>
      <c r="CW24" s="364"/>
      <c r="CX24" s="363">
        <v>0</v>
      </c>
      <c r="CY24" s="363"/>
      <c r="CZ24" s="363"/>
      <c r="DA24" s="363"/>
      <c r="DB24" s="363">
        <v>0</v>
      </c>
      <c r="DC24" s="363">
        <v>0.03</v>
      </c>
      <c r="DD24" s="363">
        <v>0.5263897804770733</v>
      </c>
      <c r="DE24" s="364">
        <v>0.05</v>
      </c>
      <c r="DF24" s="363">
        <v>0.65329999999999999</v>
      </c>
      <c r="DG24" s="364">
        <v>0.33</v>
      </c>
      <c r="DH24" s="363">
        <v>5.1988000000000003</v>
      </c>
      <c r="DI24" s="363">
        <v>0</v>
      </c>
      <c r="DJ24" s="363">
        <v>0.56399999999999995</v>
      </c>
      <c r="DK24" s="363">
        <v>0.72950000000000004</v>
      </c>
      <c r="DL24" s="363">
        <v>233.84049999999999</v>
      </c>
      <c r="DM24" s="363">
        <v>1126.9581491195122</v>
      </c>
      <c r="DN24" s="152">
        <v>225.9241585694771</v>
      </c>
      <c r="DO24" s="152">
        <v>241.78</v>
      </c>
    </row>
    <row r="25" spans="1:119" ht="13" x14ac:dyDescent="0.25">
      <c r="A25" s="358" t="s">
        <v>19</v>
      </c>
      <c r="B25" s="359">
        <v>14.153199999999991</v>
      </c>
      <c r="C25" s="359">
        <v>372.51189999999997</v>
      </c>
      <c r="D25" s="359">
        <v>192.0326</v>
      </c>
      <c r="E25" s="359">
        <v>655.16890000000001</v>
      </c>
      <c r="F25" s="359">
        <v>1068.6390000000001</v>
      </c>
      <c r="G25" s="359">
        <v>100.09869999999998</v>
      </c>
      <c r="H25" s="359">
        <v>1857.3191878690002</v>
      </c>
      <c r="I25" s="359">
        <v>419.12769999999995</v>
      </c>
      <c r="J25" s="360">
        <v>223.27</v>
      </c>
      <c r="K25" s="359">
        <v>2.7825000000000002</v>
      </c>
      <c r="L25" s="359">
        <v>18.033100000000001</v>
      </c>
      <c r="M25" s="359">
        <v>14.153199999999991</v>
      </c>
      <c r="N25" s="359">
        <v>375.2944</v>
      </c>
      <c r="O25" s="359">
        <v>210.06569999999999</v>
      </c>
      <c r="P25" s="359">
        <v>655.16890000000001</v>
      </c>
      <c r="Q25" s="359">
        <v>1068.6390000000001</v>
      </c>
      <c r="R25" s="359">
        <v>100.09869999999998</v>
      </c>
      <c r="S25" s="359">
        <v>1857.3191878690002</v>
      </c>
      <c r="T25" s="359">
        <v>419.12769999999995</v>
      </c>
      <c r="U25" s="360">
        <v>223.27</v>
      </c>
      <c r="V25" s="361">
        <v>1.4999999999999999E-2</v>
      </c>
      <c r="W25" s="361">
        <v>0.67</v>
      </c>
      <c r="X25" s="361">
        <v>0.23100000000000001</v>
      </c>
      <c r="Y25" s="361">
        <v>0.72330000000000005</v>
      </c>
      <c r="Z25" s="361">
        <v>0.45220000000000005</v>
      </c>
      <c r="AA25" s="362">
        <v>0.41</v>
      </c>
      <c r="AB25" s="368">
        <v>2.0103</v>
      </c>
      <c r="AC25" s="368">
        <v>5.2502000000000004</v>
      </c>
      <c r="AD25" s="368">
        <v>5.5389999999999997</v>
      </c>
      <c r="AE25" s="368">
        <v>7.8038000000000007</v>
      </c>
      <c r="AF25" s="368">
        <v>9.4812000000000012</v>
      </c>
      <c r="AG25" s="368">
        <v>7.8853</v>
      </c>
      <c r="AH25" s="369">
        <v>22.72</v>
      </c>
      <c r="AI25" s="368">
        <v>0.11799999999999999</v>
      </c>
      <c r="AJ25" s="368">
        <v>0.83740000000000003</v>
      </c>
      <c r="AK25" s="368">
        <v>0.13009999999999999</v>
      </c>
      <c r="AL25" s="368">
        <v>0.59719999999999995</v>
      </c>
      <c r="AM25" s="368">
        <v>2.0560587418157596</v>
      </c>
      <c r="AN25" s="368">
        <v>1.8511996266646271</v>
      </c>
      <c r="AO25" s="368">
        <v>2.4060000000000001</v>
      </c>
      <c r="AP25" s="368">
        <v>0</v>
      </c>
      <c r="AQ25" s="368">
        <v>0.8518</v>
      </c>
      <c r="AR25" s="368">
        <v>5.0809000000000006</v>
      </c>
      <c r="AS25" s="368">
        <v>2.6595</v>
      </c>
      <c r="AT25" s="368">
        <v>2.3106999999999998</v>
      </c>
      <c r="AU25" s="368">
        <v>1.4774136229999999</v>
      </c>
      <c r="AV25" s="368">
        <v>4.4351000000000003</v>
      </c>
      <c r="AW25" s="369">
        <v>-4.2054</v>
      </c>
      <c r="AX25" s="368">
        <v>2.5000000000000001E-2</v>
      </c>
      <c r="AY25" s="368">
        <v>5.2450999999999999</v>
      </c>
      <c r="AZ25" s="368">
        <v>7.8638000000000003</v>
      </c>
      <c r="BA25" s="368">
        <v>9.1089000000000002</v>
      </c>
      <c r="BB25" s="368">
        <v>8.4642999999999997</v>
      </c>
      <c r="BC25" s="368">
        <v>8.99</v>
      </c>
      <c r="BD25" s="368">
        <v>8.1541999999999994</v>
      </c>
      <c r="BE25" s="369">
        <v>9.23</v>
      </c>
      <c r="BF25" s="368"/>
      <c r="BG25" s="368">
        <v>0</v>
      </c>
      <c r="BH25" s="368">
        <v>0</v>
      </c>
      <c r="BI25" s="368">
        <v>0</v>
      </c>
      <c r="BJ25" s="368"/>
      <c r="BK25" s="369"/>
      <c r="BL25" s="368">
        <v>0</v>
      </c>
      <c r="BM25" s="368"/>
      <c r="BN25" s="368">
        <v>0.20910000000000001</v>
      </c>
      <c r="BO25" s="368">
        <v>0.44896007089264284</v>
      </c>
      <c r="BP25" s="368">
        <v>0</v>
      </c>
      <c r="BQ25" s="369"/>
      <c r="BR25" s="368">
        <v>0</v>
      </c>
      <c r="BS25" s="368">
        <v>1.1807999999999998</v>
      </c>
      <c r="BT25" s="368">
        <v>2.4704999999999999</v>
      </c>
      <c r="BU25" s="368">
        <v>3.8010999999999999</v>
      </c>
      <c r="BV25" s="368">
        <v>4.5880999999999998</v>
      </c>
      <c r="BW25" s="368">
        <v>5.6505999999999998</v>
      </c>
      <c r="BX25" s="368">
        <v>6.5834000000000001</v>
      </c>
      <c r="BY25" s="369">
        <v>4.05</v>
      </c>
      <c r="BZ25" s="368">
        <v>0.365539</v>
      </c>
      <c r="CA25" s="368">
        <v>0.71830000000000005</v>
      </c>
      <c r="CB25" s="368">
        <v>0.40849999999999997</v>
      </c>
      <c r="CC25" s="368">
        <v>1.6272</v>
      </c>
      <c r="CD25" s="368">
        <v>230.9896</v>
      </c>
      <c r="CE25" s="368">
        <v>1129.226232592262</v>
      </c>
      <c r="CF25" s="368">
        <v>221.8125</v>
      </c>
      <c r="CG25" s="369">
        <v>244.88</v>
      </c>
      <c r="CH25" s="368">
        <v>0</v>
      </c>
      <c r="CI25" s="368">
        <v>2.1743000000000001</v>
      </c>
      <c r="CJ25" s="368">
        <v>2.6220000000000003</v>
      </c>
      <c r="CK25" s="368">
        <v>1.4508000000000001</v>
      </c>
      <c r="CL25" s="368">
        <v>3.3737000000000004</v>
      </c>
      <c r="CM25" s="368">
        <v>-7.9492239340000008</v>
      </c>
      <c r="CN25" s="368">
        <v>4.5433092556263892</v>
      </c>
      <c r="CO25" s="369">
        <v>7.4470999999999998</v>
      </c>
      <c r="CP25" s="368">
        <v>5.1988000000000003</v>
      </c>
      <c r="CQ25" s="368">
        <v>1.1548</v>
      </c>
      <c r="CR25" s="368">
        <v>5.3429000000000002</v>
      </c>
      <c r="CS25" s="368">
        <v>3.9903999999999997</v>
      </c>
      <c r="CT25" s="368">
        <v>3.7061000000000002</v>
      </c>
      <c r="CU25" s="368">
        <v>9.5556334379283037</v>
      </c>
      <c r="CV25" s="368">
        <v>6.9831005789380205</v>
      </c>
      <c r="CW25" s="369">
        <v>14.84</v>
      </c>
      <c r="CX25" s="368">
        <v>1.3781000000000001</v>
      </c>
      <c r="CY25" s="368">
        <v>0.1043</v>
      </c>
      <c r="CZ25" s="368">
        <v>-0.3347</v>
      </c>
      <c r="DA25" s="368">
        <v>1.2616000000000001</v>
      </c>
      <c r="DB25" s="368">
        <v>3.4020999999999999</v>
      </c>
      <c r="DC25" s="368">
        <v>2.056576106266045</v>
      </c>
      <c r="DD25" s="368">
        <v>6.2923107856364631</v>
      </c>
      <c r="DE25" s="369">
        <v>5.16</v>
      </c>
      <c r="DF25" s="368">
        <v>0.65329999999999999</v>
      </c>
      <c r="DG25" s="369">
        <v>0.33</v>
      </c>
      <c r="DH25" s="368">
        <v>6.9674390000000006</v>
      </c>
      <c r="DI25" s="368">
        <v>13.557700000000001</v>
      </c>
      <c r="DJ25" s="368">
        <v>29.556500000000003</v>
      </c>
      <c r="DK25" s="368">
        <v>30.238600000000005</v>
      </c>
      <c r="DL25" s="368">
        <v>265.67570000000001</v>
      </c>
      <c r="DM25" s="368">
        <v>1161.7167506381647</v>
      </c>
      <c r="DN25" s="152">
        <v>269.6459202468655</v>
      </c>
      <c r="DO25" s="152">
        <v>307.26770000000005</v>
      </c>
    </row>
    <row r="26" spans="1:119" x14ac:dyDescent="0.25">
      <c r="A26" s="158" t="s">
        <v>143</v>
      </c>
      <c r="B26" s="365">
        <v>2956.5066999999999</v>
      </c>
      <c r="C26" s="365">
        <v>3623.8575000000005</v>
      </c>
      <c r="D26" s="365">
        <v>3668.2556000000013</v>
      </c>
      <c r="E26" s="365">
        <v>3433.8233999999998</v>
      </c>
      <c r="F26" s="365">
        <v>-445.97110000000009</v>
      </c>
      <c r="G26" s="365">
        <v>3163.3863999999994</v>
      </c>
      <c r="H26" s="365">
        <v>3560.1418479570157</v>
      </c>
      <c r="I26" s="365">
        <v>7749.4372000000003</v>
      </c>
      <c r="J26" s="116">
        <v>7877.93</v>
      </c>
      <c r="K26" s="365">
        <v>8.2577999999999996</v>
      </c>
      <c r="L26" s="365">
        <v>23.634600000000002</v>
      </c>
      <c r="M26" s="365">
        <v>2956.5066999999999</v>
      </c>
      <c r="N26" s="365">
        <v>3632.1153000000004</v>
      </c>
      <c r="O26" s="365">
        <v>3691.8902000000012</v>
      </c>
      <c r="P26" s="365">
        <v>3433.8233999999998</v>
      </c>
      <c r="Q26" s="365">
        <v>-445.97110000000009</v>
      </c>
      <c r="R26" s="365">
        <v>3163.3863999999994</v>
      </c>
      <c r="S26" s="365">
        <v>3560.1418479570157</v>
      </c>
      <c r="T26" s="365">
        <v>7749.4372000000003</v>
      </c>
      <c r="U26" s="116">
        <v>7877.93</v>
      </c>
      <c r="V26" s="366">
        <v>-22.925699999999999</v>
      </c>
      <c r="W26" s="366">
        <v>-1.9089000000000005</v>
      </c>
      <c r="X26" s="366">
        <v>-8.9015000000000004</v>
      </c>
      <c r="Y26" s="366">
        <v>-8.2200000000000095</v>
      </c>
      <c r="Z26" s="366">
        <v>-73.176099999999977</v>
      </c>
      <c r="AA26" s="367">
        <v>24.07</v>
      </c>
      <c r="AB26" s="363">
        <v>13.5105</v>
      </c>
      <c r="AC26" s="363">
        <v>164.25479999999999</v>
      </c>
      <c r="AD26" s="363">
        <v>92.239400000000003</v>
      </c>
      <c r="AE26" s="363">
        <v>143.7073</v>
      </c>
      <c r="AF26" s="363">
        <v>-72.912896500000059</v>
      </c>
      <c r="AG26" s="370">
        <v>65.530299999999997</v>
      </c>
      <c r="AH26" s="364">
        <v>410.15999999999997</v>
      </c>
      <c r="AI26" s="363">
        <v>-6.7547000000000006</v>
      </c>
      <c r="AJ26" s="363">
        <v>3.7996000000000003</v>
      </c>
      <c r="AK26" s="363">
        <v>25.895000000000003</v>
      </c>
      <c r="AL26" s="363">
        <v>-13.3811</v>
      </c>
      <c r="AM26" s="363">
        <v>-309.66918345814196</v>
      </c>
      <c r="AN26" s="363">
        <v>57.538008505820827</v>
      </c>
      <c r="AO26" s="363">
        <v>190.46600000000001</v>
      </c>
      <c r="AP26" s="363">
        <v>-2.8635999999999999</v>
      </c>
      <c r="AQ26" s="363">
        <v>-78.730000000000047</v>
      </c>
      <c r="AR26" s="363">
        <v>-16.969399999999936</v>
      </c>
      <c r="AS26" s="363">
        <v>3.2382999999999913</v>
      </c>
      <c r="AT26" s="363">
        <v>69.304699999999997</v>
      </c>
      <c r="AU26" s="363">
        <v>157.43</v>
      </c>
      <c r="AV26" s="363">
        <v>54.802245200000108</v>
      </c>
      <c r="AW26" s="364">
        <v>59.3</v>
      </c>
      <c r="AX26" s="363">
        <v>0</v>
      </c>
      <c r="AY26" s="363">
        <v>2.9476000000000004</v>
      </c>
      <c r="AZ26" s="363">
        <v>6.021399999999999</v>
      </c>
      <c r="BA26" s="363">
        <v>5.8770000000000007</v>
      </c>
      <c r="BB26" s="363">
        <v>3.4320000000000004</v>
      </c>
      <c r="BC26" s="363">
        <v>3.129999999999999</v>
      </c>
      <c r="BD26" s="363">
        <v>3.1096000000000004</v>
      </c>
      <c r="BE26" s="364">
        <v>4.47</v>
      </c>
      <c r="BF26" s="363"/>
      <c r="BG26" s="363">
        <v>-6.2747999999999999</v>
      </c>
      <c r="BH26" s="363">
        <v>-7.2352000000000007</v>
      </c>
      <c r="BI26" s="363">
        <v>0</v>
      </c>
      <c r="BJ26" s="363"/>
      <c r="BK26" s="364"/>
      <c r="BL26" s="363">
        <v>-2.8879400000000004</v>
      </c>
      <c r="BM26" s="363">
        <v>-1.5727</v>
      </c>
      <c r="BN26" s="363">
        <v>-0.10580000000000024</v>
      </c>
      <c r="BO26" s="363">
        <v>2.3188399291073569</v>
      </c>
      <c r="BP26" s="363">
        <v>36.446200000000005</v>
      </c>
      <c r="BQ26" s="364">
        <v>41.92</v>
      </c>
      <c r="BR26" s="363">
        <v>2.5817999999999999</v>
      </c>
      <c r="BS26" s="363">
        <v>-105.0936</v>
      </c>
      <c r="BT26" s="363">
        <v>-8.5099999999999252</v>
      </c>
      <c r="BU26" s="363">
        <v>-6.955399999999992</v>
      </c>
      <c r="BV26" s="363">
        <v>-170.37479999999999</v>
      </c>
      <c r="BW26" s="363">
        <v>-748.83510000000001</v>
      </c>
      <c r="BX26" s="363">
        <v>580.77994179999996</v>
      </c>
      <c r="BY26" s="364">
        <v>589.38</v>
      </c>
      <c r="BZ26" s="363">
        <v>-0.365539</v>
      </c>
      <c r="CA26" s="363">
        <v>-14.301699999999999</v>
      </c>
      <c r="CB26" s="363">
        <v>-28.552299999999999</v>
      </c>
      <c r="CC26" s="363">
        <v>-1146.3079</v>
      </c>
      <c r="CD26" s="363">
        <v>-204.5188</v>
      </c>
      <c r="CE26" s="363">
        <v>-1051.3578243350003</v>
      </c>
      <c r="CF26" s="363">
        <v>-159.04949999999994</v>
      </c>
      <c r="CG26" s="364">
        <v>-182.97</v>
      </c>
      <c r="CH26" s="363">
        <v>-4.5719000000000003</v>
      </c>
      <c r="CI26" s="363">
        <v>-170.10889999999998</v>
      </c>
      <c r="CJ26" s="363">
        <v>-106.65480000000004</v>
      </c>
      <c r="CK26" s="363">
        <v>98.501599999999996</v>
      </c>
      <c r="CL26" s="363">
        <v>218.88140000000004</v>
      </c>
      <c r="CM26" s="363">
        <v>110.1</v>
      </c>
      <c r="CN26" s="363">
        <v>203.48743457399996</v>
      </c>
      <c r="CO26" s="364">
        <v>-68.010000000000005</v>
      </c>
      <c r="CP26" s="363">
        <v>-10.912800000000001</v>
      </c>
      <c r="CQ26" s="363">
        <v>102.8922</v>
      </c>
      <c r="CR26" s="363">
        <v>159.9613999999998</v>
      </c>
      <c r="CS26" s="363">
        <v>-79.938299999999984</v>
      </c>
      <c r="CT26" s="363">
        <v>-168.04739999999995</v>
      </c>
      <c r="CU26" s="363">
        <v>-186.92904525762472</v>
      </c>
      <c r="CV26" s="363">
        <v>611.73585203907078</v>
      </c>
      <c r="CW26" s="364">
        <v>-509.31</v>
      </c>
      <c r="CX26" s="363">
        <v>-8.560000000000012E-2</v>
      </c>
      <c r="CY26" s="363">
        <v>-13.8597</v>
      </c>
      <c r="CZ26" s="363">
        <v>20.586900000000011</v>
      </c>
      <c r="DA26" s="363">
        <v>-30.561800000000005</v>
      </c>
      <c r="DB26" s="363">
        <v>-8.060299999999998</v>
      </c>
      <c r="DC26" s="363">
        <v>9.9670644645821564</v>
      </c>
      <c r="DD26" s="363">
        <v>53.415471894719985</v>
      </c>
      <c r="DE26" s="364">
        <v>38.01</v>
      </c>
      <c r="DF26" s="363">
        <v>-8.0897999999999932</v>
      </c>
      <c r="DG26" s="364">
        <v>32.299999999999997</v>
      </c>
      <c r="DH26" s="363">
        <v>-16.217638999999998</v>
      </c>
      <c r="DI26" s="363">
        <v>-276.73350000000005</v>
      </c>
      <c r="DJ26" s="363">
        <v>160.88875999999991</v>
      </c>
      <c r="DK26" s="363">
        <v>-1041.4937</v>
      </c>
      <c r="DL26" s="363">
        <v>-138.06429999999992</v>
      </c>
      <c r="DM26" s="363">
        <v>-2094.9781451570771</v>
      </c>
      <c r="DN26" s="152">
        <v>1426.5296540136117</v>
      </c>
      <c r="DO26" s="152">
        <v>629.78599999999994</v>
      </c>
    </row>
    <row r="27" spans="1:119" x14ac:dyDescent="0.25">
      <c r="A27" s="158" t="s">
        <v>157</v>
      </c>
      <c r="B27" s="365"/>
      <c r="C27" s="365"/>
      <c r="D27" s="365"/>
      <c r="E27" s="365"/>
      <c r="F27" s="365"/>
      <c r="G27" s="365"/>
      <c r="H27" s="365"/>
      <c r="I27" s="365"/>
      <c r="J27" s="116"/>
      <c r="K27" s="365"/>
      <c r="L27" s="365"/>
      <c r="M27" s="365"/>
      <c r="N27" s="365"/>
      <c r="O27" s="365"/>
      <c r="P27" s="365"/>
      <c r="Q27" s="365"/>
      <c r="R27" s="365"/>
      <c r="S27" s="365"/>
      <c r="T27" s="365"/>
      <c r="U27" s="116"/>
      <c r="V27" s="366"/>
      <c r="W27" s="366"/>
      <c r="X27" s="366"/>
      <c r="Y27" s="366"/>
      <c r="Z27" s="366"/>
      <c r="AA27" s="367"/>
      <c r="AB27" s="363"/>
      <c r="AC27" s="363"/>
      <c r="AD27" s="363"/>
      <c r="AE27" s="363"/>
      <c r="AF27" s="363"/>
      <c r="AG27" s="370"/>
      <c r="AH27" s="364">
        <v>179.34</v>
      </c>
      <c r="AI27" s="363"/>
      <c r="AJ27" s="363"/>
      <c r="AK27" s="363"/>
      <c r="AL27" s="363"/>
      <c r="AM27" s="363"/>
      <c r="AN27" s="363"/>
      <c r="AO27" s="363"/>
      <c r="AP27" s="363"/>
      <c r="AQ27" s="363"/>
      <c r="AR27" s="363"/>
      <c r="AS27" s="363"/>
      <c r="AT27" s="363"/>
      <c r="AU27" s="363"/>
      <c r="AV27" s="363"/>
      <c r="AW27" s="364"/>
      <c r="AX27" s="363"/>
      <c r="AY27" s="363"/>
      <c r="AZ27" s="363"/>
      <c r="BA27" s="363"/>
      <c r="BB27" s="363"/>
      <c r="BC27" s="363"/>
      <c r="BD27" s="363"/>
      <c r="BE27" s="364"/>
      <c r="BF27" s="363"/>
      <c r="BG27" s="363"/>
      <c r="BH27" s="363"/>
      <c r="BI27" s="363"/>
      <c r="BJ27" s="363"/>
      <c r="BK27" s="364"/>
      <c r="BL27" s="363"/>
      <c r="BM27" s="363"/>
      <c r="BN27" s="363"/>
      <c r="BO27" s="363"/>
      <c r="BP27" s="363"/>
      <c r="BQ27" s="364"/>
      <c r="BR27" s="363"/>
      <c r="BS27" s="363"/>
      <c r="BT27" s="363"/>
      <c r="BU27" s="363"/>
      <c r="BV27" s="363"/>
      <c r="BW27" s="363"/>
      <c r="BX27" s="363"/>
      <c r="BY27" s="364"/>
      <c r="BZ27" s="363"/>
      <c r="CA27" s="363"/>
      <c r="CB27" s="363"/>
      <c r="CC27" s="363"/>
      <c r="CD27" s="363"/>
      <c r="CE27" s="363"/>
      <c r="CF27" s="363"/>
      <c r="CG27" s="364"/>
      <c r="CH27" s="363"/>
      <c r="CI27" s="363"/>
      <c r="CJ27" s="363"/>
      <c r="CK27" s="363"/>
      <c r="CL27" s="363"/>
      <c r="CM27" s="363"/>
      <c r="CN27" s="363"/>
      <c r="CO27" s="364"/>
      <c r="CP27" s="363"/>
      <c r="CQ27" s="363"/>
      <c r="CR27" s="363"/>
      <c r="CS27" s="363"/>
      <c r="CT27" s="363"/>
      <c r="CU27" s="363"/>
      <c r="CV27" s="363"/>
      <c r="CW27" s="364"/>
      <c r="CX27" s="363"/>
      <c r="CY27" s="363"/>
      <c r="CZ27" s="363"/>
      <c r="DA27" s="363"/>
      <c r="DB27" s="363"/>
      <c r="DC27" s="363"/>
      <c r="DD27" s="363"/>
      <c r="DE27" s="364"/>
      <c r="DF27" s="363"/>
      <c r="DG27" s="364">
        <v>10.08</v>
      </c>
      <c r="DH27" s="363"/>
      <c r="DI27" s="363"/>
      <c r="DJ27" s="363"/>
      <c r="DK27" s="363"/>
      <c r="DL27" s="363"/>
      <c r="DM27" s="363"/>
      <c r="DN27" s="152"/>
      <c r="DO27" s="152">
        <v>189.42000000000002</v>
      </c>
    </row>
    <row r="28" spans="1:119" x14ac:dyDescent="0.25">
      <c r="A28" s="158" t="s">
        <v>144</v>
      </c>
      <c r="B28" s="365"/>
      <c r="C28" s="365"/>
      <c r="D28" s="365"/>
      <c r="E28" s="365"/>
      <c r="F28" s="365"/>
      <c r="G28" s="365"/>
      <c r="H28" s="365"/>
      <c r="I28" s="365"/>
      <c r="J28" s="116"/>
      <c r="K28" s="365"/>
      <c r="L28" s="365"/>
      <c r="M28" s="365"/>
      <c r="N28" s="365"/>
      <c r="O28" s="365"/>
      <c r="P28" s="365"/>
      <c r="Q28" s="365"/>
      <c r="R28" s="365"/>
      <c r="S28" s="365"/>
      <c r="T28" s="365"/>
      <c r="U28" s="116"/>
      <c r="V28" s="366"/>
      <c r="W28" s="366"/>
      <c r="X28" s="366"/>
      <c r="Y28" s="366">
        <v>0</v>
      </c>
      <c r="Z28" s="366">
        <v>0</v>
      </c>
      <c r="AA28" s="367"/>
      <c r="AB28" s="363"/>
      <c r="AC28" s="363"/>
      <c r="AD28" s="363"/>
      <c r="AE28" s="363"/>
      <c r="AF28" s="363">
        <v>0</v>
      </c>
      <c r="AG28" s="370">
        <v>-1.6388</v>
      </c>
      <c r="AH28" s="364">
        <v>10.8</v>
      </c>
      <c r="AI28" s="363"/>
      <c r="AJ28" s="363"/>
      <c r="AK28" s="363"/>
      <c r="AL28" s="363"/>
      <c r="AM28" s="363">
        <v>0</v>
      </c>
      <c r="AN28" s="363">
        <v>0</v>
      </c>
      <c r="AO28" s="363">
        <v>1.0324</v>
      </c>
      <c r="AP28" s="363"/>
      <c r="AQ28" s="363"/>
      <c r="AR28" s="363"/>
      <c r="AS28" s="363"/>
      <c r="AT28" s="363"/>
      <c r="AU28" s="363">
        <v>0</v>
      </c>
      <c r="AV28" s="363"/>
      <c r="AW28" s="364"/>
      <c r="AX28" s="363"/>
      <c r="AY28" s="363"/>
      <c r="AZ28" s="363"/>
      <c r="BA28" s="363"/>
      <c r="BB28" s="363"/>
      <c r="BC28" s="363">
        <v>0</v>
      </c>
      <c r="BD28" s="363"/>
      <c r="BE28" s="364"/>
      <c r="BF28" s="363"/>
      <c r="BG28" s="363"/>
      <c r="BH28" s="363"/>
      <c r="BI28" s="363"/>
      <c r="BJ28" s="363"/>
      <c r="BK28" s="364"/>
      <c r="BL28" s="363"/>
      <c r="BM28" s="363"/>
      <c r="BN28" s="363"/>
      <c r="BO28" s="363"/>
      <c r="BP28" s="363"/>
      <c r="BQ28" s="364"/>
      <c r="BR28" s="363"/>
      <c r="BS28" s="363"/>
      <c r="BT28" s="363"/>
      <c r="BU28" s="363"/>
      <c r="BV28" s="363"/>
      <c r="BW28" s="363">
        <v>0</v>
      </c>
      <c r="BX28" s="363">
        <v>0</v>
      </c>
      <c r="BY28" s="364"/>
      <c r="BZ28" s="363"/>
      <c r="CA28" s="363"/>
      <c r="CB28" s="363"/>
      <c r="CC28" s="363"/>
      <c r="CD28" s="363"/>
      <c r="CE28" s="363">
        <v>0</v>
      </c>
      <c r="CF28" s="363">
        <v>0</v>
      </c>
      <c r="CG28" s="364"/>
      <c r="CH28" s="363"/>
      <c r="CI28" s="363"/>
      <c r="CJ28" s="363"/>
      <c r="CK28" s="363"/>
      <c r="CL28" s="363"/>
      <c r="CM28" s="363"/>
      <c r="CN28" s="363"/>
      <c r="CO28" s="364"/>
      <c r="CP28" s="363"/>
      <c r="CQ28" s="363"/>
      <c r="CR28" s="363"/>
      <c r="CS28" s="363"/>
      <c r="CT28" s="363"/>
      <c r="CU28" s="363">
        <v>0</v>
      </c>
      <c r="CV28" s="363">
        <v>0</v>
      </c>
      <c r="CW28" s="364"/>
      <c r="CX28" s="363"/>
      <c r="CY28" s="363"/>
      <c r="CZ28" s="363"/>
      <c r="DA28" s="363"/>
      <c r="DB28" s="363"/>
      <c r="DC28" s="363"/>
      <c r="DD28" s="363"/>
      <c r="DE28" s="364"/>
      <c r="DF28" s="363">
        <v>0</v>
      </c>
      <c r="DG28" s="364">
        <v>-1.05</v>
      </c>
      <c r="DH28" s="363"/>
      <c r="DI28" s="363"/>
      <c r="DJ28" s="363"/>
      <c r="DK28" s="363"/>
      <c r="DL28" s="363"/>
      <c r="DM28" s="363">
        <v>0</v>
      </c>
      <c r="DN28" s="152">
        <v>-1.6388</v>
      </c>
      <c r="DO28" s="152">
        <v>10.782400000000001</v>
      </c>
    </row>
    <row r="29" spans="1:119" x14ac:dyDescent="0.25">
      <c r="A29" s="158" t="s">
        <v>145</v>
      </c>
      <c r="B29" s="365">
        <v>108.11750000000001</v>
      </c>
      <c r="C29" s="365">
        <v>496.18720000000002</v>
      </c>
      <c r="D29" s="365">
        <v>434.67110000000002</v>
      </c>
      <c r="E29" s="365">
        <v>1209.5174999999999</v>
      </c>
      <c r="F29" s="365">
        <v>-86.879700000000014</v>
      </c>
      <c r="G29" s="365">
        <v>1242.9440999999999</v>
      </c>
      <c r="H29" s="365">
        <v>1554.4030815369999</v>
      </c>
      <c r="I29" s="365">
        <v>1436.9399000000001</v>
      </c>
      <c r="J29" s="116">
        <v>1380.62</v>
      </c>
      <c r="K29" s="365">
        <v>2.6949000000000001</v>
      </c>
      <c r="L29" s="365">
        <v>6.1757</v>
      </c>
      <c r="M29" s="365">
        <v>108.11750000000001</v>
      </c>
      <c r="N29" s="365">
        <v>498.88210000000004</v>
      </c>
      <c r="O29" s="365">
        <v>440.84680000000003</v>
      </c>
      <c r="P29" s="365">
        <v>1209.5174999999999</v>
      </c>
      <c r="Q29" s="365">
        <v>-86.879700000000014</v>
      </c>
      <c r="R29" s="365">
        <v>1242.9440999999999</v>
      </c>
      <c r="S29" s="365">
        <v>1554.4030815369999</v>
      </c>
      <c r="T29" s="365">
        <v>1436.9399000000001</v>
      </c>
      <c r="U29" s="116">
        <v>1380.62</v>
      </c>
      <c r="V29" s="366"/>
      <c r="W29" s="366"/>
      <c r="X29" s="366">
        <v>0.77300000000000002</v>
      </c>
      <c r="Y29" s="366">
        <v>0</v>
      </c>
      <c r="Z29" s="366">
        <v>0</v>
      </c>
      <c r="AA29" s="367"/>
      <c r="AB29" s="363">
        <v>5.8445999999999998</v>
      </c>
      <c r="AC29" s="363">
        <v>71.874799999999993</v>
      </c>
      <c r="AD29" s="363">
        <v>40.287599999999998</v>
      </c>
      <c r="AE29" s="363">
        <v>63.798499999999997</v>
      </c>
      <c r="AF29" s="363">
        <v>-0.37319999999999998</v>
      </c>
      <c r="AG29" s="370">
        <v>0.28470000000000001</v>
      </c>
      <c r="AH29" s="364">
        <v>-8.6199999999999992</v>
      </c>
      <c r="AI29" s="363">
        <v>0</v>
      </c>
      <c r="AJ29" s="363">
        <v>1.8812</v>
      </c>
      <c r="AK29" s="363">
        <v>8.6334999999999997</v>
      </c>
      <c r="AL29" s="363">
        <v>2.76E-2</v>
      </c>
      <c r="AM29" s="363">
        <v>0</v>
      </c>
      <c r="AN29" s="363">
        <v>0</v>
      </c>
      <c r="AO29" s="363"/>
      <c r="AP29" s="363">
        <v>0</v>
      </c>
      <c r="AQ29" s="363"/>
      <c r="AR29" s="363"/>
      <c r="AS29" s="363"/>
      <c r="AT29" s="363">
        <v>0</v>
      </c>
      <c r="AU29" s="363">
        <v>62.169460591983295</v>
      </c>
      <c r="AV29" s="363">
        <v>23.9376</v>
      </c>
      <c r="AW29" s="364">
        <v>31.49</v>
      </c>
      <c r="AX29" s="363">
        <v>0</v>
      </c>
      <c r="AY29" s="363">
        <v>1.2593000000000001</v>
      </c>
      <c r="AZ29" s="363">
        <v>2.5928</v>
      </c>
      <c r="BA29" s="363">
        <v>2.5062000000000002</v>
      </c>
      <c r="BB29" s="363">
        <v>1.4563999999999999</v>
      </c>
      <c r="BC29" s="363">
        <v>1.35</v>
      </c>
      <c r="BD29" s="363">
        <v>1.3408</v>
      </c>
      <c r="BE29" s="364">
        <v>1.92</v>
      </c>
      <c r="BF29" s="363"/>
      <c r="BG29" s="363"/>
      <c r="BH29" s="363"/>
      <c r="BI29" s="363">
        <v>0</v>
      </c>
      <c r="BJ29" s="363"/>
      <c r="BK29" s="364"/>
      <c r="BL29" s="363"/>
      <c r="BM29" s="363"/>
      <c r="BN29" s="363">
        <v>0</v>
      </c>
      <c r="BO29" s="363">
        <v>0.09</v>
      </c>
      <c r="BP29" s="363">
        <v>16.779252119913199</v>
      </c>
      <c r="BQ29" s="364">
        <v>18.38</v>
      </c>
      <c r="BR29" s="363">
        <v>1.1007</v>
      </c>
      <c r="BS29" s="363">
        <v>-1.7777000000000001</v>
      </c>
      <c r="BT29" s="363">
        <v>-2.5236999999999998</v>
      </c>
      <c r="BU29" s="363">
        <v>4.5507</v>
      </c>
      <c r="BV29" s="363">
        <v>0</v>
      </c>
      <c r="BW29" s="363">
        <v>0</v>
      </c>
      <c r="BX29" s="363">
        <v>0</v>
      </c>
      <c r="BY29" s="364">
        <v>57.9</v>
      </c>
      <c r="BZ29" s="363">
        <v>0</v>
      </c>
      <c r="CA29" s="363"/>
      <c r="CB29" s="363"/>
      <c r="CC29" s="363"/>
      <c r="CD29" s="363">
        <v>0</v>
      </c>
      <c r="CE29" s="363">
        <v>2.3043999999999998</v>
      </c>
      <c r="CF29" s="363">
        <v>0</v>
      </c>
      <c r="CG29" s="364"/>
      <c r="CH29" s="363">
        <v>-0.32950000000000002</v>
      </c>
      <c r="CI29" s="363">
        <v>0.32950000000000002</v>
      </c>
      <c r="CJ29" s="363"/>
      <c r="CK29" s="363">
        <v>15.861499999999999</v>
      </c>
      <c r="CL29" s="363">
        <v>3.602400000000002</v>
      </c>
      <c r="CM29" s="363">
        <v>51.86</v>
      </c>
      <c r="CN29" s="363">
        <v>92.409465900000001</v>
      </c>
      <c r="CO29" s="364">
        <v>9.1999999999999993</v>
      </c>
      <c r="CP29" s="363">
        <v>0</v>
      </c>
      <c r="CQ29" s="363">
        <v>41.931100000000001</v>
      </c>
      <c r="CR29" s="363">
        <v>71.953199999999995</v>
      </c>
      <c r="CS29" s="363">
        <v>1.2338</v>
      </c>
      <c r="CT29" s="363">
        <v>0.88190000000000002</v>
      </c>
      <c r="CU29" s="363">
        <v>0</v>
      </c>
      <c r="CV29" s="363">
        <v>110.73742416468501</v>
      </c>
      <c r="CW29" s="364">
        <v>0.38</v>
      </c>
      <c r="CX29" s="363">
        <v>-3.6099999999999993E-2</v>
      </c>
      <c r="CY29" s="363">
        <v>-0.3251</v>
      </c>
      <c r="CZ29" s="363">
        <v>5.0280000000000005</v>
      </c>
      <c r="DA29" s="363">
        <v>0.87180000000000002</v>
      </c>
      <c r="DB29" s="363">
        <v>0</v>
      </c>
      <c r="DC29" s="363">
        <v>1.21420768832683</v>
      </c>
      <c r="DD29" s="363">
        <v>11.689041134173946</v>
      </c>
      <c r="DE29" s="364">
        <v>16.82</v>
      </c>
      <c r="DF29" s="363">
        <v>0</v>
      </c>
      <c r="DG29" s="364"/>
      <c r="DH29" s="363">
        <v>0.73509999999999998</v>
      </c>
      <c r="DI29" s="363">
        <v>47.261700000000005</v>
      </c>
      <c r="DJ29" s="363">
        <v>150.80630000000002</v>
      </c>
      <c r="DK29" s="363">
        <v>73.945100000000011</v>
      </c>
      <c r="DL29" s="363">
        <v>70.5398</v>
      </c>
      <c r="DM29" s="363">
        <v>118.61486828031013</v>
      </c>
      <c r="DN29" s="152">
        <v>257.17828331877217</v>
      </c>
      <c r="DO29" s="152">
        <v>127.47</v>
      </c>
    </row>
    <row r="30" spans="1:119" x14ac:dyDescent="0.25">
      <c r="A30" s="158" t="s">
        <v>146</v>
      </c>
      <c r="B30" s="365">
        <v>2848.3892000000001</v>
      </c>
      <c r="C30" s="365">
        <v>3127.6703000000007</v>
      </c>
      <c r="D30" s="365">
        <v>3233.5845000000013</v>
      </c>
      <c r="E30" s="365">
        <v>2224.3058999999998</v>
      </c>
      <c r="F30" s="365">
        <v>-359.09140000000008</v>
      </c>
      <c r="G30" s="365">
        <v>1920.4422999999995</v>
      </c>
      <c r="H30" s="365">
        <v>2005.7387664200157</v>
      </c>
      <c r="I30" s="365">
        <v>6312.4973</v>
      </c>
      <c r="J30" s="116">
        <v>6497.31</v>
      </c>
      <c r="K30" s="365">
        <v>5.5628999999999991</v>
      </c>
      <c r="L30" s="365">
        <v>17.458900000000003</v>
      </c>
      <c r="M30" s="365">
        <v>2848.3892000000001</v>
      </c>
      <c r="N30" s="365">
        <v>3133.2332000000006</v>
      </c>
      <c r="O30" s="365">
        <v>3251.0434000000014</v>
      </c>
      <c r="P30" s="365">
        <v>2224.3058999999998</v>
      </c>
      <c r="Q30" s="365">
        <v>-359.09140000000008</v>
      </c>
      <c r="R30" s="365">
        <v>1920.4422999999995</v>
      </c>
      <c r="S30" s="365">
        <v>2005.7387664200157</v>
      </c>
      <c r="T30" s="365">
        <v>6312.4973</v>
      </c>
      <c r="U30" s="116">
        <v>6497.31</v>
      </c>
      <c r="V30" s="366">
        <v>-22.925699999999999</v>
      </c>
      <c r="W30" s="366">
        <v>-1.9089000000000005</v>
      </c>
      <c r="X30" s="366">
        <v>-9.6745000000000001</v>
      </c>
      <c r="Y30" s="366">
        <v>-8.2200000000000095</v>
      </c>
      <c r="Z30" s="366">
        <v>-73.176099999999977</v>
      </c>
      <c r="AA30" s="367">
        <v>24.07</v>
      </c>
      <c r="AB30" s="363">
        <v>7.6659000000000006</v>
      </c>
      <c r="AC30" s="363">
        <v>92.38</v>
      </c>
      <c r="AD30" s="363">
        <v>51.951800000000006</v>
      </c>
      <c r="AE30" s="363">
        <v>79.908800000000014</v>
      </c>
      <c r="AF30" s="363">
        <v>-72.539696500000062</v>
      </c>
      <c r="AG30" s="370">
        <v>64.176199999999994</v>
      </c>
      <c r="AH30" s="364">
        <v>228.64</v>
      </c>
      <c r="AI30" s="363">
        <v>-6.7547000000000006</v>
      </c>
      <c r="AJ30" s="363">
        <v>1.9184000000000003</v>
      </c>
      <c r="AK30" s="363">
        <v>17.261500000000005</v>
      </c>
      <c r="AL30" s="363">
        <v>-13.4087</v>
      </c>
      <c r="AM30" s="363">
        <v>-309.66918345814196</v>
      </c>
      <c r="AN30" s="363">
        <v>57.538008505820827</v>
      </c>
      <c r="AO30" s="363">
        <v>191.4984</v>
      </c>
      <c r="AP30" s="363">
        <v>-2.8635999999999999</v>
      </c>
      <c r="AQ30" s="363">
        <v>-78.730000000000047</v>
      </c>
      <c r="AR30" s="363">
        <v>-16.969399999999936</v>
      </c>
      <c r="AS30" s="363">
        <v>3.2382999999999913</v>
      </c>
      <c r="AT30" s="363">
        <v>69.304699999999997</v>
      </c>
      <c r="AU30" s="363">
        <v>95.260539408016712</v>
      </c>
      <c r="AV30" s="363">
        <v>30.864645200000108</v>
      </c>
      <c r="AW30" s="364">
        <v>27.81</v>
      </c>
      <c r="AX30" s="363">
        <v>0</v>
      </c>
      <c r="AY30" s="363">
        <v>1.6883000000000004</v>
      </c>
      <c r="AZ30" s="363">
        <v>3.428599999999999</v>
      </c>
      <c r="BA30" s="363">
        <v>3.3708000000000005</v>
      </c>
      <c r="BB30" s="363">
        <v>1.9756000000000005</v>
      </c>
      <c r="BC30" s="363">
        <v>1.7799999999999989</v>
      </c>
      <c r="BD30" s="363">
        <v>1.7688000000000004</v>
      </c>
      <c r="BE30" s="364">
        <v>2.5499999999999998</v>
      </c>
      <c r="BF30" s="363"/>
      <c r="BG30" s="363">
        <v>-6.2747999999999999</v>
      </c>
      <c r="BH30" s="363">
        <v>-7.2352000000000007</v>
      </c>
      <c r="BI30" s="363">
        <v>0</v>
      </c>
      <c r="BJ30" s="363"/>
      <c r="BK30" s="364"/>
      <c r="BL30" s="363">
        <v>-2.8879400000000004</v>
      </c>
      <c r="BM30" s="363">
        <v>-1.5727</v>
      </c>
      <c r="BN30" s="363">
        <v>-0.10580000000000024</v>
      </c>
      <c r="BO30" s="363">
        <v>2.2288399291073571</v>
      </c>
      <c r="BP30" s="363">
        <v>19.666947880086806</v>
      </c>
      <c r="BQ30" s="364">
        <v>23.54</v>
      </c>
      <c r="BR30" s="363">
        <v>1.4810999999999999</v>
      </c>
      <c r="BS30" s="363">
        <v>-103.3159</v>
      </c>
      <c r="BT30" s="363">
        <v>-5.9862999999999253</v>
      </c>
      <c r="BU30" s="363">
        <v>-11.506099999999993</v>
      </c>
      <c r="BV30" s="363">
        <v>-170.37479999999999</v>
      </c>
      <c r="BW30" s="363">
        <v>-748.83510000000001</v>
      </c>
      <c r="BX30" s="363">
        <v>580.77994179999996</v>
      </c>
      <c r="BY30" s="364">
        <v>531.48</v>
      </c>
      <c r="BZ30" s="363">
        <v>-0.365539</v>
      </c>
      <c r="CA30" s="363">
        <v>-14.301699999999999</v>
      </c>
      <c r="CB30" s="363">
        <v>-28.552299999999999</v>
      </c>
      <c r="CC30" s="363">
        <v>-1146.3079</v>
      </c>
      <c r="CD30" s="363">
        <v>-204.5188</v>
      </c>
      <c r="CE30" s="363">
        <v>-1053.6622243350002</v>
      </c>
      <c r="CF30" s="363">
        <v>-159.04949999999994</v>
      </c>
      <c r="CG30" s="364">
        <v>-182.97</v>
      </c>
      <c r="CH30" s="363">
        <v>-4.2423999999999999</v>
      </c>
      <c r="CI30" s="363">
        <v>-170.43839999999997</v>
      </c>
      <c r="CJ30" s="363">
        <v>-106.65480000000004</v>
      </c>
      <c r="CK30" s="363">
        <v>82.64009999999999</v>
      </c>
      <c r="CL30" s="363">
        <v>215.27900000000005</v>
      </c>
      <c r="CM30" s="363">
        <v>58.239999999999995</v>
      </c>
      <c r="CN30" s="363">
        <v>111.07796867399996</v>
      </c>
      <c r="CO30" s="364">
        <v>-77.209999999999994</v>
      </c>
      <c r="CP30" s="363">
        <v>-10.912800000000001</v>
      </c>
      <c r="CQ30" s="363">
        <v>60.961100000000002</v>
      </c>
      <c r="CR30" s="363">
        <v>88.008199999999803</v>
      </c>
      <c r="CS30" s="363">
        <v>-81.172099999999986</v>
      </c>
      <c r="CT30" s="363">
        <v>-168.92929999999996</v>
      </c>
      <c r="CU30" s="363">
        <v>-186.92904525762472</v>
      </c>
      <c r="CV30" s="363">
        <v>500.99842787438575</v>
      </c>
      <c r="CW30" s="364">
        <v>-509.69</v>
      </c>
      <c r="CX30" s="363">
        <v>-4.9500000000000127E-2</v>
      </c>
      <c r="CY30" s="363">
        <v>-13.534599999999999</v>
      </c>
      <c r="CZ30" s="363">
        <v>15.55890000000001</v>
      </c>
      <c r="DA30" s="363">
        <v>-31.433600000000006</v>
      </c>
      <c r="DB30" s="363">
        <v>-8.060299999999998</v>
      </c>
      <c r="DC30" s="363">
        <v>8.7528567762553262</v>
      </c>
      <c r="DD30" s="363">
        <v>41.726430760546037</v>
      </c>
      <c r="DE30" s="364">
        <v>21.19</v>
      </c>
      <c r="DF30" s="363">
        <v>-8.0897999999999932</v>
      </c>
      <c r="DG30" s="364">
        <v>23.27</v>
      </c>
      <c r="DH30" s="363">
        <v>-16.952739000000001</v>
      </c>
      <c r="DI30" s="363">
        <v>-323.99520000000001</v>
      </c>
      <c r="DJ30" s="363">
        <v>10.082459999999918</v>
      </c>
      <c r="DK30" s="363">
        <v>-1115.4388000000001</v>
      </c>
      <c r="DL30" s="363">
        <v>-208.60409999999987</v>
      </c>
      <c r="DM30" s="363">
        <v>-2213.5930134373871</v>
      </c>
      <c r="DN30" s="152">
        <v>1168.2819706948396</v>
      </c>
      <c r="DO30" s="152">
        <v>304.17839999999995</v>
      </c>
    </row>
    <row r="31" spans="1:119" ht="13" x14ac:dyDescent="0.25">
      <c r="A31" s="358" t="s">
        <v>20</v>
      </c>
      <c r="B31" s="365"/>
      <c r="C31" s="365"/>
      <c r="D31" s="365"/>
      <c r="E31" s="365"/>
      <c r="F31" s="365"/>
      <c r="G31" s="365"/>
      <c r="H31" s="365"/>
      <c r="I31" s="365"/>
      <c r="J31" s="116"/>
      <c r="K31" s="365"/>
      <c r="L31" s="365"/>
      <c r="M31" s="365"/>
      <c r="N31" s="365"/>
      <c r="O31" s="365"/>
      <c r="P31" s="365"/>
      <c r="Q31" s="365"/>
      <c r="R31" s="365"/>
      <c r="S31" s="365"/>
      <c r="T31" s="365"/>
      <c r="U31" s="116"/>
      <c r="V31" s="361"/>
      <c r="W31" s="361"/>
      <c r="X31" s="361"/>
      <c r="Y31" s="361"/>
      <c r="Z31" s="361"/>
      <c r="AA31" s="362"/>
      <c r="AB31" s="363"/>
      <c r="AC31" s="363"/>
      <c r="AD31" s="363"/>
      <c r="AE31" s="363"/>
      <c r="AF31" s="363"/>
      <c r="AG31" s="363"/>
      <c r="AH31" s="364"/>
      <c r="AI31" s="363"/>
      <c r="AJ31" s="363"/>
      <c r="AK31" s="363"/>
      <c r="AL31" s="363"/>
      <c r="AM31" s="363"/>
      <c r="AN31" s="363"/>
      <c r="AO31" s="363"/>
      <c r="AP31" s="363"/>
      <c r="AQ31" s="363"/>
      <c r="AR31" s="363"/>
      <c r="AS31" s="363"/>
      <c r="AT31" s="363"/>
      <c r="AU31" s="363"/>
      <c r="AV31" s="363"/>
      <c r="AW31" s="364"/>
      <c r="AX31" s="363"/>
      <c r="AY31" s="363"/>
      <c r="AZ31" s="363"/>
      <c r="BA31" s="363"/>
      <c r="BB31" s="363"/>
      <c r="BC31" s="363"/>
      <c r="BD31" s="363"/>
      <c r="BE31" s="364"/>
      <c r="BF31" s="363"/>
      <c r="BG31" s="363"/>
      <c r="BH31" s="363"/>
      <c r="BI31" s="363"/>
      <c r="BJ31" s="363"/>
      <c r="BK31" s="364"/>
      <c r="BL31" s="363"/>
      <c r="BM31" s="363"/>
      <c r="BN31" s="363"/>
      <c r="BO31" s="363"/>
      <c r="BP31" s="363"/>
      <c r="BQ31" s="364"/>
      <c r="BR31" s="363"/>
      <c r="BS31" s="363"/>
      <c r="BT31" s="363"/>
      <c r="BU31" s="363"/>
      <c r="BV31" s="363"/>
      <c r="BW31" s="363"/>
      <c r="BX31" s="363"/>
      <c r="BY31" s="364"/>
      <c r="BZ31" s="363"/>
      <c r="CA31" s="363"/>
      <c r="CB31" s="363"/>
      <c r="CC31" s="363"/>
      <c r="CD31" s="363"/>
      <c r="CE31" s="363"/>
      <c r="CF31" s="363"/>
      <c r="CG31" s="364"/>
      <c r="CH31" s="363"/>
      <c r="CI31" s="363"/>
      <c r="CJ31" s="363"/>
      <c r="CK31" s="363"/>
      <c r="CL31" s="363"/>
      <c r="CM31" s="363"/>
      <c r="CN31" s="363"/>
      <c r="CO31" s="364"/>
      <c r="CP31" s="363"/>
      <c r="CQ31" s="363"/>
      <c r="CR31" s="363"/>
      <c r="CS31" s="363"/>
      <c r="CT31" s="363"/>
      <c r="CU31" s="363"/>
      <c r="CV31" s="363"/>
      <c r="CW31" s="364"/>
      <c r="CX31" s="363"/>
      <c r="CY31" s="363"/>
      <c r="CZ31" s="363"/>
      <c r="DA31" s="363"/>
      <c r="DB31" s="363"/>
      <c r="DC31" s="363"/>
      <c r="DD31" s="363"/>
      <c r="DE31" s="364"/>
      <c r="DF31" s="363"/>
      <c r="DG31" s="364"/>
      <c r="DH31" s="363"/>
      <c r="DI31" s="363"/>
      <c r="DJ31" s="363"/>
      <c r="DK31" s="363"/>
      <c r="DL31" s="363"/>
      <c r="DM31" s="363"/>
      <c r="DN31" s="152"/>
      <c r="DO31" s="152">
        <v>0</v>
      </c>
    </row>
    <row r="32" spans="1:119" x14ac:dyDescent="0.25">
      <c r="A32" s="158" t="s">
        <v>147</v>
      </c>
      <c r="B32" s="365">
        <v>0</v>
      </c>
      <c r="C32" s="365">
        <v>0</v>
      </c>
      <c r="D32" s="365">
        <v>0</v>
      </c>
      <c r="E32" s="365">
        <v>0</v>
      </c>
      <c r="F32" s="365">
        <v>0</v>
      </c>
      <c r="G32" s="365">
        <v>0</v>
      </c>
      <c r="H32" s="365">
        <v>0</v>
      </c>
      <c r="I32" s="365">
        <v>394.74</v>
      </c>
      <c r="J32" s="116">
        <v>0</v>
      </c>
      <c r="K32" s="365">
        <v>0</v>
      </c>
      <c r="L32" s="365">
        <v>0</v>
      </c>
      <c r="M32" s="365">
        <v>0</v>
      </c>
      <c r="N32" s="365">
        <v>0</v>
      </c>
      <c r="O32" s="365">
        <v>0</v>
      </c>
      <c r="P32" s="365">
        <v>0</v>
      </c>
      <c r="Q32" s="365">
        <v>0</v>
      </c>
      <c r="R32" s="365">
        <v>0</v>
      </c>
      <c r="S32" s="365">
        <v>0</v>
      </c>
      <c r="T32" s="365">
        <v>394.74</v>
      </c>
      <c r="U32" s="116">
        <v>0</v>
      </c>
      <c r="V32" s="366"/>
      <c r="W32" s="366"/>
      <c r="X32" s="366">
        <v>0</v>
      </c>
      <c r="Y32" s="366">
        <v>0</v>
      </c>
      <c r="Z32" s="366">
        <v>0</v>
      </c>
      <c r="AA32" s="367"/>
      <c r="AB32" s="363">
        <v>0</v>
      </c>
      <c r="AC32" s="363"/>
      <c r="AD32" s="363"/>
      <c r="AE32" s="363">
        <v>0</v>
      </c>
      <c r="AF32" s="363">
        <v>0</v>
      </c>
      <c r="AG32" s="363">
        <v>0</v>
      </c>
      <c r="AH32" s="364"/>
      <c r="AI32" s="363">
        <v>0</v>
      </c>
      <c r="AJ32" s="363"/>
      <c r="AK32" s="363"/>
      <c r="AL32" s="363">
        <v>0</v>
      </c>
      <c r="AM32" s="363">
        <v>0</v>
      </c>
      <c r="AN32" s="363"/>
      <c r="AO32" s="363"/>
      <c r="AP32" s="363">
        <v>0</v>
      </c>
      <c r="AQ32" s="363"/>
      <c r="AR32" s="363"/>
      <c r="AS32" s="363"/>
      <c r="AT32" s="363">
        <v>0</v>
      </c>
      <c r="AU32" s="363">
        <v>0</v>
      </c>
      <c r="AV32" s="363"/>
      <c r="AW32" s="364"/>
      <c r="AX32" s="363">
        <v>0</v>
      </c>
      <c r="AY32" s="363"/>
      <c r="AZ32" s="363"/>
      <c r="BA32" s="363"/>
      <c r="BB32" s="363">
        <v>0</v>
      </c>
      <c r="BC32" s="363">
        <v>0</v>
      </c>
      <c r="BD32" s="363"/>
      <c r="BE32" s="364"/>
      <c r="BF32" s="363"/>
      <c r="BG32" s="363"/>
      <c r="BH32" s="363"/>
      <c r="BI32" s="363">
        <v>0</v>
      </c>
      <c r="BJ32" s="363"/>
      <c r="BK32" s="364"/>
      <c r="BL32" s="363"/>
      <c r="BM32" s="363"/>
      <c r="BN32" s="363">
        <v>0</v>
      </c>
      <c r="BO32" s="363"/>
      <c r="BP32" s="363"/>
      <c r="BQ32" s="364"/>
      <c r="BR32" s="363">
        <v>0</v>
      </c>
      <c r="BS32" s="363"/>
      <c r="BT32" s="363"/>
      <c r="BU32" s="363"/>
      <c r="BV32" s="363">
        <v>0</v>
      </c>
      <c r="BW32" s="363"/>
      <c r="BX32" s="363">
        <v>0</v>
      </c>
      <c r="BY32" s="364"/>
      <c r="BZ32" s="363">
        <v>0</v>
      </c>
      <c r="CA32" s="363"/>
      <c r="CB32" s="363"/>
      <c r="CC32" s="363"/>
      <c r="CD32" s="363">
        <v>0</v>
      </c>
      <c r="CE32" s="363">
        <v>0</v>
      </c>
      <c r="CF32" s="363"/>
      <c r="CG32" s="364"/>
      <c r="CH32" s="363">
        <v>0</v>
      </c>
      <c r="CI32" s="363"/>
      <c r="CJ32" s="363"/>
      <c r="CK32" s="363"/>
      <c r="CL32" s="363">
        <v>0</v>
      </c>
      <c r="CM32" s="363"/>
      <c r="CN32" s="363">
        <v>-16.5</v>
      </c>
      <c r="CO32" s="364"/>
      <c r="CP32" s="363">
        <v>0</v>
      </c>
      <c r="CQ32" s="363"/>
      <c r="CR32" s="363"/>
      <c r="CS32" s="363"/>
      <c r="CT32" s="363">
        <v>0</v>
      </c>
      <c r="CU32" s="363">
        <v>0</v>
      </c>
      <c r="CV32" s="363">
        <v>0</v>
      </c>
      <c r="CW32" s="364"/>
      <c r="CX32" s="363">
        <v>0</v>
      </c>
      <c r="CY32" s="363"/>
      <c r="CZ32" s="363"/>
      <c r="DA32" s="363"/>
      <c r="DB32" s="363">
        <v>0</v>
      </c>
      <c r="DC32" s="363"/>
      <c r="DD32" s="363"/>
      <c r="DE32" s="364"/>
      <c r="DF32" s="363">
        <v>0</v>
      </c>
      <c r="DG32" s="364"/>
      <c r="DH32" s="363">
        <v>0</v>
      </c>
      <c r="DI32" s="363">
        <v>0</v>
      </c>
      <c r="DJ32" s="363">
        <v>0</v>
      </c>
      <c r="DK32" s="363">
        <v>0</v>
      </c>
      <c r="DL32" s="363">
        <v>0</v>
      </c>
      <c r="DM32" s="363">
        <v>0</v>
      </c>
      <c r="DN32" s="152">
        <v>-16.5</v>
      </c>
      <c r="DO32" s="152">
        <v>0</v>
      </c>
    </row>
    <row r="33" spans="1:119" x14ac:dyDescent="0.25">
      <c r="A33" s="158" t="s">
        <v>148</v>
      </c>
      <c r="B33" s="365">
        <v>860</v>
      </c>
      <c r="C33" s="365">
        <v>0</v>
      </c>
      <c r="D33" s="365">
        <v>1002</v>
      </c>
      <c r="E33" s="365">
        <v>1184.22</v>
      </c>
      <c r="F33" s="365">
        <v>1184.22</v>
      </c>
      <c r="G33" s="365">
        <v>0</v>
      </c>
      <c r="H33" s="365">
        <v>0</v>
      </c>
      <c r="I33" s="365">
        <v>0</v>
      </c>
      <c r="J33" s="116">
        <v>1263.18</v>
      </c>
      <c r="K33" s="365">
        <v>0</v>
      </c>
      <c r="L33" s="365">
        <v>0</v>
      </c>
      <c r="M33" s="365">
        <v>860</v>
      </c>
      <c r="N33" s="365">
        <v>0</v>
      </c>
      <c r="O33" s="365">
        <v>1002</v>
      </c>
      <c r="P33" s="365">
        <v>1184.22</v>
      </c>
      <c r="Q33" s="365">
        <v>1184.22</v>
      </c>
      <c r="R33" s="365">
        <v>0</v>
      </c>
      <c r="S33" s="365">
        <v>0</v>
      </c>
      <c r="T33" s="365">
        <v>0</v>
      </c>
      <c r="U33" s="116">
        <v>1263.18</v>
      </c>
      <c r="V33" s="366"/>
      <c r="W33" s="366"/>
      <c r="X33" s="366">
        <v>0</v>
      </c>
      <c r="Y33" s="366">
        <v>0</v>
      </c>
      <c r="Z33" s="366">
        <v>0</v>
      </c>
      <c r="AA33" s="367"/>
      <c r="AB33" s="363">
        <v>0</v>
      </c>
      <c r="AC33" s="363"/>
      <c r="AD33" s="363"/>
      <c r="AE33" s="363">
        <v>0</v>
      </c>
      <c r="AF33" s="363">
        <v>0</v>
      </c>
      <c r="AG33" s="363">
        <v>0</v>
      </c>
      <c r="AH33" s="364"/>
      <c r="AI33" s="363">
        <v>0</v>
      </c>
      <c r="AJ33" s="363"/>
      <c r="AK33" s="363"/>
      <c r="AL33" s="363">
        <v>0</v>
      </c>
      <c r="AM33" s="363">
        <v>0</v>
      </c>
      <c r="AN33" s="363"/>
      <c r="AO33" s="363"/>
      <c r="AP33" s="363">
        <v>0</v>
      </c>
      <c r="AQ33" s="363"/>
      <c r="AR33" s="363"/>
      <c r="AS33" s="363"/>
      <c r="AT33" s="363">
        <v>0</v>
      </c>
      <c r="AU33" s="363">
        <v>0</v>
      </c>
      <c r="AV33" s="363"/>
      <c r="AW33" s="364"/>
      <c r="AX33" s="363">
        <v>0</v>
      </c>
      <c r="AY33" s="363"/>
      <c r="AZ33" s="363"/>
      <c r="BA33" s="363"/>
      <c r="BB33" s="363">
        <v>0</v>
      </c>
      <c r="BC33" s="363">
        <v>0</v>
      </c>
      <c r="BD33" s="363"/>
      <c r="BE33" s="364"/>
      <c r="BF33" s="363"/>
      <c r="BG33" s="363"/>
      <c r="BH33" s="363"/>
      <c r="BI33" s="363">
        <v>0</v>
      </c>
      <c r="BJ33" s="363"/>
      <c r="BK33" s="364"/>
      <c r="BL33" s="363"/>
      <c r="BM33" s="363"/>
      <c r="BN33" s="363">
        <v>0</v>
      </c>
      <c r="BO33" s="363"/>
      <c r="BP33" s="363"/>
      <c r="BQ33" s="364"/>
      <c r="BR33" s="363">
        <v>0</v>
      </c>
      <c r="BS33" s="363"/>
      <c r="BT33" s="363"/>
      <c r="BU33" s="363"/>
      <c r="BV33" s="363">
        <v>0</v>
      </c>
      <c r="BW33" s="363"/>
      <c r="BX33" s="363">
        <v>0</v>
      </c>
      <c r="BY33" s="364"/>
      <c r="BZ33" s="363">
        <v>0</v>
      </c>
      <c r="CA33" s="363"/>
      <c r="CB33" s="363"/>
      <c r="CC33" s="363"/>
      <c r="CD33" s="363">
        <v>0</v>
      </c>
      <c r="CE33" s="363">
        <v>0</v>
      </c>
      <c r="CF33" s="363"/>
      <c r="CG33" s="364"/>
      <c r="CH33" s="363">
        <v>0</v>
      </c>
      <c r="CI33" s="363"/>
      <c r="CJ33" s="363"/>
      <c r="CK33" s="363"/>
      <c r="CL33" s="363">
        <v>0</v>
      </c>
      <c r="CM33" s="363"/>
      <c r="CN33" s="363">
        <v>0</v>
      </c>
      <c r="CO33" s="364"/>
      <c r="CP33" s="363">
        <v>0</v>
      </c>
      <c r="CQ33" s="363"/>
      <c r="CR33" s="363"/>
      <c r="CS33" s="363"/>
      <c r="CT33" s="363">
        <v>0</v>
      </c>
      <c r="CU33" s="363">
        <v>0</v>
      </c>
      <c r="CV33" s="363">
        <v>0</v>
      </c>
      <c r="CW33" s="364"/>
      <c r="CX33" s="363">
        <v>0</v>
      </c>
      <c r="CY33" s="363"/>
      <c r="CZ33" s="363"/>
      <c r="DA33" s="363"/>
      <c r="DB33" s="363">
        <v>0</v>
      </c>
      <c r="DC33" s="363"/>
      <c r="DD33" s="363"/>
      <c r="DE33" s="364"/>
      <c r="DF33" s="363">
        <v>0</v>
      </c>
      <c r="DG33" s="364"/>
      <c r="DH33" s="363">
        <v>0</v>
      </c>
      <c r="DI33" s="363">
        <v>0</v>
      </c>
      <c r="DJ33" s="363">
        <v>0</v>
      </c>
      <c r="DK33" s="363">
        <v>0</v>
      </c>
      <c r="DL33" s="363">
        <v>0</v>
      </c>
      <c r="DM33" s="363">
        <v>0</v>
      </c>
      <c r="DN33" s="152">
        <v>0</v>
      </c>
      <c r="DO33" s="152">
        <v>0</v>
      </c>
    </row>
    <row r="34" spans="1:119" x14ac:dyDescent="0.25">
      <c r="A34" s="158" t="s">
        <v>149</v>
      </c>
      <c r="B34" s="365">
        <v>175.0788</v>
      </c>
      <c r="C34" s="365">
        <v>0</v>
      </c>
      <c r="D34" s="365">
        <v>203.9872</v>
      </c>
      <c r="E34" s="365">
        <v>243.42830000000001</v>
      </c>
      <c r="F34" s="365">
        <v>243.42830000000001</v>
      </c>
      <c r="G34" s="365">
        <v>0</v>
      </c>
      <c r="H34" s="365">
        <v>0</v>
      </c>
      <c r="I34" s="365">
        <v>0</v>
      </c>
      <c r="J34" s="116"/>
      <c r="K34" s="365">
        <v>0</v>
      </c>
      <c r="L34" s="365">
        <v>0</v>
      </c>
      <c r="M34" s="365">
        <v>175.0788</v>
      </c>
      <c r="N34" s="365">
        <v>0</v>
      </c>
      <c r="O34" s="365">
        <v>203.9872</v>
      </c>
      <c r="P34" s="365">
        <v>243.42830000000001</v>
      </c>
      <c r="Q34" s="365">
        <v>243.42830000000001</v>
      </c>
      <c r="R34" s="365">
        <v>0</v>
      </c>
      <c r="S34" s="365">
        <v>0</v>
      </c>
      <c r="T34" s="365">
        <v>0</v>
      </c>
      <c r="U34" s="116"/>
      <c r="V34" s="366"/>
      <c r="W34" s="366"/>
      <c r="X34" s="366">
        <v>0</v>
      </c>
      <c r="Y34" s="366">
        <v>0</v>
      </c>
      <c r="Z34" s="366">
        <v>0</v>
      </c>
      <c r="AA34" s="367"/>
      <c r="AB34" s="363">
        <v>0</v>
      </c>
      <c r="AC34" s="363"/>
      <c r="AD34" s="363"/>
      <c r="AE34" s="363">
        <v>0</v>
      </c>
      <c r="AF34" s="363">
        <v>0</v>
      </c>
      <c r="AG34" s="363">
        <v>0</v>
      </c>
      <c r="AH34" s="364"/>
      <c r="AI34" s="363">
        <v>0</v>
      </c>
      <c r="AJ34" s="363"/>
      <c r="AK34" s="363"/>
      <c r="AL34" s="363">
        <v>0</v>
      </c>
      <c r="AM34" s="363">
        <v>0</v>
      </c>
      <c r="AN34" s="363"/>
      <c r="AO34" s="363"/>
      <c r="AP34" s="363">
        <v>0</v>
      </c>
      <c r="AQ34" s="363"/>
      <c r="AR34" s="363"/>
      <c r="AS34" s="363"/>
      <c r="AT34" s="363">
        <v>0</v>
      </c>
      <c r="AU34" s="363">
        <v>0</v>
      </c>
      <c r="AV34" s="363"/>
      <c r="AW34" s="364"/>
      <c r="AX34" s="363">
        <v>0</v>
      </c>
      <c r="AY34" s="363"/>
      <c r="AZ34" s="363"/>
      <c r="BA34" s="363"/>
      <c r="BB34" s="363">
        <v>0</v>
      </c>
      <c r="BC34" s="363">
        <v>0</v>
      </c>
      <c r="BD34" s="363"/>
      <c r="BE34" s="364"/>
      <c r="BF34" s="363"/>
      <c r="BG34" s="363"/>
      <c r="BH34" s="363"/>
      <c r="BI34" s="363">
        <v>0</v>
      </c>
      <c r="BJ34" s="363"/>
      <c r="BK34" s="364"/>
      <c r="BL34" s="363"/>
      <c r="BM34" s="363"/>
      <c r="BN34" s="363">
        <v>0</v>
      </c>
      <c r="BO34" s="363"/>
      <c r="BP34" s="363"/>
      <c r="BQ34" s="364"/>
      <c r="BR34" s="363">
        <v>0</v>
      </c>
      <c r="BS34" s="363"/>
      <c r="BT34" s="363"/>
      <c r="BU34" s="363"/>
      <c r="BV34" s="363">
        <v>0</v>
      </c>
      <c r="BW34" s="363"/>
      <c r="BX34" s="363">
        <v>0</v>
      </c>
      <c r="BY34" s="364"/>
      <c r="BZ34" s="363">
        <v>0</v>
      </c>
      <c r="CA34" s="363"/>
      <c r="CB34" s="363"/>
      <c r="CC34" s="363"/>
      <c r="CD34" s="363">
        <v>0</v>
      </c>
      <c r="CE34" s="363">
        <v>0</v>
      </c>
      <c r="CF34" s="363"/>
      <c r="CG34" s="364"/>
      <c r="CH34" s="363">
        <v>0</v>
      </c>
      <c r="CI34" s="363"/>
      <c r="CJ34" s="363"/>
      <c r="CK34" s="363"/>
      <c r="CL34" s="363">
        <v>0</v>
      </c>
      <c r="CM34" s="363"/>
      <c r="CN34" s="363">
        <v>0</v>
      </c>
      <c r="CO34" s="364"/>
      <c r="CP34" s="363">
        <v>0</v>
      </c>
      <c r="CQ34" s="363"/>
      <c r="CR34" s="363"/>
      <c r="CS34" s="363"/>
      <c r="CT34" s="363">
        <v>0</v>
      </c>
      <c r="CU34" s="363">
        <v>0</v>
      </c>
      <c r="CV34" s="363">
        <v>0</v>
      </c>
      <c r="CW34" s="364"/>
      <c r="CX34" s="363">
        <v>0</v>
      </c>
      <c r="CY34" s="363"/>
      <c r="CZ34" s="363"/>
      <c r="DA34" s="363"/>
      <c r="DB34" s="363">
        <v>0</v>
      </c>
      <c r="DC34" s="363"/>
      <c r="DD34" s="363"/>
      <c r="DE34" s="364"/>
      <c r="DF34" s="363">
        <v>0</v>
      </c>
      <c r="DG34" s="364"/>
      <c r="DH34" s="363">
        <v>0</v>
      </c>
      <c r="DI34" s="363">
        <v>0</v>
      </c>
      <c r="DJ34" s="363">
        <v>0</v>
      </c>
      <c r="DK34" s="363">
        <v>0</v>
      </c>
      <c r="DL34" s="363">
        <v>0</v>
      </c>
      <c r="DM34" s="363">
        <v>0</v>
      </c>
      <c r="DN34" s="152">
        <v>0</v>
      </c>
      <c r="DO34" s="152">
        <v>0</v>
      </c>
    </row>
    <row r="35" spans="1:119" x14ac:dyDescent="0.25">
      <c r="A35" s="158" t="s">
        <v>150</v>
      </c>
      <c r="B35" s="365">
        <v>1813.3</v>
      </c>
      <c r="C35" s="365">
        <v>0</v>
      </c>
      <c r="D35" s="365">
        <v>1921.68</v>
      </c>
      <c r="E35" s="365">
        <v>0</v>
      </c>
      <c r="F35" s="365">
        <v>0</v>
      </c>
      <c r="G35" s="365">
        <v>0</v>
      </c>
      <c r="H35" s="365">
        <v>0</v>
      </c>
      <c r="I35" s="365">
        <v>0</v>
      </c>
      <c r="J35" s="116"/>
      <c r="K35" s="365">
        <v>0</v>
      </c>
      <c r="L35" s="365">
        <v>2.5</v>
      </c>
      <c r="M35" s="365">
        <v>1813.3</v>
      </c>
      <c r="N35" s="365">
        <v>0</v>
      </c>
      <c r="O35" s="365">
        <v>1924.18</v>
      </c>
      <c r="P35" s="365">
        <v>0</v>
      </c>
      <c r="Q35" s="365">
        <v>0</v>
      </c>
      <c r="R35" s="365">
        <v>0</v>
      </c>
      <c r="S35" s="365">
        <v>0</v>
      </c>
      <c r="T35" s="365">
        <v>0</v>
      </c>
      <c r="U35" s="116"/>
      <c r="V35" s="366"/>
      <c r="W35" s="366"/>
      <c r="X35" s="366">
        <v>0</v>
      </c>
      <c r="Y35" s="366">
        <v>0</v>
      </c>
      <c r="Z35" s="366">
        <v>0</v>
      </c>
      <c r="AA35" s="367"/>
      <c r="AB35" s="363">
        <v>0</v>
      </c>
      <c r="AC35" s="363"/>
      <c r="AD35" s="363"/>
      <c r="AE35" s="363">
        <v>0</v>
      </c>
      <c r="AF35" s="363">
        <v>0</v>
      </c>
      <c r="AG35" s="363">
        <v>0</v>
      </c>
      <c r="AH35" s="364"/>
      <c r="AI35" s="363">
        <v>0</v>
      </c>
      <c r="AJ35" s="363"/>
      <c r="AK35" s="363"/>
      <c r="AL35" s="363">
        <v>0</v>
      </c>
      <c r="AM35" s="363">
        <v>0</v>
      </c>
      <c r="AN35" s="363"/>
      <c r="AO35" s="363"/>
      <c r="AP35" s="363">
        <v>0</v>
      </c>
      <c r="AQ35" s="363"/>
      <c r="AR35" s="363"/>
      <c r="AS35" s="363"/>
      <c r="AT35" s="363">
        <v>0</v>
      </c>
      <c r="AU35" s="363">
        <v>0</v>
      </c>
      <c r="AV35" s="363"/>
      <c r="AW35" s="364"/>
      <c r="AX35" s="363">
        <v>0</v>
      </c>
      <c r="AY35" s="363"/>
      <c r="AZ35" s="363"/>
      <c r="BA35" s="363"/>
      <c r="BB35" s="363">
        <v>0</v>
      </c>
      <c r="BC35" s="363">
        <v>0</v>
      </c>
      <c r="BD35" s="363"/>
      <c r="BE35" s="364"/>
      <c r="BF35" s="363"/>
      <c r="BG35" s="363"/>
      <c r="BH35" s="363"/>
      <c r="BI35" s="363">
        <v>0</v>
      </c>
      <c r="BJ35" s="363"/>
      <c r="BK35" s="364"/>
      <c r="BL35" s="363"/>
      <c r="BM35" s="363"/>
      <c r="BN35" s="363">
        <v>0</v>
      </c>
      <c r="BO35" s="363"/>
      <c r="BP35" s="363"/>
      <c r="BQ35" s="364"/>
      <c r="BR35" s="363">
        <v>0</v>
      </c>
      <c r="BS35" s="363"/>
      <c r="BT35" s="363"/>
      <c r="BU35" s="363"/>
      <c r="BV35" s="363">
        <v>0</v>
      </c>
      <c r="BW35" s="363"/>
      <c r="BX35" s="363">
        <v>0</v>
      </c>
      <c r="BY35" s="364"/>
      <c r="BZ35" s="363">
        <v>0</v>
      </c>
      <c r="CA35" s="363"/>
      <c r="CB35" s="363"/>
      <c r="CC35" s="363"/>
      <c r="CD35" s="363">
        <v>0</v>
      </c>
      <c r="CE35" s="363">
        <v>0</v>
      </c>
      <c r="CF35" s="363"/>
      <c r="CG35" s="364"/>
      <c r="CH35" s="363">
        <v>0</v>
      </c>
      <c r="CI35" s="363"/>
      <c r="CJ35" s="363"/>
      <c r="CK35" s="363"/>
      <c r="CL35" s="363">
        <v>0</v>
      </c>
      <c r="CM35" s="363"/>
      <c r="CN35" s="363">
        <v>0</v>
      </c>
      <c r="CO35" s="364"/>
      <c r="CP35" s="363">
        <v>0</v>
      </c>
      <c r="CQ35" s="363"/>
      <c r="CR35" s="363"/>
      <c r="CS35" s="363"/>
      <c r="CT35" s="363">
        <v>0</v>
      </c>
      <c r="CU35" s="363">
        <v>0</v>
      </c>
      <c r="CV35" s="363">
        <v>0</v>
      </c>
      <c r="CW35" s="364"/>
      <c r="CX35" s="363">
        <v>0</v>
      </c>
      <c r="CY35" s="363"/>
      <c r="CZ35" s="363"/>
      <c r="DA35" s="363"/>
      <c r="DB35" s="363">
        <v>0</v>
      </c>
      <c r="DC35" s="363"/>
      <c r="DD35" s="363"/>
      <c r="DE35" s="364"/>
      <c r="DF35" s="363">
        <v>0</v>
      </c>
      <c r="DG35" s="364"/>
      <c r="DH35" s="363">
        <v>0</v>
      </c>
      <c r="DI35" s="363">
        <v>0</v>
      </c>
      <c r="DJ35" s="363">
        <v>0</v>
      </c>
      <c r="DK35" s="363">
        <v>0</v>
      </c>
      <c r="DL35" s="363">
        <v>0</v>
      </c>
      <c r="DM35" s="363">
        <v>0</v>
      </c>
      <c r="DN35" s="152">
        <v>0</v>
      </c>
      <c r="DO35" s="152">
        <v>0</v>
      </c>
    </row>
    <row r="36" spans="1:119" x14ac:dyDescent="0.25">
      <c r="A36" s="158" t="s">
        <v>151</v>
      </c>
      <c r="B36" s="365">
        <v>7.6899999999999996E-2</v>
      </c>
      <c r="C36" s="365">
        <v>8.7400000000000005E-2</v>
      </c>
      <c r="D36" s="365">
        <v>3127.7577000000006</v>
      </c>
      <c r="E36" s="365">
        <v>3233.675000000002</v>
      </c>
      <c r="F36" s="365">
        <v>4030.332600000002</v>
      </c>
      <c r="G36" s="365">
        <v>2243.5902999999994</v>
      </c>
      <c r="H36" s="365">
        <v>4164.0288865259972</v>
      </c>
      <c r="I36" s="365">
        <v>6169.7677000000003</v>
      </c>
      <c r="J36" s="116">
        <v>12087.53</v>
      </c>
      <c r="K36" s="365">
        <v>0</v>
      </c>
      <c r="L36" s="365">
        <v>5.5628999999999991</v>
      </c>
      <c r="M36" s="365">
        <v>7.6899999999999996E-2</v>
      </c>
      <c r="N36" s="365">
        <v>8.7400000000000005E-2</v>
      </c>
      <c r="O36" s="365">
        <v>3133.3206000000005</v>
      </c>
      <c r="P36" s="365">
        <v>3233.675000000002</v>
      </c>
      <c r="Q36" s="365">
        <v>4030.332600000002</v>
      </c>
      <c r="R36" s="365">
        <v>2243.5902999999994</v>
      </c>
      <c r="S36" s="365">
        <v>4164.0288865259972</v>
      </c>
      <c r="T36" s="365">
        <v>6169.7677000000003</v>
      </c>
      <c r="U36" s="116">
        <v>12087.53</v>
      </c>
      <c r="V36" s="366"/>
      <c r="W36" s="371">
        <v>-22.92</v>
      </c>
      <c r="X36" s="366">
        <v>-24.841000000000001</v>
      </c>
      <c r="Y36" s="366">
        <v>-34.515500000000003</v>
      </c>
      <c r="Z36" s="366">
        <v>-42.735500000000016</v>
      </c>
      <c r="AA36" s="367">
        <v>-115.91</v>
      </c>
      <c r="AB36" s="363">
        <v>0</v>
      </c>
      <c r="AC36" s="363"/>
      <c r="AD36" s="363"/>
      <c r="AE36" s="363">
        <v>0</v>
      </c>
      <c r="AF36" s="370">
        <v>231.90150000000003</v>
      </c>
      <c r="AG36" s="363">
        <v>0</v>
      </c>
      <c r="AH36" s="364"/>
      <c r="AI36" s="363">
        <v>0</v>
      </c>
      <c r="AJ36" s="363">
        <v>-6.7546999999999997</v>
      </c>
      <c r="AK36" s="363">
        <v>-4.8662999999999998</v>
      </c>
      <c r="AL36" s="363">
        <v>12.4252</v>
      </c>
      <c r="AM36" s="363">
        <v>-0.96754382445869302</v>
      </c>
      <c r="AN36" s="363">
        <v>-310.63672728260065</v>
      </c>
      <c r="AO36" s="363">
        <v>-253.0986</v>
      </c>
      <c r="AP36" s="363">
        <v>0</v>
      </c>
      <c r="AQ36" s="363">
        <v>-2.8635999999999999</v>
      </c>
      <c r="AR36" s="363">
        <v>-81.596199999999996</v>
      </c>
      <c r="AS36" s="363">
        <v>-98.565600000000003</v>
      </c>
      <c r="AT36" s="363">
        <v>-95.327399999999997</v>
      </c>
      <c r="AU36" s="363">
        <v>-26.022595645191334</v>
      </c>
      <c r="AV36" s="363">
        <v>69.238052573605358</v>
      </c>
      <c r="AW36" s="364">
        <v>100.1</v>
      </c>
      <c r="AX36" s="363">
        <v>0</v>
      </c>
      <c r="AY36" s="363">
        <v>0</v>
      </c>
      <c r="AZ36" s="363"/>
      <c r="BA36" s="363"/>
      <c r="BB36" s="363">
        <v>0</v>
      </c>
      <c r="BC36" s="363">
        <v>0</v>
      </c>
      <c r="BD36" s="363"/>
      <c r="BE36" s="364"/>
      <c r="BF36" s="363"/>
      <c r="BG36" s="363">
        <v>0</v>
      </c>
      <c r="BH36" s="363">
        <v>0</v>
      </c>
      <c r="BI36" s="363">
        <v>0</v>
      </c>
      <c r="BJ36" s="363"/>
      <c r="BK36" s="364"/>
      <c r="BL36" s="363">
        <v>0</v>
      </c>
      <c r="BM36" s="363"/>
      <c r="BN36" s="363">
        <v>0</v>
      </c>
      <c r="BO36" s="363"/>
      <c r="BP36" s="363"/>
      <c r="BQ36" s="364"/>
      <c r="BR36" s="363">
        <v>0</v>
      </c>
      <c r="BS36" s="363">
        <v>1.4814000000000001</v>
      </c>
      <c r="BT36" s="363">
        <v>-101.83450000000001</v>
      </c>
      <c r="BU36" s="363">
        <v>-107.8207</v>
      </c>
      <c r="BV36" s="363">
        <v>-119.32680000000001</v>
      </c>
      <c r="BW36" s="363">
        <v>-289.70159999999998</v>
      </c>
      <c r="BX36" s="363">
        <v>-1038.5367000000001</v>
      </c>
      <c r="BY36" s="364">
        <v>-457.76</v>
      </c>
      <c r="BZ36" s="363">
        <v>0</v>
      </c>
      <c r="CA36" s="363">
        <v>-0.36549999999999999</v>
      </c>
      <c r="CB36" s="363">
        <v>-14.667199999999999</v>
      </c>
      <c r="CC36" s="363">
        <v>-43.219499999999996</v>
      </c>
      <c r="CD36" s="363">
        <v>-1189.5273999999999</v>
      </c>
      <c r="CE36" s="363">
        <v>-1394.0462253144299</v>
      </c>
      <c r="CF36" s="363">
        <v>-2447.7071000000001</v>
      </c>
      <c r="CG36" s="364">
        <v>-2606.7600000000002</v>
      </c>
      <c r="CH36" s="363">
        <v>0</v>
      </c>
      <c r="CI36" s="363">
        <v>-4.2381000000000002</v>
      </c>
      <c r="CJ36" s="363">
        <v>-174.6765</v>
      </c>
      <c r="CK36" s="363">
        <v>-281.3313</v>
      </c>
      <c r="CL36" s="363">
        <v>-198.69120000000001</v>
      </c>
      <c r="CM36" s="363">
        <v>16.587425229322434</v>
      </c>
      <c r="CN36" s="363">
        <v>74.829802435322847</v>
      </c>
      <c r="CO36" s="364">
        <v>169.41</v>
      </c>
      <c r="CP36" s="363">
        <v>0</v>
      </c>
      <c r="CQ36" s="363">
        <v>-10.9107</v>
      </c>
      <c r="CR36" s="363">
        <v>50.050400000000003</v>
      </c>
      <c r="CS36" s="363">
        <v>138.05860000000001</v>
      </c>
      <c r="CT36" s="363">
        <v>56.885899999999999</v>
      </c>
      <c r="CU36" s="363">
        <v>-112.053518424</v>
      </c>
      <c r="CV36" s="363">
        <v>-298.98265186192828</v>
      </c>
      <c r="CW36" s="364">
        <v>202.02</v>
      </c>
      <c r="CX36" s="363">
        <v>0</v>
      </c>
      <c r="CY36" s="363">
        <v>-4.9500000000000002E-2</v>
      </c>
      <c r="CZ36" s="363">
        <v>-13.584099999999999</v>
      </c>
      <c r="DA36" s="363">
        <v>1.9709000000000001</v>
      </c>
      <c r="DB36" s="363">
        <v>-29.462700000000002</v>
      </c>
      <c r="DC36" s="363">
        <v>-37.52300691041583</v>
      </c>
      <c r="DD36" s="363">
        <v>-28.770150134160502</v>
      </c>
      <c r="DE36" s="364">
        <v>12.96</v>
      </c>
      <c r="DF36" s="363">
        <v>-4.3494000000000002</v>
      </c>
      <c r="DG36" s="364">
        <v>-12.44</v>
      </c>
      <c r="DH36" s="363">
        <v>0</v>
      </c>
      <c r="DI36" s="363">
        <v>-16.945999999999998</v>
      </c>
      <c r="DJ36" s="363">
        <v>-343.06280000000004</v>
      </c>
      <c r="DK36" s="363">
        <v>-418.69389999999999</v>
      </c>
      <c r="DL36" s="363">
        <v>-1587.8654000000001</v>
      </c>
      <c r="DM36" s="363">
        <v>-1646.3410648891731</v>
      </c>
      <c r="DN36" s="152">
        <v>-4027.6503742697614</v>
      </c>
      <c r="DO36" s="152">
        <v>-2961.4786000000004</v>
      </c>
    </row>
    <row r="37" spans="1:119" ht="13" x14ac:dyDescent="0.25">
      <c r="A37" s="358" t="s">
        <v>152</v>
      </c>
      <c r="B37" s="359">
        <v>8.7300000000117867E-2</v>
      </c>
      <c r="C37" s="359">
        <v>3127.7577000000006</v>
      </c>
      <c r="D37" s="359">
        <v>3233.675000000002</v>
      </c>
      <c r="E37" s="359">
        <v>4030.332600000002</v>
      </c>
      <c r="F37" s="359">
        <v>2243.5929000000019</v>
      </c>
      <c r="G37" s="359">
        <v>4164.0325999999986</v>
      </c>
      <c r="H37" s="359">
        <v>6169.7676529460132</v>
      </c>
      <c r="I37" s="359">
        <v>12087.525</v>
      </c>
      <c r="J37" s="360">
        <v>17321.66</v>
      </c>
      <c r="K37" s="359">
        <v>5.5628999999999991</v>
      </c>
      <c r="L37" s="359">
        <v>20.521800000000002</v>
      </c>
      <c r="M37" s="359">
        <v>8.7300000000117867E-2</v>
      </c>
      <c r="N37" s="359">
        <v>3133.3206000000005</v>
      </c>
      <c r="O37" s="359">
        <v>3254.196800000002</v>
      </c>
      <c r="P37" s="359">
        <v>4030.332600000002</v>
      </c>
      <c r="Q37" s="359">
        <v>2243.5929000000019</v>
      </c>
      <c r="R37" s="359">
        <v>4164.0325999999986</v>
      </c>
      <c r="S37" s="359">
        <v>6169.7676529460132</v>
      </c>
      <c r="T37" s="359">
        <v>12087.525</v>
      </c>
      <c r="U37" s="360">
        <v>17321.66</v>
      </c>
      <c r="V37" s="361">
        <v>-22.925699999999999</v>
      </c>
      <c r="W37" s="372">
        <v>-24.84</v>
      </c>
      <c r="X37" s="361">
        <v>-34.515500000000003</v>
      </c>
      <c r="Y37" s="361">
        <v>-42.735500000000016</v>
      </c>
      <c r="Z37" s="361">
        <v>-115.91159999999999</v>
      </c>
      <c r="AA37" s="362">
        <v>-91.84</v>
      </c>
      <c r="AB37" s="368">
        <v>7.6659000000000006</v>
      </c>
      <c r="AC37" s="368">
        <v>92.38</v>
      </c>
      <c r="AD37" s="368">
        <v>51.951800000000006</v>
      </c>
      <c r="AE37" s="368">
        <v>79.908800000000014</v>
      </c>
      <c r="AF37" s="373">
        <v>159.35840349999995</v>
      </c>
      <c r="AG37" s="368">
        <v>64.176199999999994</v>
      </c>
      <c r="AH37" s="369">
        <v>228.64</v>
      </c>
      <c r="AI37" s="368">
        <v>-6.7547000000000006</v>
      </c>
      <c r="AJ37" s="368">
        <v>-4.8362999999999996</v>
      </c>
      <c r="AK37" s="368">
        <v>12.395200000000006</v>
      </c>
      <c r="AL37" s="368">
        <v>-0.98349999999999937</v>
      </c>
      <c r="AM37" s="368">
        <v>-310.63672728260065</v>
      </c>
      <c r="AN37" s="368">
        <v>-253.09871877677983</v>
      </c>
      <c r="AO37" s="368">
        <v>-61.600200000000001</v>
      </c>
      <c r="AP37" s="368">
        <v>-2.8635999999999999</v>
      </c>
      <c r="AQ37" s="368">
        <v>-81.593600000000052</v>
      </c>
      <c r="AR37" s="368">
        <v>-98.565599999999932</v>
      </c>
      <c r="AS37" s="368">
        <v>-95.32</v>
      </c>
      <c r="AT37" s="368">
        <v>-26.0228</v>
      </c>
      <c r="AU37" s="368">
        <v>69.238052573605358</v>
      </c>
      <c r="AV37" s="368">
        <v>100.10269777360547</v>
      </c>
      <c r="AW37" s="369">
        <v>127.91</v>
      </c>
      <c r="AX37" s="368">
        <v>0</v>
      </c>
      <c r="AY37" s="368">
        <v>1.6883000000000004</v>
      </c>
      <c r="AZ37" s="368">
        <v>3.428599999999999</v>
      </c>
      <c r="BA37" s="368">
        <v>3.3708000000000005</v>
      </c>
      <c r="BB37" s="368">
        <v>1.9756000000000005</v>
      </c>
      <c r="BC37" s="368">
        <v>1.78</v>
      </c>
      <c r="BD37" s="368">
        <v>1.7688000000000004</v>
      </c>
      <c r="BE37" s="369">
        <v>2.5499999999999998</v>
      </c>
      <c r="BF37" s="368"/>
      <c r="BG37" s="368">
        <v>-6.2747999999999999</v>
      </c>
      <c r="BH37" s="368">
        <v>-7.2352000000000007</v>
      </c>
      <c r="BI37" s="368">
        <v>0</v>
      </c>
      <c r="BJ37" s="368"/>
      <c r="BK37" s="369"/>
      <c r="BL37" s="368">
        <v>-2.8879400000000004</v>
      </c>
      <c r="BM37" s="368">
        <v>-1.5727</v>
      </c>
      <c r="BN37" s="368">
        <v>-0.10580000000000024</v>
      </c>
      <c r="BO37" s="368">
        <v>2.2288399291073571</v>
      </c>
      <c r="BP37" s="368">
        <v>19.666947880086806</v>
      </c>
      <c r="BQ37" s="369">
        <v>23.54</v>
      </c>
      <c r="BR37" s="368">
        <v>1.4810999999999999</v>
      </c>
      <c r="BS37" s="368">
        <v>-101.83450000000001</v>
      </c>
      <c r="BT37" s="368">
        <v>-107.82079999999993</v>
      </c>
      <c r="BU37" s="368">
        <v>-119.32679999999999</v>
      </c>
      <c r="BV37" s="368">
        <v>-289.70159999999998</v>
      </c>
      <c r="BW37" s="368">
        <v>-1038.5367000000001</v>
      </c>
      <c r="BX37" s="368">
        <v>-457.75675820000015</v>
      </c>
      <c r="BY37" s="369">
        <v>73.72</v>
      </c>
      <c r="BZ37" s="368">
        <v>-0.365539</v>
      </c>
      <c r="CA37" s="368">
        <v>-14.667199999999999</v>
      </c>
      <c r="CB37" s="368">
        <v>-43.219499999999996</v>
      </c>
      <c r="CC37" s="368">
        <v>-1189.5273999999999</v>
      </c>
      <c r="CD37" s="368">
        <v>-1394.0462</v>
      </c>
      <c r="CE37" s="368">
        <v>-2447.7071000000001</v>
      </c>
      <c r="CF37" s="368">
        <v>-2606.7566000000002</v>
      </c>
      <c r="CG37" s="369">
        <v>-2789.73</v>
      </c>
      <c r="CH37" s="368">
        <v>-4.2423999999999999</v>
      </c>
      <c r="CI37" s="368">
        <v>-174.67649999999998</v>
      </c>
      <c r="CJ37" s="368">
        <v>-281.33130000000006</v>
      </c>
      <c r="CK37" s="368">
        <v>-198.69120000000001</v>
      </c>
      <c r="CL37" s="368">
        <v>16.587800000000044</v>
      </c>
      <c r="CM37" s="368">
        <v>74.829802435322847</v>
      </c>
      <c r="CN37" s="368">
        <v>169.40777110932282</v>
      </c>
      <c r="CO37" s="369">
        <v>92.2</v>
      </c>
      <c r="CP37" s="368">
        <v>-10.912800000000001</v>
      </c>
      <c r="CQ37" s="368">
        <v>50.050400000000003</v>
      </c>
      <c r="CR37" s="368">
        <v>138.05859999999981</v>
      </c>
      <c r="CS37" s="368">
        <v>56.886500000000026</v>
      </c>
      <c r="CT37" s="368">
        <v>-112.04339999999996</v>
      </c>
      <c r="CU37" s="368">
        <v>-298.98265186192828</v>
      </c>
      <c r="CV37" s="368">
        <v>202.01577601245748</v>
      </c>
      <c r="CW37" s="369">
        <v>-307.67</v>
      </c>
      <c r="CX37" s="368">
        <v>-4.9500000000000127E-2</v>
      </c>
      <c r="CY37" s="368">
        <v>-13.584099999999999</v>
      </c>
      <c r="CZ37" s="368">
        <v>1.9748000000000108</v>
      </c>
      <c r="DA37" s="368">
        <v>-29.462700000000005</v>
      </c>
      <c r="DB37" s="368">
        <v>-37.522999999999996</v>
      </c>
      <c r="DC37" s="368">
        <v>-28.770150134160502</v>
      </c>
      <c r="DD37" s="368">
        <v>12.956280626385535</v>
      </c>
      <c r="DE37" s="369">
        <v>34.15</v>
      </c>
      <c r="DF37" s="368">
        <v>-12.439199999999992</v>
      </c>
      <c r="DG37" s="369">
        <v>10.83</v>
      </c>
      <c r="DH37" s="368">
        <v>-16.952739000000001</v>
      </c>
      <c r="DI37" s="368">
        <v>-340.94120000000004</v>
      </c>
      <c r="DJ37" s="368">
        <v>-332.98034000000013</v>
      </c>
      <c r="DK37" s="368">
        <v>-1534.1364999999998</v>
      </c>
      <c r="DL37" s="368">
        <v>-1796.4695999999999</v>
      </c>
      <c r="DM37" s="368">
        <v>-3859.9337308406543</v>
      </c>
      <c r="DN37" s="152">
        <v>-2875.868403574922</v>
      </c>
      <c r="DO37" s="152">
        <v>-2657.3002000000006</v>
      </c>
    </row>
    <row r="38" spans="1:119" ht="25" x14ac:dyDescent="0.25">
      <c r="A38" s="326" t="s">
        <v>86</v>
      </c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51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71"/>
      <c r="BP38" s="71"/>
      <c r="BQ38" s="71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20"/>
      <c r="DC38" s="20"/>
      <c r="DD38" s="20"/>
      <c r="DE38" s="20"/>
      <c r="DF38" s="20"/>
      <c r="DG38" s="20"/>
      <c r="DH38" s="20"/>
      <c r="DI38" s="20"/>
      <c r="DJ38" s="20"/>
      <c r="DK38" s="20"/>
      <c r="DL38" s="20"/>
      <c r="DM38" s="20"/>
      <c r="DN38" s="20"/>
      <c r="DO38" s="20"/>
    </row>
    <row r="39" spans="1:119" s="19" customFormat="1" ht="15" customHeight="1" x14ac:dyDescent="0.25">
      <c r="A39" s="374" t="s">
        <v>46</v>
      </c>
      <c r="B39" s="59"/>
      <c r="C39" s="59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59"/>
      <c r="O39" s="60"/>
      <c r="P39" s="60"/>
      <c r="Q39" s="60"/>
      <c r="R39" s="60"/>
      <c r="S39" s="60"/>
      <c r="T39" s="60"/>
      <c r="U39" s="60"/>
      <c r="V39" s="60"/>
      <c r="W39" s="61"/>
      <c r="X39" s="60"/>
      <c r="Y39" s="17"/>
      <c r="Z39" s="17"/>
      <c r="AA39" s="17"/>
      <c r="AB39" s="60"/>
      <c r="AC39" s="60"/>
      <c r="AD39" s="60"/>
      <c r="AE39" s="60"/>
      <c r="AF39" s="72"/>
      <c r="AG39" s="17"/>
      <c r="AH39" s="17"/>
      <c r="AI39" s="60"/>
      <c r="AJ39" s="60"/>
      <c r="AK39" s="60"/>
      <c r="AL39" s="60"/>
      <c r="AM39" s="17"/>
      <c r="AN39" s="17"/>
      <c r="AO39" s="17"/>
      <c r="AP39" s="60"/>
      <c r="AQ39" s="60"/>
      <c r="AR39" s="60"/>
      <c r="AS39" s="60"/>
      <c r="AT39" s="60"/>
      <c r="AU39" s="17"/>
      <c r="AV39" s="17"/>
      <c r="AW39" s="17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60"/>
      <c r="BK39" s="60"/>
      <c r="BL39" s="60"/>
      <c r="BM39" s="60"/>
      <c r="BN39" s="60"/>
      <c r="BO39" s="61"/>
      <c r="BP39" s="61"/>
      <c r="BQ39" s="61"/>
      <c r="BR39" s="60"/>
      <c r="BS39" s="60"/>
      <c r="BT39" s="60"/>
      <c r="BU39" s="60"/>
      <c r="BV39" s="60"/>
      <c r="BW39" s="60"/>
      <c r="BX39" s="60"/>
      <c r="BY39" s="60"/>
      <c r="BZ39" s="60"/>
      <c r="CA39" s="60"/>
      <c r="CB39" s="60"/>
      <c r="CC39" s="60"/>
      <c r="CD39" s="60"/>
      <c r="CE39" s="60"/>
      <c r="CF39" s="60"/>
      <c r="CG39" s="60"/>
      <c r="CH39" s="60"/>
      <c r="CI39" s="60"/>
      <c r="CJ39" s="60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</row>
    <row r="40" spans="1:119" ht="25.5" x14ac:dyDescent="0.3">
      <c r="A40" s="375" t="s">
        <v>153</v>
      </c>
      <c r="B40" s="355"/>
      <c r="C40" s="355"/>
      <c r="D40" s="355"/>
      <c r="E40" s="355"/>
      <c r="F40" s="355"/>
      <c r="G40" s="355"/>
      <c r="H40" s="355"/>
      <c r="I40" s="355"/>
      <c r="J40" s="355"/>
      <c r="K40" s="355"/>
      <c r="L40" s="356"/>
      <c r="M40" s="355"/>
      <c r="N40" s="355"/>
      <c r="O40" s="357"/>
      <c r="P40" s="357"/>
      <c r="Q40" s="357"/>
      <c r="R40" s="357"/>
      <c r="S40" s="357"/>
      <c r="T40" s="357"/>
      <c r="U40" s="357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20"/>
      <c r="DC40" s="20"/>
      <c r="DD40" s="20"/>
      <c r="DE40" s="20"/>
      <c r="DF40" s="20"/>
      <c r="DG40" s="20"/>
      <c r="DH40" s="20"/>
      <c r="DI40" s="20"/>
      <c r="DJ40" s="20"/>
      <c r="DK40" s="20"/>
      <c r="DL40" s="20"/>
      <c r="DM40" s="20"/>
      <c r="DN40" s="20"/>
      <c r="DO40" s="71"/>
    </row>
    <row r="41" spans="1:119" x14ac:dyDescent="0.25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71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20"/>
      <c r="DC41" s="20"/>
      <c r="DD41" s="20"/>
      <c r="DE41" s="20"/>
      <c r="DF41" s="20"/>
      <c r="DG41" s="20"/>
      <c r="DH41" s="20"/>
      <c r="DI41" s="20"/>
      <c r="DJ41" s="20"/>
      <c r="DK41" s="20"/>
      <c r="DL41" s="20"/>
      <c r="DM41" s="20"/>
      <c r="DN41" s="20"/>
      <c r="DO41" s="20"/>
    </row>
  </sheetData>
  <mergeCells count="21">
    <mergeCell ref="BZ4:CG4"/>
    <mergeCell ref="CH4:CO4"/>
    <mergeCell ref="CP4:CW4"/>
    <mergeCell ref="CX4:DE4"/>
    <mergeCell ref="DF4:DG4"/>
    <mergeCell ref="A2:DN2"/>
    <mergeCell ref="A3:A5"/>
    <mergeCell ref="B3:U3"/>
    <mergeCell ref="V3:DO3"/>
    <mergeCell ref="B4:J4"/>
    <mergeCell ref="K4:L4"/>
    <mergeCell ref="M4:U4"/>
    <mergeCell ref="V4:AA4"/>
    <mergeCell ref="AB4:AH4"/>
    <mergeCell ref="DH4:DO4"/>
    <mergeCell ref="AI4:AO4"/>
    <mergeCell ref="AP4:AW4"/>
    <mergeCell ref="AX4:BE4"/>
    <mergeCell ref="BF4:BK4"/>
    <mergeCell ref="BL4:BQ4"/>
    <mergeCell ref="BR4:BY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63"/>
  <sheetViews>
    <sheetView tabSelected="1" zoomScale="85" zoomScaleNormal="85" workbookViewId="0">
      <pane xSplit="1" ySplit="8" topLeftCell="B9" activePane="bottomRight" state="frozen"/>
      <selection pane="topRight" activeCell="B1" sqref="B1"/>
      <selection pane="bottomLeft" activeCell="A8" sqref="A8"/>
      <selection pane="bottomRight" activeCell="A6" sqref="A6:A8"/>
    </sheetView>
  </sheetViews>
  <sheetFormatPr defaultColWidth="9.1796875" defaultRowHeight="12.5" x14ac:dyDescent="0.25"/>
  <cols>
    <col min="1" max="1" width="64.7265625" style="31" customWidth="1"/>
    <col min="2" max="2" width="11.54296875" style="31" customWidth="1"/>
    <col min="3" max="7" width="11.54296875" style="31" bestFit="1" customWidth="1"/>
    <col min="8" max="10" width="13.81640625" style="31" customWidth="1"/>
    <col min="11" max="12" width="8.1796875" style="31" bestFit="1" customWidth="1"/>
    <col min="13" max="18" width="11.54296875" style="31" bestFit="1" customWidth="1"/>
    <col min="19" max="22" width="13.1796875" style="31" customWidth="1"/>
    <col min="23" max="23" width="7.7265625" style="31" customWidth="1"/>
    <col min="24" max="24" width="30.1796875" style="231" customWidth="1"/>
    <col min="25" max="26" width="9.54296875" style="31" bestFit="1" customWidth="1"/>
    <col min="27" max="30" width="9.54296875" style="31" customWidth="1"/>
    <col min="31" max="31" width="10" style="31" bestFit="1" customWidth="1"/>
    <col min="32" max="32" width="12" style="31" bestFit="1" customWidth="1"/>
    <col min="33" max="33" width="11.54296875" style="31" bestFit="1" customWidth="1"/>
    <col min="34" max="37" width="11.54296875" style="31" customWidth="1"/>
    <col min="38" max="40" width="10" style="31" bestFit="1" customWidth="1"/>
    <col min="41" max="44" width="10.81640625" style="31" customWidth="1"/>
    <col min="45" max="45" width="9.1796875" style="31"/>
    <col min="46" max="46" width="10" style="31" bestFit="1" customWidth="1"/>
    <col min="47" max="47" width="10.7265625" style="31" bestFit="1" customWidth="1"/>
    <col min="48" max="48" width="11.26953125" style="31" bestFit="1" customWidth="1"/>
    <col min="49" max="52" width="13.453125" style="31" customWidth="1"/>
    <col min="53" max="62" width="9.1796875" style="31"/>
    <col min="63" max="65" width="9.7265625" style="31" customWidth="1"/>
    <col min="66" max="71" width="9.1796875" style="31"/>
    <col min="72" max="72" width="10" style="31" bestFit="1" customWidth="1"/>
    <col min="73" max="73" width="11.54296875" style="31" bestFit="1" customWidth="1"/>
    <col min="74" max="74" width="12" style="31" bestFit="1" customWidth="1"/>
    <col min="75" max="75" width="12.26953125" style="31" bestFit="1" customWidth="1"/>
    <col min="76" max="79" width="12.26953125" style="31" customWidth="1"/>
    <col min="80" max="80" width="9.54296875" style="31" bestFit="1" customWidth="1"/>
    <col min="81" max="81" width="9.1796875" style="31"/>
    <col min="82" max="82" width="10" style="31" bestFit="1" customWidth="1"/>
    <col min="83" max="83" width="12.26953125" style="31" bestFit="1" customWidth="1"/>
    <col min="84" max="87" width="12.26953125" style="31" customWidth="1"/>
    <col min="88" max="88" width="10" style="31" bestFit="1" customWidth="1"/>
    <col min="89" max="89" width="11.26953125" style="31" bestFit="1" customWidth="1"/>
    <col min="90" max="91" width="11.54296875" style="31" bestFit="1" customWidth="1"/>
    <col min="92" max="95" width="11.54296875" style="31" customWidth="1"/>
    <col min="96" max="96" width="10" style="31" bestFit="1" customWidth="1"/>
    <col min="97" max="97" width="11.54296875" style="31" bestFit="1" customWidth="1"/>
    <col min="98" max="99" width="12" style="31" bestFit="1" customWidth="1"/>
    <col min="100" max="103" width="12" style="31" customWidth="1"/>
    <col min="104" max="104" width="9.54296875" style="31" customWidth="1"/>
    <col min="105" max="105" width="9.453125" style="31" bestFit="1" customWidth="1"/>
    <col min="106" max="106" width="10.26953125" style="31" bestFit="1" customWidth="1"/>
    <col min="107" max="107" width="10.7265625" style="31" bestFit="1" customWidth="1"/>
    <col min="108" max="111" width="10.7265625" style="31" customWidth="1"/>
    <col min="112" max="113" width="14.54296875" style="31" customWidth="1"/>
    <col min="114" max="114" width="11.26953125" style="31" bestFit="1" customWidth="1"/>
    <col min="115" max="115" width="12.26953125" style="31" bestFit="1" customWidth="1"/>
    <col min="116" max="116" width="12.7265625" style="31" bestFit="1" customWidth="1"/>
    <col min="117" max="117" width="12.81640625" style="31" bestFit="1" customWidth="1"/>
    <col min="118" max="118" width="13.1796875" style="31" customWidth="1"/>
    <col min="119" max="119" width="14.54296875" style="31" customWidth="1"/>
    <col min="120" max="121" width="10.26953125" style="31" customWidth="1"/>
    <col min="122" max="16384" width="9.1796875" style="31"/>
  </cols>
  <sheetData>
    <row r="1" spans="1:121" ht="29.25" customHeight="1" x14ac:dyDescent="0.25">
      <c r="A1" s="345" t="s">
        <v>267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81"/>
      <c r="AZ1" s="81"/>
      <c r="BA1" s="81"/>
      <c r="BB1" s="81"/>
      <c r="BC1" s="81"/>
      <c r="BD1" s="81"/>
      <c r="BE1" s="81"/>
      <c r="BF1" s="81"/>
      <c r="BG1" s="81"/>
      <c r="BH1" s="81"/>
      <c r="BI1" s="81"/>
      <c r="BJ1" s="81"/>
      <c r="BK1" s="81"/>
      <c r="BL1" s="81"/>
      <c r="BM1" s="81"/>
      <c r="BN1" s="81"/>
      <c r="BO1" s="81"/>
      <c r="BP1" s="81"/>
      <c r="BQ1" s="81"/>
      <c r="BR1" s="81"/>
      <c r="BS1" s="81"/>
      <c r="BT1" s="81"/>
      <c r="BU1" s="81"/>
      <c r="BV1" s="81"/>
      <c r="BW1" s="81"/>
      <c r="BX1" s="81"/>
      <c r="BY1" s="81"/>
      <c r="BZ1" s="81"/>
      <c r="CA1" s="81"/>
      <c r="CB1" s="81"/>
      <c r="CC1" s="81"/>
      <c r="CD1" s="81"/>
      <c r="CE1" s="81"/>
      <c r="CF1" s="81"/>
      <c r="CG1" s="81"/>
      <c r="CH1" s="81"/>
      <c r="CI1" s="81"/>
      <c r="CJ1" s="81"/>
      <c r="CK1" s="81"/>
      <c r="CL1" s="81"/>
      <c r="CM1" s="81"/>
      <c r="CN1" s="81"/>
      <c r="CO1" s="81"/>
      <c r="CP1" s="81"/>
      <c r="CQ1" s="81"/>
      <c r="CR1" s="81"/>
      <c r="CS1" s="81"/>
      <c r="CT1" s="81"/>
      <c r="CU1" s="81"/>
      <c r="CV1" s="81"/>
      <c r="CW1" s="81"/>
      <c r="CX1" s="81"/>
      <c r="CY1" s="81"/>
      <c r="CZ1" s="81"/>
      <c r="DA1" s="81"/>
      <c r="DB1" s="81"/>
      <c r="DC1" s="81"/>
      <c r="DD1" s="81"/>
      <c r="DE1" s="81"/>
      <c r="DF1" s="81"/>
      <c r="DG1" s="81"/>
      <c r="DH1" s="81"/>
      <c r="DI1" s="81"/>
      <c r="DJ1" s="81"/>
      <c r="DK1" s="81"/>
      <c r="DL1" s="81"/>
      <c r="DM1" s="81"/>
      <c r="DN1" s="81"/>
      <c r="DO1" s="20"/>
      <c r="DP1" s="20"/>
      <c r="DQ1" s="20"/>
    </row>
    <row r="2" spans="1:121" ht="29.25" customHeight="1" x14ac:dyDescent="0.25">
      <c r="A2" s="346"/>
      <c r="B2" s="346"/>
      <c r="C2" s="346"/>
      <c r="D2" s="346"/>
      <c r="E2" s="346"/>
      <c r="F2" s="346"/>
      <c r="G2" s="346"/>
      <c r="H2" s="346"/>
      <c r="I2" s="346"/>
      <c r="J2" s="346"/>
      <c r="K2" s="346"/>
      <c r="L2" s="346"/>
      <c r="M2" s="346"/>
      <c r="N2" s="346"/>
      <c r="O2" s="346"/>
      <c r="P2" s="346"/>
      <c r="Q2" s="346"/>
      <c r="R2" s="346"/>
      <c r="S2" s="346"/>
      <c r="T2" s="346"/>
      <c r="U2" s="346"/>
      <c r="V2" s="347"/>
      <c r="W2" s="20"/>
      <c r="X2" s="458"/>
      <c r="Y2" s="458"/>
      <c r="Z2" s="458"/>
      <c r="AA2" s="458"/>
      <c r="AB2" s="458"/>
      <c r="AC2" s="458"/>
      <c r="AD2" s="458"/>
      <c r="AE2" s="458"/>
      <c r="AF2" s="458"/>
      <c r="AG2" s="458"/>
      <c r="AH2" s="458"/>
      <c r="AI2" s="458"/>
      <c r="AJ2" s="458"/>
      <c r="AK2" s="458"/>
      <c r="AL2" s="458"/>
      <c r="AM2" s="458"/>
      <c r="AN2" s="458"/>
      <c r="AO2" s="458"/>
      <c r="AP2" s="458"/>
      <c r="AQ2" s="458"/>
      <c r="AR2" s="458"/>
      <c r="AS2" s="458"/>
      <c r="AT2" s="458"/>
      <c r="AU2" s="458"/>
      <c r="AV2" s="458"/>
      <c r="AW2" s="458"/>
      <c r="AX2" s="458"/>
      <c r="AY2" s="458"/>
      <c r="AZ2" s="458"/>
      <c r="BA2" s="458"/>
      <c r="BB2" s="458"/>
      <c r="BC2" s="458"/>
      <c r="BD2" s="458"/>
      <c r="BE2" s="458"/>
      <c r="BF2" s="458"/>
      <c r="BG2" s="458"/>
      <c r="BH2" s="458"/>
      <c r="BI2" s="458"/>
      <c r="BJ2" s="458"/>
      <c r="BK2" s="458"/>
      <c r="BL2" s="458"/>
      <c r="BM2" s="458"/>
      <c r="BN2" s="458"/>
      <c r="BO2" s="458"/>
      <c r="BP2" s="458"/>
      <c r="BQ2" s="458"/>
      <c r="BR2" s="458"/>
      <c r="BS2" s="458"/>
      <c r="BT2" s="458"/>
      <c r="BU2" s="458"/>
      <c r="BV2" s="458"/>
      <c r="BW2" s="458"/>
      <c r="BX2" s="458"/>
      <c r="BY2" s="458"/>
      <c r="BZ2" s="458"/>
      <c r="CA2" s="458"/>
      <c r="CB2" s="458"/>
      <c r="CC2" s="458"/>
      <c r="CD2" s="458"/>
      <c r="CE2" s="458"/>
      <c r="CF2" s="458"/>
      <c r="CG2" s="458"/>
      <c r="CH2" s="458"/>
      <c r="CI2" s="458"/>
      <c r="CJ2" s="458"/>
      <c r="CK2" s="458"/>
      <c r="CL2" s="458"/>
      <c r="CM2" s="458"/>
      <c r="CN2" s="458"/>
      <c r="CO2" s="458"/>
      <c r="CP2" s="458"/>
      <c r="CQ2" s="458"/>
      <c r="CR2" s="458"/>
      <c r="CS2" s="458"/>
      <c r="CT2" s="458"/>
      <c r="CU2" s="458"/>
      <c r="CV2" s="458"/>
      <c r="CW2" s="458"/>
      <c r="CX2" s="458"/>
      <c r="CY2" s="458"/>
      <c r="CZ2" s="458"/>
      <c r="DA2" s="458"/>
      <c r="DB2" s="458"/>
      <c r="DC2" s="458"/>
      <c r="DD2" s="458"/>
      <c r="DE2" s="458"/>
      <c r="DF2" s="458"/>
      <c r="DG2" s="458"/>
      <c r="DH2" s="458"/>
      <c r="DI2" s="458"/>
      <c r="DJ2" s="458"/>
      <c r="DK2" s="458"/>
      <c r="DL2" s="458"/>
      <c r="DM2" s="458"/>
      <c r="DN2" s="458"/>
      <c r="DO2" s="458"/>
      <c r="DP2" s="458"/>
      <c r="DQ2" s="458"/>
    </row>
    <row r="3" spans="1:121" ht="29.25" customHeight="1" x14ac:dyDescent="0.25">
      <c r="A3" s="346"/>
      <c r="B3" s="346"/>
      <c r="C3" s="346"/>
      <c r="D3" s="346"/>
      <c r="E3" s="346"/>
      <c r="F3" s="346"/>
      <c r="G3" s="346"/>
      <c r="H3" s="346"/>
      <c r="I3" s="346"/>
      <c r="J3" s="346"/>
      <c r="K3" s="346"/>
      <c r="L3" s="346"/>
      <c r="M3" s="346"/>
      <c r="N3" s="346"/>
      <c r="O3" s="346"/>
      <c r="P3" s="346"/>
      <c r="Q3" s="346"/>
      <c r="R3" s="346"/>
      <c r="S3" s="346"/>
      <c r="T3" s="346"/>
      <c r="U3" s="346"/>
      <c r="V3" s="347"/>
      <c r="W3" s="20"/>
      <c r="X3" s="348"/>
      <c r="Y3" s="348"/>
      <c r="Z3" s="348"/>
      <c r="AA3" s="348"/>
      <c r="AB3" s="348"/>
      <c r="AC3" s="348"/>
      <c r="AD3" s="348"/>
      <c r="AE3" s="348"/>
      <c r="AF3" s="348"/>
      <c r="AG3" s="348"/>
      <c r="AH3" s="348"/>
      <c r="AI3" s="348"/>
      <c r="AJ3" s="348"/>
      <c r="AK3" s="348"/>
      <c r="AL3" s="348"/>
      <c r="AM3" s="348"/>
      <c r="AN3" s="348"/>
      <c r="AO3" s="348"/>
      <c r="AP3" s="348"/>
      <c r="AQ3" s="348"/>
      <c r="AR3" s="348"/>
      <c r="AS3" s="348"/>
      <c r="AT3" s="348"/>
      <c r="AU3" s="348"/>
      <c r="AV3" s="348"/>
      <c r="AW3" s="348"/>
      <c r="AX3" s="348"/>
      <c r="AY3" s="348"/>
      <c r="AZ3" s="348"/>
      <c r="BA3" s="348"/>
      <c r="BB3" s="348"/>
      <c r="BC3" s="348"/>
      <c r="BD3" s="348"/>
      <c r="BE3" s="348"/>
      <c r="BF3" s="348"/>
      <c r="BG3" s="348"/>
      <c r="BH3" s="348"/>
      <c r="BI3" s="348"/>
      <c r="BJ3" s="348"/>
      <c r="BK3" s="348"/>
      <c r="BL3" s="348"/>
      <c r="BM3" s="348"/>
      <c r="BN3" s="348"/>
      <c r="BO3" s="348"/>
      <c r="BP3" s="348"/>
      <c r="BQ3" s="348"/>
      <c r="BR3" s="348"/>
      <c r="BS3" s="348"/>
      <c r="BT3" s="348"/>
      <c r="BU3" s="348"/>
      <c r="BV3" s="348"/>
      <c r="BW3" s="348"/>
      <c r="BX3" s="348"/>
      <c r="BY3" s="348"/>
      <c r="BZ3" s="348"/>
      <c r="CA3" s="348"/>
      <c r="CB3" s="348"/>
      <c r="CC3" s="348"/>
      <c r="CD3" s="348"/>
      <c r="CE3" s="348"/>
      <c r="CF3" s="348"/>
      <c r="CG3" s="348"/>
      <c r="CH3" s="348"/>
      <c r="CI3" s="348"/>
      <c r="CJ3" s="348"/>
      <c r="CK3" s="348"/>
      <c r="CL3" s="348"/>
      <c r="CM3" s="348"/>
      <c r="CN3" s="348"/>
      <c r="CO3" s="348"/>
      <c r="CP3" s="348"/>
      <c r="CQ3" s="348"/>
      <c r="CR3" s="348"/>
      <c r="CS3" s="348"/>
      <c r="CT3" s="348"/>
      <c r="CU3" s="348"/>
      <c r="CV3" s="348"/>
      <c r="CW3" s="348"/>
      <c r="CX3" s="348"/>
      <c r="CY3" s="348"/>
      <c r="CZ3" s="348"/>
      <c r="DA3" s="348"/>
      <c r="DB3" s="348"/>
      <c r="DC3" s="348"/>
      <c r="DD3" s="348"/>
      <c r="DE3" s="348"/>
      <c r="DF3" s="348"/>
      <c r="DG3" s="348"/>
      <c r="DH3" s="348"/>
      <c r="DI3" s="348"/>
      <c r="DJ3" s="348"/>
      <c r="DK3" s="348"/>
      <c r="DL3" s="348"/>
      <c r="DM3" s="348"/>
      <c r="DN3" s="348"/>
      <c r="DO3" s="348"/>
      <c r="DP3" s="348"/>
      <c r="DQ3" s="348"/>
    </row>
    <row r="4" spans="1:121" ht="19.5" customHeight="1" x14ac:dyDescent="0.25">
      <c r="A4" s="347" t="s">
        <v>213</v>
      </c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3"/>
      <c r="S4" s="83"/>
      <c r="T4" s="83"/>
      <c r="U4" s="83"/>
      <c r="V4" s="83"/>
      <c r="W4" s="20"/>
      <c r="X4" s="82" t="s">
        <v>214</v>
      </c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82"/>
      <c r="BQ4" s="82"/>
      <c r="BR4" s="82"/>
      <c r="BS4" s="82"/>
      <c r="BT4" s="82"/>
      <c r="BU4" s="82"/>
      <c r="BV4" s="82"/>
      <c r="BW4" s="82"/>
      <c r="BX4" s="82"/>
      <c r="BY4" s="82"/>
      <c r="BZ4" s="82"/>
      <c r="CA4" s="82"/>
      <c r="CB4" s="82"/>
      <c r="CC4" s="82"/>
      <c r="CD4" s="82"/>
      <c r="CE4" s="82"/>
      <c r="CF4" s="82"/>
      <c r="CG4" s="82"/>
      <c r="CH4" s="82"/>
      <c r="CI4" s="82"/>
      <c r="CJ4" s="82"/>
      <c r="CK4" s="82"/>
      <c r="CL4" s="82"/>
      <c r="CM4" s="82"/>
      <c r="CN4" s="82"/>
      <c r="CO4" s="82"/>
      <c r="CP4" s="82"/>
      <c r="CQ4" s="82"/>
      <c r="CR4" s="82"/>
      <c r="CS4" s="82"/>
      <c r="CT4" s="82"/>
      <c r="CU4" s="82"/>
      <c r="CV4" s="82"/>
      <c r="CW4" s="82"/>
      <c r="CX4" s="82"/>
      <c r="CY4" s="82"/>
      <c r="CZ4" s="82"/>
      <c r="DA4" s="82"/>
      <c r="DB4" s="82"/>
      <c r="DC4" s="82"/>
      <c r="DD4" s="82"/>
      <c r="DE4" s="82"/>
      <c r="DF4" s="82"/>
      <c r="DG4" s="82"/>
      <c r="DH4" s="82"/>
      <c r="DI4" s="82"/>
      <c r="DJ4" s="82"/>
      <c r="DK4" s="82"/>
      <c r="DL4" s="82"/>
      <c r="DM4" s="82"/>
      <c r="DN4" s="82"/>
      <c r="DO4" s="82"/>
      <c r="DP4" s="20"/>
      <c r="DQ4" s="20"/>
    </row>
    <row r="5" spans="1:121" x14ac:dyDescent="0.25">
      <c r="A5" s="20"/>
      <c r="B5" s="202"/>
      <c r="C5" s="202"/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62" t="s">
        <v>74</v>
      </c>
      <c r="V5" s="84"/>
      <c r="W5" s="20"/>
      <c r="X5" s="457" t="s">
        <v>74</v>
      </c>
      <c r="Y5" s="457"/>
      <c r="Z5" s="457"/>
      <c r="AA5" s="457"/>
      <c r="AB5" s="457"/>
      <c r="AC5" s="457"/>
      <c r="AD5" s="457"/>
      <c r="AE5" s="457"/>
      <c r="AF5" s="457"/>
      <c r="AG5" s="457"/>
      <c r="AH5" s="457"/>
      <c r="AI5" s="457"/>
      <c r="AJ5" s="457"/>
      <c r="AK5" s="457"/>
      <c r="AL5" s="457"/>
      <c r="AM5" s="457"/>
      <c r="AN5" s="457"/>
      <c r="AO5" s="457"/>
      <c r="AP5" s="457"/>
      <c r="AQ5" s="457"/>
      <c r="AR5" s="457"/>
      <c r="AS5" s="457"/>
      <c r="AT5" s="457"/>
      <c r="AU5" s="457"/>
      <c r="AV5" s="457"/>
      <c r="AW5" s="457"/>
      <c r="AX5" s="457"/>
      <c r="AY5" s="457"/>
      <c r="AZ5" s="457"/>
      <c r="BA5" s="457"/>
      <c r="BB5" s="457"/>
      <c r="BC5" s="457"/>
      <c r="BD5" s="457"/>
      <c r="BE5" s="457"/>
      <c r="BF5" s="457"/>
      <c r="BG5" s="457"/>
      <c r="BH5" s="457"/>
      <c r="BI5" s="457"/>
      <c r="BJ5" s="457"/>
      <c r="BK5" s="457"/>
      <c r="BL5" s="457"/>
      <c r="BM5" s="457"/>
      <c r="BN5" s="457"/>
      <c r="BO5" s="457"/>
      <c r="BP5" s="457"/>
      <c r="BQ5" s="457"/>
      <c r="BR5" s="457"/>
      <c r="BS5" s="457"/>
      <c r="BT5" s="457"/>
      <c r="BU5" s="457"/>
      <c r="BV5" s="457"/>
      <c r="BW5" s="457"/>
      <c r="BX5" s="457"/>
      <c r="BY5" s="457"/>
      <c r="BZ5" s="457"/>
      <c r="CA5" s="457"/>
      <c r="CB5" s="457"/>
      <c r="CC5" s="457"/>
      <c r="CD5" s="457"/>
      <c r="CE5" s="457"/>
      <c r="CF5" s="457"/>
      <c r="CG5" s="457"/>
      <c r="CH5" s="457"/>
      <c r="CI5" s="457"/>
      <c r="CJ5" s="457"/>
      <c r="CK5" s="457"/>
      <c r="CL5" s="457"/>
      <c r="CM5" s="457"/>
      <c r="CN5" s="457"/>
      <c r="CO5" s="457"/>
      <c r="CP5" s="457"/>
      <c r="CQ5" s="457"/>
      <c r="CR5" s="457"/>
      <c r="CS5" s="457"/>
      <c r="CT5" s="457"/>
      <c r="CU5" s="457"/>
      <c r="CV5" s="457"/>
      <c r="CW5" s="457"/>
      <c r="CX5" s="457"/>
      <c r="CY5" s="457"/>
      <c r="CZ5" s="457"/>
      <c r="DA5" s="457"/>
      <c r="DB5" s="457"/>
      <c r="DC5" s="457"/>
      <c r="DD5" s="457"/>
      <c r="DE5" s="457"/>
      <c r="DF5" s="457"/>
      <c r="DG5" s="457"/>
      <c r="DH5" s="457"/>
      <c r="DI5" s="457"/>
      <c r="DJ5" s="457"/>
      <c r="DK5" s="457"/>
      <c r="DL5" s="457"/>
      <c r="DM5" s="457"/>
      <c r="DN5" s="457"/>
      <c r="DO5" s="457"/>
      <c r="DP5" s="457"/>
      <c r="DQ5" s="457"/>
    </row>
    <row r="6" spans="1:121" ht="25.5" customHeight="1" x14ac:dyDescent="0.3">
      <c r="A6" s="460" t="s">
        <v>75</v>
      </c>
      <c r="B6" s="451" t="s">
        <v>268</v>
      </c>
      <c r="C6" s="451"/>
      <c r="D6" s="451"/>
      <c r="E6" s="451"/>
      <c r="F6" s="451"/>
      <c r="G6" s="451"/>
      <c r="H6" s="451"/>
      <c r="I6" s="451"/>
      <c r="J6" s="451"/>
      <c r="K6" s="451"/>
      <c r="L6" s="451"/>
      <c r="M6" s="451"/>
      <c r="N6" s="451"/>
      <c r="O6" s="451"/>
      <c r="P6" s="451"/>
      <c r="Q6" s="451"/>
      <c r="R6" s="451"/>
      <c r="S6" s="451"/>
      <c r="T6" s="451"/>
      <c r="U6" s="451"/>
      <c r="V6" s="85"/>
      <c r="W6" s="20"/>
      <c r="X6" s="463" t="s">
        <v>75</v>
      </c>
      <c r="Y6" s="464" t="s">
        <v>269</v>
      </c>
      <c r="Z6" s="464"/>
      <c r="AA6" s="464"/>
      <c r="AB6" s="464"/>
      <c r="AC6" s="464"/>
      <c r="AD6" s="464"/>
      <c r="AE6" s="464"/>
      <c r="AF6" s="464"/>
      <c r="AG6" s="464"/>
      <c r="AH6" s="464"/>
      <c r="AI6" s="464"/>
      <c r="AJ6" s="464"/>
      <c r="AK6" s="464"/>
      <c r="AL6" s="464"/>
      <c r="AM6" s="464"/>
      <c r="AN6" s="464"/>
      <c r="AO6" s="464"/>
      <c r="AP6" s="464"/>
      <c r="AQ6" s="464"/>
      <c r="AR6" s="464"/>
      <c r="AS6" s="464"/>
      <c r="AT6" s="464"/>
      <c r="AU6" s="464"/>
      <c r="AV6" s="464"/>
      <c r="AW6" s="464"/>
      <c r="AX6" s="464"/>
      <c r="AY6" s="464"/>
      <c r="AZ6" s="464"/>
      <c r="BA6" s="464"/>
      <c r="BB6" s="464"/>
      <c r="BC6" s="464"/>
      <c r="BD6" s="464"/>
      <c r="BE6" s="464"/>
      <c r="BF6" s="464"/>
      <c r="BG6" s="464"/>
      <c r="BH6" s="464"/>
      <c r="BI6" s="464"/>
      <c r="BJ6" s="464"/>
      <c r="BK6" s="464"/>
      <c r="BL6" s="464"/>
      <c r="BM6" s="464"/>
      <c r="BN6" s="464"/>
      <c r="BO6" s="464"/>
      <c r="BP6" s="464"/>
      <c r="BQ6" s="464"/>
      <c r="BR6" s="464"/>
      <c r="BS6" s="464"/>
      <c r="BT6" s="464"/>
      <c r="BU6" s="464"/>
      <c r="BV6" s="464"/>
      <c r="BW6" s="464"/>
      <c r="BX6" s="464"/>
      <c r="BY6" s="464"/>
      <c r="BZ6" s="464"/>
      <c r="CA6" s="464"/>
      <c r="CB6" s="464"/>
      <c r="CC6" s="464"/>
      <c r="CD6" s="464"/>
      <c r="CE6" s="464"/>
      <c r="CF6" s="464"/>
      <c r="CG6" s="464"/>
      <c r="CH6" s="464"/>
      <c r="CI6" s="464"/>
      <c r="CJ6" s="464"/>
      <c r="CK6" s="464"/>
      <c r="CL6" s="464"/>
      <c r="CM6" s="464"/>
      <c r="CN6" s="464"/>
      <c r="CO6" s="464"/>
      <c r="CP6" s="464"/>
      <c r="CQ6" s="464"/>
      <c r="CR6" s="464"/>
      <c r="CS6" s="464"/>
      <c r="CT6" s="464"/>
      <c r="CU6" s="464"/>
      <c r="CV6" s="464"/>
      <c r="CW6" s="464"/>
      <c r="CX6" s="464"/>
      <c r="CY6" s="464"/>
      <c r="CZ6" s="464"/>
      <c r="DA6" s="464"/>
      <c r="DB6" s="464"/>
      <c r="DC6" s="464"/>
      <c r="DD6" s="464"/>
      <c r="DE6" s="464"/>
      <c r="DF6" s="464"/>
      <c r="DG6" s="464"/>
      <c r="DH6" s="464"/>
      <c r="DI6" s="464"/>
      <c r="DJ6" s="464"/>
      <c r="DK6" s="464"/>
      <c r="DL6" s="464"/>
      <c r="DM6" s="464"/>
      <c r="DN6" s="464"/>
      <c r="DO6" s="464"/>
      <c r="DP6" s="464"/>
      <c r="DQ6" s="464"/>
    </row>
    <row r="7" spans="1:121" ht="23.25" customHeight="1" x14ac:dyDescent="0.25">
      <c r="A7" s="461"/>
      <c r="B7" s="465" t="s">
        <v>76</v>
      </c>
      <c r="C7" s="466"/>
      <c r="D7" s="466"/>
      <c r="E7" s="466"/>
      <c r="F7" s="466"/>
      <c r="G7" s="466"/>
      <c r="H7" s="466"/>
      <c r="I7" s="466"/>
      <c r="J7" s="467"/>
      <c r="K7" s="465" t="s">
        <v>215</v>
      </c>
      <c r="L7" s="467"/>
      <c r="M7" s="451" t="s">
        <v>216</v>
      </c>
      <c r="N7" s="451"/>
      <c r="O7" s="451"/>
      <c r="P7" s="451"/>
      <c r="Q7" s="451"/>
      <c r="R7" s="451"/>
      <c r="S7" s="451"/>
      <c r="T7" s="451"/>
      <c r="U7" s="451"/>
      <c r="V7" s="85"/>
      <c r="W7" s="20"/>
      <c r="X7" s="463"/>
      <c r="Y7" s="468" t="s">
        <v>31</v>
      </c>
      <c r="Z7" s="468"/>
      <c r="AA7" s="468"/>
      <c r="AB7" s="468"/>
      <c r="AC7" s="468"/>
      <c r="AD7" s="468"/>
      <c r="AE7" s="429" t="s">
        <v>32</v>
      </c>
      <c r="AF7" s="429"/>
      <c r="AG7" s="429"/>
      <c r="AH7" s="429"/>
      <c r="AI7" s="429"/>
      <c r="AJ7" s="429"/>
      <c r="AK7" s="429"/>
      <c r="AL7" s="429" t="s">
        <v>34</v>
      </c>
      <c r="AM7" s="429"/>
      <c r="AN7" s="429"/>
      <c r="AO7" s="429"/>
      <c r="AP7" s="429"/>
      <c r="AQ7" s="429"/>
      <c r="AR7" s="429"/>
      <c r="AS7" s="459" t="s">
        <v>106</v>
      </c>
      <c r="AT7" s="459"/>
      <c r="AU7" s="459"/>
      <c r="AV7" s="459"/>
      <c r="AW7" s="459"/>
      <c r="AX7" s="459"/>
      <c r="AY7" s="459"/>
      <c r="AZ7" s="459"/>
      <c r="BA7" s="459" t="s">
        <v>41</v>
      </c>
      <c r="BB7" s="459"/>
      <c r="BC7" s="459"/>
      <c r="BD7" s="459"/>
      <c r="BE7" s="459"/>
      <c r="BF7" s="459"/>
      <c r="BG7" s="459"/>
      <c r="BH7" s="459"/>
      <c r="BI7" s="459" t="s">
        <v>107</v>
      </c>
      <c r="BJ7" s="459"/>
      <c r="BK7" s="459"/>
      <c r="BL7" s="459"/>
      <c r="BM7" s="459"/>
      <c r="BN7" s="459" t="s">
        <v>79</v>
      </c>
      <c r="BO7" s="459"/>
      <c r="BP7" s="459"/>
      <c r="BQ7" s="459"/>
      <c r="BR7" s="459"/>
      <c r="BS7" s="459"/>
      <c r="BT7" s="459" t="s">
        <v>108</v>
      </c>
      <c r="BU7" s="459"/>
      <c r="BV7" s="459"/>
      <c r="BW7" s="459"/>
      <c r="BX7" s="459"/>
      <c r="BY7" s="459"/>
      <c r="BZ7" s="459"/>
      <c r="CA7" s="459"/>
      <c r="CB7" s="459" t="s">
        <v>37</v>
      </c>
      <c r="CC7" s="459"/>
      <c r="CD7" s="459"/>
      <c r="CE7" s="459"/>
      <c r="CF7" s="459"/>
      <c r="CG7" s="459"/>
      <c r="CH7" s="459"/>
      <c r="CI7" s="459"/>
      <c r="CJ7" s="459" t="s">
        <v>125</v>
      </c>
      <c r="CK7" s="459"/>
      <c r="CL7" s="459"/>
      <c r="CM7" s="459"/>
      <c r="CN7" s="459"/>
      <c r="CO7" s="459"/>
      <c r="CP7" s="459"/>
      <c r="CQ7" s="459"/>
      <c r="CR7" s="459" t="s">
        <v>110</v>
      </c>
      <c r="CS7" s="459"/>
      <c r="CT7" s="459"/>
      <c r="CU7" s="459"/>
      <c r="CV7" s="459"/>
      <c r="CW7" s="459"/>
      <c r="CX7" s="459"/>
      <c r="CY7" s="459"/>
      <c r="CZ7" s="459" t="s">
        <v>40</v>
      </c>
      <c r="DA7" s="459"/>
      <c r="DB7" s="459"/>
      <c r="DC7" s="459"/>
      <c r="DD7" s="459"/>
      <c r="DE7" s="459"/>
      <c r="DF7" s="459"/>
      <c r="DG7" s="459"/>
      <c r="DH7" s="459" t="s">
        <v>33</v>
      </c>
      <c r="DI7" s="459"/>
      <c r="DJ7" s="459" t="s">
        <v>14</v>
      </c>
      <c r="DK7" s="459"/>
      <c r="DL7" s="459"/>
      <c r="DM7" s="459"/>
      <c r="DN7" s="459"/>
      <c r="DO7" s="459"/>
      <c r="DP7" s="459"/>
      <c r="DQ7" s="459"/>
    </row>
    <row r="8" spans="1:121" ht="48.75" customHeight="1" x14ac:dyDescent="0.3">
      <c r="A8" s="462"/>
      <c r="B8" s="56">
        <v>2016</v>
      </c>
      <c r="C8" s="56">
        <v>2017</v>
      </c>
      <c r="D8" s="56">
        <v>2018</v>
      </c>
      <c r="E8" s="56">
        <v>2019</v>
      </c>
      <c r="F8" s="56">
        <v>2020</v>
      </c>
      <c r="G8" s="56">
        <v>2021</v>
      </c>
      <c r="H8" s="56">
        <v>2022</v>
      </c>
      <c r="I8" s="56">
        <v>2023</v>
      </c>
      <c r="J8" s="57">
        <v>2024</v>
      </c>
      <c r="K8" s="56">
        <v>2017</v>
      </c>
      <c r="L8" s="56">
        <v>2018</v>
      </c>
      <c r="M8" s="56">
        <v>2016</v>
      </c>
      <c r="N8" s="56">
        <v>2017</v>
      </c>
      <c r="O8" s="56">
        <v>2018</v>
      </c>
      <c r="P8" s="56">
        <v>2019</v>
      </c>
      <c r="Q8" s="56">
        <v>2020</v>
      </c>
      <c r="R8" s="56">
        <v>2021</v>
      </c>
      <c r="S8" s="201">
        <v>2022</v>
      </c>
      <c r="T8" s="56">
        <v>2023</v>
      </c>
      <c r="U8" s="57">
        <v>2024</v>
      </c>
      <c r="V8" s="86"/>
      <c r="W8" s="20"/>
      <c r="X8" s="463"/>
      <c r="Y8" s="155">
        <v>2019</v>
      </c>
      <c r="Z8" s="155">
        <v>2020</v>
      </c>
      <c r="AA8" s="155">
        <v>2021</v>
      </c>
      <c r="AB8" s="155">
        <v>2022</v>
      </c>
      <c r="AC8" s="155">
        <v>2023</v>
      </c>
      <c r="AD8" s="57">
        <v>2024</v>
      </c>
      <c r="AE8" s="155">
        <v>2018</v>
      </c>
      <c r="AF8" s="155">
        <v>2019</v>
      </c>
      <c r="AG8" s="155">
        <v>2020</v>
      </c>
      <c r="AH8" s="155">
        <v>2021</v>
      </c>
      <c r="AI8" s="155">
        <v>2022</v>
      </c>
      <c r="AJ8" s="155">
        <v>2023</v>
      </c>
      <c r="AK8" s="57">
        <v>2024</v>
      </c>
      <c r="AL8" s="155">
        <v>2018</v>
      </c>
      <c r="AM8" s="155">
        <v>2019</v>
      </c>
      <c r="AN8" s="155">
        <v>2020</v>
      </c>
      <c r="AO8" s="155">
        <v>2021</v>
      </c>
      <c r="AP8" s="155">
        <v>2022</v>
      </c>
      <c r="AQ8" s="155">
        <v>2023</v>
      </c>
      <c r="AR8" s="57">
        <v>2024</v>
      </c>
      <c r="AS8" s="155">
        <v>2017</v>
      </c>
      <c r="AT8" s="155">
        <v>2018</v>
      </c>
      <c r="AU8" s="155">
        <v>2019</v>
      </c>
      <c r="AV8" s="155">
        <v>2020</v>
      </c>
      <c r="AW8" s="155">
        <v>2021</v>
      </c>
      <c r="AX8" s="155">
        <v>2022</v>
      </c>
      <c r="AY8" s="155">
        <v>2023</v>
      </c>
      <c r="AZ8" s="57">
        <v>2024</v>
      </c>
      <c r="BA8" s="155">
        <v>2017</v>
      </c>
      <c r="BB8" s="155">
        <v>2018</v>
      </c>
      <c r="BC8" s="155">
        <v>2019</v>
      </c>
      <c r="BD8" s="155">
        <v>2020</v>
      </c>
      <c r="BE8" s="155">
        <v>2021</v>
      </c>
      <c r="BF8" s="155">
        <v>2022</v>
      </c>
      <c r="BG8" s="155">
        <v>2023</v>
      </c>
      <c r="BH8" s="57">
        <v>2024</v>
      </c>
      <c r="BI8" s="155">
        <v>2018</v>
      </c>
      <c r="BJ8" s="156">
        <v>2019</v>
      </c>
      <c r="BK8" s="156">
        <v>2020</v>
      </c>
      <c r="BL8" s="156">
        <v>2023</v>
      </c>
      <c r="BM8" s="57">
        <v>2024</v>
      </c>
      <c r="BN8" s="155">
        <v>2019</v>
      </c>
      <c r="BO8" s="155">
        <v>2020</v>
      </c>
      <c r="BP8" s="155">
        <v>2021</v>
      </c>
      <c r="BQ8" s="155">
        <v>2022</v>
      </c>
      <c r="BR8" s="155">
        <v>2023</v>
      </c>
      <c r="BS8" s="57">
        <v>2024</v>
      </c>
      <c r="BT8" s="155">
        <v>2017</v>
      </c>
      <c r="BU8" s="155">
        <v>2018</v>
      </c>
      <c r="BV8" s="155">
        <v>2019</v>
      </c>
      <c r="BW8" s="155">
        <v>2020</v>
      </c>
      <c r="BX8" s="155">
        <v>2021</v>
      </c>
      <c r="BY8" s="155">
        <v>2022</v>
      </c>
      <c r="BZ8" s="155">
        <v>2023</v>
      </c>
      <c r="CA8" s="57">
        <v>2024</v>
      </c>
      <c r="CB8" s="155">
        <v>2017</v>
      </c>
      <c r="CC8" s="155">
        <v>2018</v>
      </c>
      <c r="CD8" s="155">
        <v>2019</v>
      </c>
      <c r="CE8" s="155">
        <v>2020</v>
      </c>
      <c r="CF8" s="155">
        <v>2021</v>
      </c>
      <c r="CG8" s="155">
        <v>2022</v>
      </c>
      <c r="CH8" s="155">
        <v>2023</v>
      </c>
      <c r="CI8" s="57">
        <v>2024</v>
      </c>
      <c r="CJ8" s="155">
        <v>2017</v>
      </c>
      <c r="CK8" s="155">
        <v>2018</v>
      </c>
      <c r="CL8" s="155">
        <v>2019</v>
      </c>
      <c r="CM8" s="155">
        <v>2020</v>
      </c>
      <c r="CN8" s="155">
        <v>2021</v>
      </c>
      <c r="CO8" s="155">
        <v>2022</v>
      </c>
      <c r="CP8" s="155">
        <v>2023</v>
      </c>
      <c r="CQ8" s="57">
        <v>2024</v>
      </c>
      <c r="CR8" s="155">
        <v>2017</v>
      </c>
      <c r="CS8" s="155">
        <v>2018</v>
      </c>
      <c r="CT8" s="155">
        <v>2019</v>
      </c>
      <c r="CU8" s="155">
        <v>2020</v>
      </c>
      <c r="CV8" s="155">
        <v>2021</v>
      </c>
      <c r="CW8" s="155">
        <v>2022</v>
      </c>
      <c r="CX8" s="155">
        <v>2023</v>
      </c>
      <c r="CY8" s="57">
        <v>2024</v>
      </c>
      <c r="CZ8" s="155">
        <v>2017</v>
      </c>
      <c r="DA8" s="155">
        <v>2018</v>
      </c>
      <c r="DB8" s="155">
        <v>2019</v>
      </c>
      <c r="DC8" s="155">
        <v>2020</v>
      </c>
      <c r="DD8" s="155">
        <v>2021</v>
      </c>
      <c r="DE8" s="155">
        <v>2022</v>
      </c>
      <c r="DF8" s="155">
        <v>2023</v>
      </c>
      <c r="DG8" s="57">
        <v>2024</v>
      </c>
      <c r="DH8" s="155" t="s">
        <v>9</v>
      </c>
      <c r="DI8" s="57">
        <v>2024</v>
      </c>
      <c r="DJ8" s="155">
        <v>2017</v>
      </c>
      <c r="DK8" s="155">
        <v>2018</v>
      </c>
      <c r="DL8" s="155">
        <v>2019</v>
      </c>
      <c r="DM8" s="155">
        <v>2020</v>
      </c>
      <c r="DN8" s="155">
        <v>2021</v>
      </c>
      <c r="DO8" s="155">
        <v>2022</v>
      </c>
      <c r="DP8" s="155">
        <v>2023</v>
      </c>
      <c r="DQ8" s="57">
        <v>2024</v>
      </c>
    </row>
    <row r="9" spans="1:121" s="88" customFormat="1" ht="31.5" customHeight="1" x14ac:dyDescent="0.35">
      <c r="A9" s="157" t="s">
        <v>217</v>
      </c>
      <c r="B9" s="158"/>
      <c r="C9" s="158"/>
      <c r="D9" s="158"/>
      <c r="E9" s="158"/>
      <c r="F9" s="158"/>
      <c r="G9" s="158"/>
      <c r="H9" s="158"/>
      <c r="I9" s="158"/>
      <c r="J9" s="159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9"/>
      <c r="V9" s="27"/>
      <c r="W9" s="87"/>
      <c r="X9" s="157" t="s">
        <v>217</v>
      </c>
      <c r="Y9" s="155"/>
      <c r="Z9" s="155"/>
      <c r="AA9" s="155"/>
      <c r="AB9" s="155"/>
      <c r="AC9" s="155"/>
      <c r="AD9" s="171"/>
      <c r="AE9" s="155"/>
      <c r="AF9" s="155"/>
      <c r="AG9" s="155"/>
      <c r="AH9" s="155"/>
      <c r="AI9" s="155"/>
      <c r="AJ9" s="155"/>
      <c r="AK9" s="171"/>
      <c r="AL9" s="155"/>
      <c r="AM9" s="155"/>
      <c r="AN9" s="155"/>
      <c r="AO9" s="155"/>
      <c r="AP9" s="155"/>
      <c r="AQ9" s="155"/>
      <c r="AR9" s="171"/>
      <c r="AS9" s="155"/>
      <c r="AT9" s="155"/>
      <c r="AU9" s="155"/>
      <c r="AV9" s="155"/>
      <c r="AW9" s="155"/>
      <c r="AX9" s="155"/>
      <c r="AY9" s="155"/>
      <c r="AZ9" s="171"/>
      <c r="BA9" s="155"/>
      <c r="BB9" s="155"/>
      <c r="BC9" s="155"/>
      <c r="BD9" s="155"/>
      <c r="BE9" s="155"/>
      <c r="BF9" s="155"/>
      <c r="BG9" s="155"/>
      <c r="BH9" s="171"/>
      <c r="BI9" s="155"/>
      <c r="BJ9" s="156"/>
      <c r="BK9" s="156"/>
      <c r="BL9" s="156"/>
      <c r="BM9" s="172"/>
      <c r="BN9" s="155"/>
      <c r="BO9" s="155"/>
      <c r="BP9" s="155"/>
      <c r="BQ9" s="155"/>
      <c r="BR9" s="155"/>
      <c r="BS9" s="171"/>
      <c r="BT9" s="155"/>
      <c r="BU9" s="155"/>
      <c r="BV9" s="155"/>
      <c r="BW9" s="155"/>
      <c r="BX9" s="155"/>
      <c r="BY9" s="155"/>
      <c r="BZ9" s="155"/>
      <c r="CA9" s="171"/>
      <c r="CB9" s="155"/>
      <c r="CC9" s="155"/>
      <c r="CD9" s="155"/>
      <c r="CE9" s="155"/>
      <c r="CF9" s="155"/>
      <c r="CG9" s="155"/>
      <c r="CH9" s="155"/>
      <c r="CI9" s="171"/>
      <c r="CJ9" s="155"/>
      <c r="CK9" s="155"/>
      <c r="CL9" s="155"/>
      <c r="CM9" s="155"/>
      <c r="CN9" s="155"/>
      <c r="CO9" s="155"/>
      <c r="CP9" s="155"/>
      <c r="CQ9" s="171"/>
      <c r="CR9" s="155"/>
      <c r="CS9" s="155"/>
      <c r="CT9" s="155"/>
      <c r="CU9" s="155"/>
      <c r="CV9" s="155"/>
      <c r="CW9" s="155"/>
      <c r="CX9" s="155"/>
      <c r="CY9" s="171"/>
      <c r="CZ9" s="155"/>
      <c r="DA9" s="155"/>
      <c r="DB9" s="155"/>
      <c r="DC9" s="155"/>
      <c r="DD9" s="155"/>
      <c r="DE9" s="155"/>
      <c r="DF9" s="155"/>
      <c r="DG9" s="171"/>
      <c r="DH9" s="155"/>
      <c r="DI9" s="171"/>
      <c r="DJ9" s="155"/>
      <c r="DK9" s="155"/>
      <c r="DL9" s="155"/>
      <c r="DM9" s="155"/>
      <c r="DN9" s="155"/>
      <c r="DO9" s="155"/>
      <c r="DP9" s="158"/>
      <c r="DQ9" s="159"/>
    </row>
    <row r="10" spans="1:121" s="88" customFormat="1" ht="18.75" customHeight="1" x14ac:dyDescent="0.35">
      <c r="A10" s="160" t="s">
        <v>218</v>
      </c>
      <c r="B10" s="161">
        <v>430</v>
      </c>
      <c r="C10" s="161">
        <v>430</v>
      </c>
      <c r="D10" s="161">
        <v>438.6</v>
      </c>
      <c r="E10" s="161">
        <v>877.2</v>
      </c>
      <c r="F10" s="161">
        <v>877.2</v>
      </c>
      <c r="G10" s="161">
        <v>877.2</v>
      </c>
      <c r="H10" s="161">
        <v>877.2</v>
      </c>
      <c r="I10" s="161">
        <v>877.2</v>
      </c>
      <c r="J10" s="162">
        <v>877.2</v>
      </c>
      <c r="K10" s="161">
        <v>268.94470000000001</v>
      </c>
      <c r="L10" s="161">
        <v>268.94470000000001</v>
      </c>
      <c r="M10" s="161">
        <v>430</v>
      </c>
      <c r="N10" s="161">
        <v>698.94470000000001</v>
      </c>
      <c r="O10" s="161">
        <v>707.54470000000003</v>
      </c>
      <c r="P10" s="161">
        <v>877.2</v>
      </c>
      <c r="Q10" s="161">
        <v>877.2</v>
      </c>
      <c r="R10" s="161">
        <v>877.2</v>
      </c>
      <c r="S10" s="161">
        <v>877.2</v>
      </c>
      <c r="T10" s="161">
        <v>877.2</v>
      </c>
      <c r="U10" s="162">
        <v>877.2</v>
      </c>
      <c r="V10" s="89"/>
      <c r="W10" s="87"/>
      <c r="X10" s="160" t="s">
        <v>219</v>
      </c>
      <c r="Y10" s="173">
        <v>200.24</v>
      </c>
      <c r="Z10" s="173">
        <v>200.2373</v>
      </c>
      <c r="AA10" s="173">
        <v>200.2373</v>
      </c>
      <c r="AB10" s="173">
        <v>200.2373</v>
      </c>
      <c r="AC10" s="173">
        <v>286.96730000000002</v>
      </c>
      <c r="AD10" s="174">
        <v>348.85</v>
      </c>
      <c r="AE10" s="175">
        <v>246.94409999999999</v>
      </c>
      <c r="AF10" s="175">
        <v>908.93439999999998</v>
      </c>
      <c r="AG10" s="175">
        <v>908.93439999999998</v>
      </c>
      <c r="AH10" s="175">
        <v>909.46540000000005</v>
      </c>
      <c r="AI10" s="173">
        <v>909.46541000000002</v>
      </c>
      <c r="AJ10" s="173">
        <v>730.76480000000004</v>
      </c>
      <c r="AK10" s="174">
        <v>731.86</v>
      </c>
      <c r="AL10" s="175">
        <v>337.31909999999999</v>
      </c>
      <c r="AM10" s="175">
        <v>482.76819999999998</v>
      </c>
      <c r="AN10" s="175">
        <v>482.76830000000001</v>
      </c>
      <c r="AO10" s="175">
        <v>556.55629999999996</v>
      </c>
      <c r="AP10" s="173">
        <v>861.44685230000005</v>
      </c>
      <c r="AQ10" s="173">
        <v>959.69905730000005</v>
      </c>
      <c r="AR10" s="174">
        <v>959.7</v>
      </c>
      <c r="AS10" s="175">
        <v>135.51499999999999</v>
      </c>
      <c r="AT10" s="175">
        <v>244.87100000000001</v>
      </c>
      <c r="AU10" s="175">
        <v>474.53320000000002</v>
      </c>
      <c r="AV10" s="175">
        <v>568.78120000000001</v>
      </c>
      <c r="AW10" s="175">
        <v>568.78120000000001</v>
      </c>
      <c r="AX10" s="173">
        <v>568.78115000000003</v>
      </c>
      <c r="AY10" s="173">
        <v>886.86120000000005</v>
      </c>
      <c r="AZ10" s="174">
        <v>777.03</v>
      </c>
      <c r="BA10" s="175">
        <v>100</v>
      </c>
      <c r="BB10" s="175">
        <v>100</v>
      </c>
      <c r="BC10" s="176">
        <v>110</v>
      </c>
      <c r="BD10" s="176">
        <v>110</v>
      </c>
      <c r="BE10" s="176">
        <v>2</v>
      </c>
      <c r="BF10" s="173">
        <v>105</v>
      </c>
      <c r="BG10" s="173">
        <v>105</v>
      </c>
      <c r="BH10" s="174">
        <v>105</v>
      </c>
      <c r="BI10" s="175"/>
      <c r="BJ10" s="177"/>
      <c r="BK10" s="177">
        <v>0</v>
      </c>
      <c r="BL10" s="177"/>
      <c r="BM10" s="178"/>
      <c r="BN10" s="175"/>
      <c r="BO10" s="175">
        <v>0</v>
      </c>
      <c r="BP10" s="175">
        <v>0</v>
      </c>
      <c r="BQ10" s="173">
        <v>0</v>
      </c>
      <c r="BR10" s="173"/>
      <c r="BS10" s="174"/>
      <c r="BT10" s="175">
        <v>280.89999999999998</v>
      </c>
      <c r="BU10" s="175">
        <v>629.5</v>
      </c>
      <c r="BV10" s="175">
        <v>1080.9000000000001</v>
      </c>
      <c r="BW10" s="175">
        <v>1593</v>
      </c>
      <c r="BX10" s="175">
        <v>2269.6</v>
      </c>
      <c r="BY10" s="173">
        <v>3989.9</v>
      </c>
      <c r="BZ10" s="173">
        <v>4641.1000000000004</v>
      </c>
      <c r="CA10" s="174">
        <v>4641.1000000000004</v>
      </c>
      <c r="CB10" s="175">
        <v>100</v>
      </c>
      <c r="CC10" s="175">
        <v>100</v>
      </c>
      <c r="CD10" s="175">
        <v>629</v>
      </c>
      <c r="CE10" s="175">
        <v>2332.8375000000001</v>
      </c>
      <c r="CF10" s="175">
        <v>2332.8375000000001</v>
      </c>
      <c r="CG10" s="173">
        <v>3390.0946000000004</v>
      </c>
      <c r="CH10" s="173">
        <v>3463.9668000000001</v>
      </c>
      <c r="CI10" s="174">
        <v>3760.71</v>
      </c>
      <c r="CJ10" s="175">
        <v>293.8</v>
      </c>
      <c r="CK10" s="175">
        <v>670.3</v>
      </c>
      <c r="CL10" s="175">
        <v>975.16859999999997</v>
      </c>
      <c r="CM10" s="175">
        <v>975.16859999999997</v>
      </c>
      <c r="CN10" s="175">
        <v>975.16859999999997</v>
      </c>
      <c r="CO10" s="173">
        <v>975.16857455000002</v>
      </c>
      <c r="CP10" s="173">
        <v>975.16857455000002</v>
      </c>
      <c r="CQ10" s="174">
        <v>975.17</v>
      </c>
      <c r="CR10" s="175">
        <v>100</v>
      </c>
      <c r="CS10" s="175">
        <v>100</v>
      </c>
      <c r="CT10" s="175">
        <v>626.9633</v>
      </c>
      <c r="CU10" s="175">
        <v>1295.1072999999999</v>
      </c>
      <c r="CV10" s="175">
        <v>2221.6662999999999</v>
      </c>
      <c r="CW10" s="173">
        <v>3126.8763091279998</v>
      </c>
      <c r="CX10" s="173">
        <v>3126.8763091279998</v>
      </c>
      <c r="CY10" s="174">
        <v>3126.88</v>
      </c>
      <c r="CZ10" s="175">
        <v>107.6</v>
      </c>
      <c r="DA10" s="175">
        <v>136.4135</v>
      </c>
      <c r="DB10" s="175">
        <v>168.76400000000001</v>
      </c>
      <c r="DC10" s="175">
        <v>200.65549999999999</v>
      </c>
      <c r="DD10" s="175">
        <v>233.34800000000001</v>
      </c>
      <c r="DE10" s="173">
        <v>233.34800000000001</v>
      </c>
      <c r="DF10" s="173">
        <v>233.34800000000001</v>
      </c>
      <c r="DG10" s="174">
        <v>233.35</v>
      </c>
      <c r="DH10" s="173">
        <v>160.80199999999999</v>
      </c>
      <c r="DI10" s="174">
        <v>160.80000000000001</v>
      </c>
      <c r="DJ10" s="175">
        <f>+AS10+BA10+BT10+CB10+CJ10+CR10+CZ10</f>
        <v>1117.8149999999998</v>
      </c>
      <c r="DK10" s="175">
        <v>2565.3477000000003</v>
      </c>
      <c r="DL10" s="175">
        <v>5657.2690000000002</v>
      </c>
      <c r="DM10" s="175">
        <v>8667.4900999999991</v>
      </c>
      <c r="DN10" s="175">
        <v>10377.660599999999</v>
      </c>
      <c r="DO10" s="173">
        <v>14360.318195978001</v>
      </c>
      <c r="DP10" s="158">
        <v>15570.554040978001</v>
      </c>
      <c r="DQ10" s="159">
        <v>15820.44</v>
      </c>
    </row>
    <row r="11" spans="1:121" s="88" customFormat="1" ht="21.75" customHeight="1" x14ac:dyDescent="0.35">
      <c r="A11" s="160" t="s">
        <v>220</v>
      </c>
      <c r="B11" s="161">
        <v>15401.8207</v>
      </c>
      <c r="C11" s="161">
        <v>18015.769899999999</v>
      </c>
      <c r="D11" s="161">
        <v>22035.939299999998</v>
      </c>
      <c r="E11" s="161">
        <v>22483.856100000001</v>
      </c>
      <c r="F11" s="161">
        <v>21045.759999999998</v>
      </c>
      <c r="G11" s="161">
        <v>23171.476200000001</v>
      </c>
      <c r="H11" s="161">
        <v>25255.256394878015</v>
      </c>
      <c r="I11" s="161">
        <v>31991.427520263976</v>
      </c>
      <c r="J11" s="162">
        <v>37804.627800000002</v>
      </c>
      <c r="K11" s="161">
        <v>141.41499999999999</v>
      </c>
      <c r="L11" s="161">
        <v>158.87379999999999</v>
      </c>
      <c r="M11" s="161">
        <v>15401.8207</v>
      </c>
      <c r="N11" s="161">
        <v>18157.1849</v>
      </c>
      <c r="O11" s="161">
        <v>22194.813099999999</v>
      </c>
      <c r="P11" s="161">
        <v>22483.856100000001</v>
      </c>
      <c r="Q11" s="161">
        <v>21045.759999999998</v>
      </c>
      <c r="R11" s="161">
        <v>23171.476200000001</v>
      </c>
      <c r="S11" s="161">
        <v>25255.256394878015</v>
      </c>
      <c r="T11" s="161">
        <v>31991.427520263976</v>
      </c>
      <c r="U11" s="162">
        <v>37804.627800000002</v>
      </c>
      <c r="V11" s="89"/>
      <c r="W11" s="87"/>
      <c r="X11" s="160" t="s">
        <v>220</v>
      </c>
      <c r="Y11" s="173">
        <v>0</v>
      </c>
      <c r="Z11" s="173"/>
      <c r="AA11" s="173">
        <v>0</v>
      </c>
      <c r="AB11" s="173">
        <v>0</v>
      </c>
      <c r="AC11" s="173">
        <v>0</v>
      </c>
      <c r="AD11" s="174"/>
      <c r="AE11" s="175">
        <v>7.6658999999999997</v>
      </c>
      <c r="AF11" s="175">
        <v>100.0459</v>
      </c>
      <c r="AG11" s="175">
        <v>151.99770000000001</v>
      </c>
      <c r="AH11" s="175">
        <v>231.9015</v>
      </c>
      <c r="AI11" s="173">
        <v>159.35840349999995</v>
      </c>
      <c r="AJ11" s="173">
        <v>223.53460000000001</v>
      </c>
      <c r="AK11" s="174">
        <v>452.16</v>
      </c>
      <c r="AL11" s="175"/>
      <c r="AM11" s="175"/>
      <c r="AN11" s="175">
        <v>12.4252</v>
      </c>
      <c r="AO11" s="175">
        <v>0</v>
      </c>
      <c r="AP11" s="173">
        <v>0</v>
      </c>
      <c r="AQ11" s="173"/>
      <c r="AR11" s="174"/>
      <c r="AS11" s="175">
        <v>0</v>
      </c>
      <c r="AT11" s="175"/>
      <c r="AU11" s="175"/>
      <c r="AV11" s="175"/>
      <c r="AW11" s="175">
        <v>0</v>
      </c>
      <c r="AX11" s="173">
        <v>69.238052573605358</v>
      </c>
      <c r="AY11" s="173">
        <v>100.1026</v>
      </c>
      <c r="AZ11" s="174">
        <v>127.92</v>
      </c>
      <c r="BA11" s="175">
        <v>0</v>
      </c>
      <c r="BB11" s="175">
        <v>1.6882999999999999</v>
      </c>
      <c r="BC11" s="176">
        <v>5.1169000000000002</v>
      </c>
      <c r="BD11" s="176">
        <v>8.4876000000000005</v>
      </c>
      <c r="BE11" s="176">
        <v>10.4633</v>
      </c>
      <c r="BF11" s="173">
        <v>12.25</v>
      </c>
      <c r="BG11" s="173">
        <v>14.015000000000001</v>
      </c>
      <c r="BH11" s="174">
        <v>16.564299999999999</v>
      </c>
      <c r="BI11" s="175">
        <v>0</v>
      </c>
      <c r="BJ11" s="177"/>
      <c r="BK11" s="177">
        <v>0</v>
      </c>
      <c r="BL11" s="177"/>
      <c r="BM11" s="178"/>
      <c r="BN11" s="179">
        <v>-2.8879000000000001</v>
      </c>
      <c r="BO11" s="179">
        <v>-4.4607000000000001</v>
      </c>
      <c r="BP11" s="179">
        <v>-4.5664999999999996</v>
      </c>
      <c r="BQ11" s="173">
        <v>-2.3393000000000002</v>
      </c>
      <c r="BR11" s="173">
        <v>17.3276</v>
      </c>
      <c r="BS11" s="174">
        <v>40.869999999999997</v>
      </c>
      <c r="BT11" s="175">
        <v>1.4814000000000001</v>
      </c>
      <c r="BU11" s="175">
        <v>0</v>
      </c>
      <c r="BV11" s="175">
        <v>0</v>
      </c>
      <c r="BW11" s="175">
        <v>0</v>
      </c>
      <c r="BX11" s="175">
        <v>0</v>
      </c>
      <c r="BY11" s="173">
        <v>0</v>
      </c>
      <c r="BZ11" s="173">
        <v>0</v>
      </c>
      <c r="CA11" s="174">
        <v>73.72</v>
      </c>
      <c r="CB11" s="175">
        <v>0</v>
      </c>
      <c r="CC11" s="175">
        <v>0</v>
      </c>
      <c r="CD11" s="175"/>
      <c r="CE11" s="175">
        <v>0</v>
      </c>
      <c r="CF11" s="175">
        <v>0</v>
      </c>
      <c r="CG11" s="173">
        <v>0</v>
      </c>
      <c r="CH11" s="173">
        <v>0</v>
      </c>
      <c r="CI11" s="174"/>
      <c r="CJ11" s="179">
        <v>-4.2381000000000002</v>
      </c>
      <c r="CK11" s="175"/>
      <c r="CL11" s="175"/>
      <c r="CM11" s="175">
        <v>0</v>
      </c>
      <c r="CN11" s="175">
        <v>16.59</v>
      </c>
      <c r="CO11" s="173">
        <v>74.829802410000426</v>
      </c>
      <c r="CP11" s="173">
        <v>169.40777108400039</v>
      </c>
      <c r="CQ11" s="174">
        <v>92.2</v>
      </c>
      <c r="CR11" s="175">
        <v>0</v>
      </c>
      <c r="CS11" s="175">
        <v>50.050400000000003</v>
      </c>
      <c r="CT11" s="175">
        <v>138.05879999999999</v>
      </c>
      <c r="CU11" s="175">
        <v>56.885899999999999</v>
      </c>
      <c r="CV11" s="175">
        <v>0</v>
      </c>
      <c r="CW11" s="173">
        <v>0</v>
      </c>
      <c r="CX11" s="173">
        <v>202.01570000000001</v>
      </c>
      <c r="CY11" s="174"/>
      <c r="CZ11" s="175">
        <v>0</v>
      </c>
      <c r="DA11" s="175"/>
      <c r="DB11" s="175">
        <v>1.9709000000000001</v>
      </c>
      <c r="DC11" s="175">
        <v>0</v>
      </c>
      <c r="DD11" s="175">
        <v>0</v>
      </c>
      <c r="DE11" s="173"/>
      <c r="DF11" s="173"/>
      <c r="DG11" s="174"/>
      <c r="DH11" s="173">
        <v>0</v>
      </c>
      <c r="DI11" s="174">
        <v>10.83</v>
      </c>
      <c r="DJ11" s="179">
        <f>+AS11+BA11+BT11+CB11+CJ11+CR11+CZ11</f>
        <v>-2.7567000000000004</v>
      </c>
      <c r="DK11" s="175">
        <v>59.404600000000002</v>
      </c>
      <c r="DL11" s="175">
        <v>242.30459999999999</v>
      </c>
      <c r="DM11" s="175">
        <v>225.3357</v>
      </c>
      <c r="DN11" s="175">
        <v>254.38830000000002</v>
      </c>
      <c r="DO11" s="173">
        <v>313.33695848360571</v>
      </c>
      <c r="DP11" s="158">
        <v>726.40327108400038</v>
      </c>
      <c r="DQ11" s="159">
        <v>814.27</v>
      </c>
    </row>
    <row r="12" spans="1:121" s="88" customFormat="1" ht="17.25" customHeight="1" x14ac:dyDescent="0.35">
      <c r="A12" s="160" t="s">
        <v>221</v>
      </c>
      <c r="B12" s="161">
        <v>0</v>
      </c>
      <c r="C12" s="161">
        <v>0</v>
      </c>
      <c r="D12" s="161"/>
      <c r="E12" s="161"/>
      <c r="F12" s="161"/>
      <c r="G12" s="161"/>
      <c r="H12" s="161">
        <v>0</v>
      </c>
      <c r="I12" s="161">
        <v>0</v>
      </c>
      <c r="J12" s="162">
        <v>0</v>
      </c>
      <c r="K12" s="161">
        <v>0</v>
      </c>
      <c r="L12" s="161"/>
      <c r="M12" s="161">
        <v>0</v>
      </c>
      <c r="N12" s="161">
        <v>0</v>
      </c>
      <c r="O12" s="161">
        <v>0</v>
      </c>
      <c r="P12" s="161"/>
      <c r="Q12" s="161"/>
      <c r="R12" s="161"/>
      <c r="S12" s="161">
        <v>0</v>
      </c>
      <c r="T12" s="161">
        <v>0</v>
      </c>
      <c r="U12" s="162">
        <v>0</v>
      </c>
      <c r="V12" s="89"/>
      <c r="W12" s="87"/>
      <c r="X12" s="160"/>
      <c r="Y12" s="173"/>
      <c r="Z12" s="173"/>
      <c r="AA12" s="173"/>
      <c r="AB12" s="173"/>
      <c r="AC12" s="173"/>
      <c r="AD12" s="174"/>
      <c r="AE12" s="175"/>
      <c r="AF12" s="175"/>
      <c r="AG12" s="175"/>
      <c r="AH12" s="175"/>
      <c r="AI12" s="158"/>
      <c r="AJ12" s="158"/>
      <c r="AK12" s="159"/>
      <c r="AL12" s="175"/>
      <c r="AM12" s="175"/>
      <c r="AN12" s="175"/>
      <c r="AO12" s="175"/>
      <c r="AP12" s="173"/>
      <c r="AQ12" s="173"/>
      <c r="AR12" s="174"/>
      <c r="AS12" s="175"/>
      <c r="AT12" s="175"/>
      <c r="AU12" s="175"/>
      <c r="AV12" s="175"/>
      <c r="AW12" s="175"/>
      <c r="AX12" s="158"/>
      <c r="AY12" s="158"/>
      <c r="AZ12" s="159"/>
      <c r="BA12" s="175"/>
      <c r="BB12" s="175"/>
      <c r="BC12" s="176"/>
      <c r="BD12" s="176"/>
      <c r="BE12" s="176"/>
      <c r="BF12" s="158"/>
      <c r="BG12" s="158"/>
      <c r="BH12" s="159"/>
      <c r="BI12" s="175"/>
      <c r="BJ12" s="177"/>
      <c r="BK12" s="177"/>
      <c r="BL12" s="177"/>
      <c r="BM12" s="178"/>
      <c r="BN12" s="175"/>
      <c r="BO12" s="175"/>
      <c r="BP12" s="175"/>
      <c r="BQ12" s="158"/>
      <c r="BR12" s="158"/>
      <c r="BS12" s="159"/>
      <c r="BT12" s="175"/>
      <c r="BU12" s="175"/>
      <c r="BV12" s="175"/>
      <c r="BW12" s="175"/>
      <c r="BX12" s="175"/>
      <c r="BY12" s="173"/>
      <c r="BZ12" s="173"/>
      <c r="CA12" s="174"/>
      <c r="CB12" s="175"/>
      <c r="CC12" s="175"/>
      <c r="CD12" s="175"/>
      <c r="CE12" s="175"/>
      <c r="CF12" s="175"/>
      <c r="CG12" s="173"/>
      <c r="CH12" s="173"/>
      <c r="CI12" s="174"/>
      <c r="CJ12" s="175"/>
      <c r="CK12" s="175"/>
      <c r="CL12" s="175"/>
      <c r="CM12" s="175"/>
      <c r="CN12" s="175"/>
      <c r="CO12" s="173"/>
      <c r="CP12" s="173"/>
      <c r="CQ12" s="174"/>
      <c r="CR12" s="175"/>
      <c r="CS12" s="175"/>
      <c r="CT12" s="175"/>
      <c r="CU12" s="175"/>
      <c r="CV12" s="175"/>
      <c r="CW12" s="173"/>
      <c r="CX12" s="173"/>
      <c r="CY12" s="174"/>
      <c r="CZ12" s="175"/>
      <c r="DA12" s="175"/>
      <c r="DB12" s="175"/>
      <c r="DC12" s="175"/>
      <c r="DD12" s="175"/>
      <c r="DE12" s="173"/>
      <c r="DF12" s="173"/>
      <c r="DG12" s="174"/>
      <c r="DH12" s="173"/>
      <c r="DI12" s="174"/>
      <c r="DJ12" s="175"/>
      <c r="DK12" s="175"/>
      <c r="DL12" s="175"/>
      <c r="DM12" s="175"/>
      <c r="DN12" s="175"/>
      <c r="DO12" s="158"/>
      <c r="DP12" s="158"/>
      <c r="DQ12" s="159"/>
    </row>
    <row r="13" spans="1:121" s="88" customFormat="1" ht="29.25" customHeight="1" x14ac:dyDescent="0.35">
      <c r="A13" s="160" t="s">
        <v>222</v>
      </c>
      <c r="B13" s="161">
        <v>23450.733100000001</v>
      </c>
      <c r="C13" s="161">
        <v>30036.313699999999</v>
      </c>
      <c r="D13" s="161">
        <v>29834.267800000001</v>
      </c>
      <c r="E13" s="161">
        <v>30430.6325</v>
      </c>
      <c r="F13" s="161">
        <v>14896.4156</v>
      </c>
      <c r="G13" s="161">
        <v>27190.852000000003</v>
      </c>
      <c r="H13" s="161">
        <v>31218.008931264001</v>
      </c>
      <c r="I13" s="161">
        <v>31393.531375678001</v>
      </c>
      <c r="J13" s="162">
        <v>43748.472600000001</v>
      </c>
      <c r="K13" s="161">
        <v>0</v>
      </c>
      <c r="L13" s="161">
        <v>-2.0280999999999998</v>
      </c>
      <c r="M13" s="161">
        <v>23450.733100000001</v>
      </c>
      <c r="N13" s="161">
        <v>30036.313699999999</v>
      </c>
      <c r="O13" s="161">
        <v>29832.239700000002</v>
      </c>
      <c r="P13" s="161">
        <v>30430.6325</v>
      </c>
      <c r="Q13" s="161">
        <v>14896.4156</v>
      </c>
      <c r="R13" s="161">
        <v>27190.852000000003</v>
      </c>
      <c r="S13" s="161">
        <v>31218.008931264001</v>
      </c>
      <c r="T13" s="161">
        <v>31393.531375678001</v>
      </c>
      <c r="U13" s="162">
        <v>43748.472600000001</v>
      </c>
      <c r="V13" s="89"/>
      <c r="W13" s="87"/>
      <c r="X13" s="160" t="s">
        <v>222</v>
      </c>
      <c r="Y13" s="173">
        <v>0</v>
      </c>
      <c r="Z13" s="173"/>
      <c r="AA13" s="173">
        <v>0</v>
      </c>
      <c r="AB13" s="173">
        <v>0</v>
      </c>
      <c r="AC13" s="173">
        <v>0</v>
      </c>
      <c r="AD13" s="174"/>
      <c r="AE13" s="175">
        <v>0</v>
      </c>
      <c r="AF13" s="175">
        <v>0</v>
      </c>
      <c r="AG13" s="175">
        <v>0</v>
      </c>
      <c r="AH13" s="175">
        <v>0</v>
      </c>
      <c r="AI13" s="173">
        <v>0</v>
      </c>
      <c r="AJ13" s="173">
        <v>0</v>
      </c>
      <c r="AK13" s="174"/>
      <c r="AL13" s="175"/>
      <c r="AM13" s="175"/>
      <c r="AN13" s="175"/>
      <c r="AO13" s="175">
        <v>0</v>
      </c>
      <c r="AP13" s="173">
        <v>0</v>
      </c>
      <c r="AQ13" s="173"/>
      <c r="AR13" s="174"/>
      <c r="AS13" s="175">
        <v>0</v>
      </c>
      <c r="AT13" s="175"/>
      <c r="AU13" s="175"/>
      <c r="AV13" s="175"/>
      <c r="AW13" s="175">
        <v>0</v>
      </c>
      <c r="AX13" s="173">
        <v>0</v>
      </c>
      <c r="AY13" s="173"/>
      <c r="AZ13" s="174"/>
      <c r="BA13" s="175">
        <v>0</v>
      </c>
      <c r="BB13" s="175"/>
      <c r="BC13" s="176">
        <v>0</v>
      </c>
      <c r="BD13" s="176">
        <v>0</v>
      </c>
      <c r="BE13" s="176">
        <v>0</v>
      </c>
      <c r="BF13" s="173">
        <v>0</v>
      </c>
      <c r="BG13" s="173"/>
      <c r="BH13" s="174"/>
      <c r="BI13" s="175">
        <v>0</v>
      </c>
      <c r="BJ13" s="177"/>
      <c r="BK13" s="177">
        <v>0</v>
      </c>
      <c r="BL13" s="177"/>
      <c r="BM13" s="178"/>
      <c r="BN13" s="175"/>
      <c r="BO13" s="175"/>
      <c r="BP13" s="175">
        <v>0</v>
      </c>
      <c r="BQ13" s="173">
        <v>0</v>
      </c>
      <c r="BR13" s="173"/>
      <c r="BS13" s="174"/>
      <c r="BT13" s="175">
        <v>0</v>
      </c>
      <c r="BU13" s="175"/>
      <c r="BV13" s="175"/>
      <c r="BW13" s="175"/>
      <c r="BX13" s="175">
        <v>0</v>
      </c>
      <c r="BY13" s="173">
        <v>0</v>
      </c>
      <c r="BZ13" s="173">
        <v>0</v>
      </c>
      <c r="CA13" s="174"/>
      <c r="CB13" s="175">
        <v>0</v>
      </c>
      <c r="CC13" s="175">
        <v>0</v>
      </c>
      <c r="CD13" s="175"/>
      <c r="CE13" s="175"/>
      <c r="CF13" s="175">
        <v>0</v>
      </c>
      <c r="CG13" s="173">
        <v>3.7450344329999892</v>
      </c>
      <c r="CH13" s="173">
        <v>0.33329999999999999</v>
      </c>
      <c r="CI13" s="174">
        <v>0.65</v>
      </c>
      <c r="CJ13" s="175">
        <v>0</v>
      </c>
      <c r="CK13" s="175"/>
      <c r="CL13" s="175"/>
      <c r="CM13" s="175"/>
      <c r="CN13" s="175">
        <v>0</v>
      </c>
      <c r="CO13" s="173">
        <v>0</v>
      </c>
      <c r="CP13" s="173">
        <v>0</v>
      </c>
      <c r="CQ13" s="174"/>
      <c r="CR13" s="175">
        <v>0</v>
      </c>
      <c r="CS13" s="175"/>
      <c r="CT13" s="175"/>
      <c r="CU13" s="175"/>
      <c r="CV13" s="175">
        <v>0</v>
      </c>
      <c r="CW13" s="173">
        <v>0</v>
      </c>
      <c r="CX13" s="173"/>
      <c r="CY13" s="174"/>
      <c r="CZ13" s="175">
        <v>0</v>
      </c>
      <c r="DA13" s="175"/>
      <c r="DB13" s="175">
        <v>0</v>
      </c>
      <c r="DC13" s="175"/>
      <c r="DD13" s="175">
        <v>0</v>
      </c>
      <c r="DE13" s="173"/>
      <c r="DF13" s="173"/>
      <c r="DG13" s="174"/>
      <c r="DH13" s="173">
        <v>0</v>
      </c>
      <c r="DI13" s="174"/>
      <c r="DJ13" s="175">
        <f>+AS13+BA13+BT13+CB13+CJ13+CR13+CZ13</f>
        <v>0</v>
      </c>
      <c r="DK13" s="175">
        <v>0</v>
      </c>
      <c r="DL13" s="175">
        <v>0</v>
      </c>
      <c r="DM13" s="175">
        <v>0</v>
      </c>
      <c r="DN13" s="175">
        <v>0</v>
      </c>
      <c r="DO13" s="173">
        <v>3.7450344329999892</v>
      </c>
      <c r="DP13" s="158">
        <v>0.33329999999999999</v>
      </c>
      <c r="DQ13" s="159">
        <v>0.65</v>
      </c>
    </row>
    <row r="14" spans="1:121" s="88" customFormat="1" ht="18" customHeight="1" x14ac:dyDescent="0.35">
      <c r="A14" s="160" t="s">
        <v>223</v>
      </c>
      <c r="B14" s="161">
        <v>0</v>
      </c>
      <c r="C14" s="161">
        <v>0</v>
      </c>
      <c r="D14" s="161"/>
      <c r="E14" s="161"/>
      <c r="F14" s="161"/>
      <c r="G14" s="161"/>
      <c r="H14" s="161">
        <v>0</v>
      </c>
      <c r="I14" s="161">
        <v>0</v>
      </c>
      <c r="J14" s="162">
        <v>0</v>
      </c>
      <c r="K14" s="161">
        <v>100</v>
      </c>
      <c r="L14" s="161">
        <v>100</v>
      </c>
      <c r="M14" s="161">
        <v>0</v>
      </c>
      <c r="N14" s="161">
        <v>100</v>
      </c>
      <c r="O14" s="161">
        <v>100</v>
      </c>
      <c r="P14" s="161"/>
      <c r="Q14" s="161"/>
      <c r="R14" s="161"/>
      <c r="S14" s="161">
        <v>0</v>
      </c>
      <c r="T14" s="161">
        <v>0</v>
      </c>
      <c r="U14" s="162">
        <v>0</v>
      </c>
      <c r="V14" s="89"/>
      <c r="W14" s="87"/>
      <c r="X14" s="160" t="s">
        <v>223</v>
      </c>
      <c r="Y14" s="173"/>
      <c r="Z14" s="173"/>
      <c r="AA14" s="173">
        <v>0</v>
      </c>
      <c r="AB14" s="173">
        <v>0</v>
      </c>
      <c r="AC14" s="173">
        <v>0</v>
      </c>
      <c r="AD14" s="174"/>
      <c r="AE14" s="175">
        <v>0</v>
      </c>
      <c r="AF14" s="175">
        <v>0</v>
      </c>
      <c r="AG14" s="175">
        <v>0</v>
      </c>
      <c r="AH14" s="175">
        <v>0</v>
      </c>
      <c r="AI14" s="173"/>
      <c r="AJ14" s="173">
        <v>0</v>
      </c>
      <c r="AK14" s="174"/>
      <c r="AL14" s="175"/>
      <c r="AM14" s="175"/>
      <c r="AN14" s="175"/>
      <c r="AO14" s="175">
        <v>0</v>
      </c>
      <c r="AP14" s="173">
        <v>0</v>
      </c>
      <c r="AQ14" s="173"/>
      <c r="AR14" s="174"/>
      <c r="AS14" s="175">
        <v>0</v>
      </c>
      <c r="AT14" s="175"/>
      <c r="AU14" s="175"/>
      <c r="AV14" s="175"/>
      <c r="AW14" s="175">
        <v>0</v>
      </c>
      <c r="AX14" s="173"/>
      <c r="AY14" s="173"/>
      <c r="AZ14" s="174"/>
      <c r="BA14" s="175">
        <v>5</v>
      </c>
      <c r="BB14" s="175">
        <v>5</v>
      </c>
      <c r="BC14" s="176">
        <v>0</v>
      </c>
      <c r="BD14" s="176">
        <v>0</v>
      </c>
      <c r="BE14" s="176">
        <v>0</v>
      </c>
      <c r="BF14" s="173">
        <v>0</v>
      </c>
      <c r="BG14" s="173"/>
      <c r="BH14" s="174"/>
      <c r="BI14" s="175">
        <v>0</v>
      </c>
      <c r="BJ14" s="177"/>
      <c r="BK14" s="177">
        <v>0</v>
      </c>
      <c r="BL14" s="177"/>
      <c r="BM14" s="178"/>
      <c r="BN14" s="175"/>
      <c r="BO14" s="175"/>
      <c r="BP14" s="175">
        <v>0</v>
      </c>
      <c r="BQ14" s="173"/>
      <c r="BR14" s="173"/>
      <c r="BS14" s="174"/>
      <c r="BT14" s="175">
        <v>0</v>
      </c>
      <c r="BU14" s="175"/>
      <c r="BV14" s="175"/>
      <c r="BW14" s="175"/>
      <c r="BX14" s="175">
        <v>0</v>
      </c>
      <c r="BY14" s="173">
        <v>0</v>
      </c>
      <c r="BZ14" s="173">
        <v>0</v>
      </c>
      <c r="CA14" s="174"/>
      <c r="CB14" s="175">
        <v>0</v>
      </c>
      <c r="CC14" s="175">
        <v>0</v>
      </c>
      <c r="CD14" s="175"/>
      <c r="CE14" s="175"/>
      <c r="CF14" s="175">
        <v>0</v>
      </c>
      <c r="CG14" s="173"/>
      <c r="CH14" s="173">
        <v>0</v>
      </c>
      <c r="CI14" s="174"/>
      <c r="CJ14" s="175">
        <v>0</v>
      </c>
      <c r="CK14" s="175"/>
      <c r="CL14" s="175"/>
      <c r="CM14" s="175"/>
      <c r="CN14" s="175">
        <v>0</v>
      </c>
      <c r="CO14" s="173">
        <v>0</v>
      </c>
      <c r="CP14" s="173">
        <v>0</v>
      </c>
      <c r="CQ14" s="174"/>
      <c r="CR14" s="175">
        <v>0</v>
      </c>
      <c r="CS14" s="175"/>
      <c r="CT14" s="175"/>
      <c r="CU14" s="175"/>
      <c r="CV14" s="175">
        <v>0</v>
      </c>
      <c r="CW14" s="173">
        <v>0</v>
      </c>
      <c r="CX14" s="173"/>
      <c r="CY14" s="174"/>
      <c r="CZ14" s="175">
        <v>0</v>
      </c>
      <c r="DA14" s="175"/>
      <c r="DB14" s="175">
        <v>0</v>
      </c>
      <c r="DC14" s="175"/>
      <c r="DD14" s="175">
        <v>0</v>
      </c>
      <c r="DE14" s="173"/>
      <c r="DF14" s="173"/>
      <c r="DG14" s="174"/>
      <c r="DH14" s="173">
        <v>0</v>
      </c>
      <c r="DI14" s="174"/>
      <c r="DJ14" s="175">
        <f>+AS14+BA14+BT14+CB14+CJ14+CR14+CZ14</f>
        <v>5</v>
      </c>
      <c r="DK14" s="175">
        <v>5</v>
      </c>
      <c r="DL14" s="175">
        <v>0</v>
      </c>
      <c r="DM14" s="175">
        <v>0</v>
      </c>
      <c r="DN14" s="175">
        <v>0</v>
      </c>
      <c r="DO14" s="173">
        <v>0</v>
      </c>
      <c r="DP14" s="158">
        <v>0</v>
      </c>
      <c r="DQ14" s="159"/>
    </row>
    <row r="15" spans="1:121" s="88" customFormat="1" ht="13" x14ac:dyDescent="0.35">
      <c r="A15" s="163" t="s">
        <v>224</v>
      </c>
      <c r="B15" s="164">
        <v>39282.553800000002</v>
      </c>
      <c r="C15" s="164">
        <v>48482.083599999998</v>
      </c>
      <c r="D15" s="164">
        <v>52308.807099999998</v>
      </c>
      <c r="E15" s="164">
        <v>53791.688599999994</v>
      </c>
      <c r="F15" s="164">
        <v>36819.375599999999</v>
      </c>
      <c r="G15" s="164">
        <v>51239.528200000001</v>
      </c>
      <c r="H15" s="164">
        <v>57350.465326142017</v>
      </c>
      <c r="I15" s="164">
        <v>64262.158895941975</v>
      </c>
      <c r="J15" s="165">
        <v>82430.300400000007</v>
      </c>
      <c r="K15" s="164">
        <v>510.35969999999998</v>
      </c>
      <c r="L15" s="164">
        <v>525.79039999999998</v>
      </c>
      <c r="M15" s="164">
        <v>39282.553800000002</v>
      </c>
      <c r="N15" s="164">
        <v>48992.443299999999</v>
      </c>
      <c r="O15" s="164">
        <v>52834.597499999996</v>
      </c>
      <c r="P15" s="164">
        <v>53791.688599999994</v>
      </c>
      <c r="Q15" s="164">
        <v>36819.375599999999</v>
      </c>
      <c r="R15" s="164">
        <v>51239.528200000001</v>
      </c>
      <c r="S15" s="164">
        <v>57350.465326142017</v>
      </c>
      <c r="T15" s="164">
        <v>64262.158895941975</v>
      </c>
      <c r="U15" s="165">
        <v>82430.300400000007</v>
      </c>
      <c r="V15" s="90"/>
      <c r="W15" s="87"/>
      <c r="X15" s="163" t="s">
        <v>224</v>
      </c>
      <c r="Y15" s="180">
        <v>200.24</v>
      </c>
      <c r="Z15" s="180">
        <v>200.2373</v>
      </c>
      <c r="AA15" s="180">
        <v>200.2373</v>
      </c>
      <c r="AB15" s="180">
        <v>200.2373</v>
      </c>
      <c r="AC15" s="180">
        <v>286.96730000000002</v>
      </c>
      <c r="AD15" s="181">
        <v>348.85</v>
      </c>
      <c r="AE15" s="182">
        <v>254.60999999999999</v>
      </c>
      <c r="AF15" s="182">
        <v>1008.9802999999999</v>
      </c>
      <c r="AG15" s="182">
        <v>1060.9321</v>
      </c>
      <c r="AH15" s="182">
        <v>1141.3669</v>
      </c>
      <c r="AI15" s="180">
        <v>1068.8238134999999</v>
      </c>
      <c r="AJ15" s="180">
        <v>954.29940000000011</v>
      </c>
      <c r="AK15" s="181">
        <v>1184.02</v>
      </c>
      <c r="AL15" s="182">
        <v>337.31909999999999</v>
      </c>
      <c r="AM15" s="182">
        <v>482.76819999999998</v>
      </c>
      <c r="AN15" s="182">
        <v>495.19350000000003</v>
      </c>
      <c r="AO15" s="182">
        <v>556.55629999999996</v>
      </c>
      <c r="AP15" s="180">
        <v>861.44685230000005</v>
      </c>
      <c r="AQ15" s="180">
        <v>959.69905730000005</v>
      </c>
      <c r="AR15" s="181">
        <v>959.7</v>
      </c>
      <c r="AS15" s="182">
        <v>135.51499999999999</v>
      </c>
      <c r="AT15" s="182">
        <v>244.87100000000001</v>
      </c>
      <c r="AU15" s="182">
        <v>474.53320000000002</v>
      </c>
      <c r="AV15" s="182">
        <v>568.78120000000001</v>
      </c>
      <c r="AW15" s="182">
        <v>568.78120000000001</v>
      </c>
      <c r="AX15" s="180">
        <v>638.01920257360541</v>
      </c>
      <c r="AY15" s="180">
        <v>986.96379999999999</v>
      </c>
      <c r="AZ15" s="181">
        <v>904.95</v>
      </c>
      <c r="BA15" s="182">
        <v>105</v>
      </c>
      <c r="BB15" s="182">
        <v>106.6883</v>
      </c>
      <c r="BC15" s="183">
        <v>115.1169</v>
      </c>
      <c r="BD15" s="183">
        <v>118.4876</v>
      </c>
      <c r="BE15" s="183">
        <v>12.46</v>
      </c>
      <c r="BF15" s="180">
        <v>117.25</v>
      </c>
      <c r="BG15" s="180">
        <v>119.015</v>
      </c>
      <c r="BH15" s="181">
        <v>121.5643</v>
      </c>
      <c r="BI15" s="182"/>
      <c r="BJ15" s="184">
        <v>0</v>
      </c>
      <c r="BK15" s="184">
        <v>0</v>
      </c>
      <c r="BL15" s="184"/>
      <c r="BM15" s="185"/>
      <c r="BN15" s="186">
        <v>-2.8879000000000001</v>
      </c>
      <c r="BO15" s="186">
        <v>-4.4607000000000001</v>
      </c>
      <c r="BP15" s="186">
        <v>-4.5664999999999996</v>
      </c>
      <c r="BQ15" s="173">
        <v>-2.3393000000000002</v>
      </c>
      <c r="BR15" s="173">
        <v>17.3276</v>
      </c>
      <c r="BS15" s="174">
        <v>40.869999999999997</v>
      </c>
      <c r="BT15" s="182">
        <v>282.38139999999999</v>
      </c>
      <c r="BU15" s="182">
        <v>629.5</v>
      </c>
      <c r="BV15" s="182">
        <v>1080.9000000000001</v>
      </c>
      <c r="BW15" s="182">
        <v>1593</v>
      </c>
      <c r="BX15" s="182">
        <v>2269.6</v>
      </c>
      <c r="BY15" s="180">
        <v>3989.9</v>
      </c>
      <c r="BZ15" s="180">
        <v>4641.1000000000004</v>
      </c>
      <c r="CA15" s="181">
        <v>4714.82</v>
      </c>
      <c r="CB15" s="182">
        <v>100</v>
      </c>
      <c r="CC15" s="182">
        <v>100</v>
      </c>
      <c r="CD15" s="182">
        <v>629</v>
      </c>
      <c r="CE15" s="182">
        <v>2332.8375000000001</v>
      </c>
      <c r="CF15" s="182">
        <v>2332.8375000000001</v>
      </c>
      <c r="CG15" s="180">
        <v>3393.8396344330004</v>
      </c>
      <c r="CH15" s="180">
        <v>3464.3000999999999</v>
      </c>
      <c r="CI15" s="181">
        <v>3761.36</v>
      </c>
      <c r="CJ15" s="182">
        <v>289.56190000000004</v>
      </c>
      <c r="CK15" s="182">
        <v>670.3</v>
      </c>
      <c r="CL15" s="182">
        <v>975.16859999999997</v>
      </c>
      <c r="CM15" s="182">
        <v>975.16859999999997</v>
      </c>
      <c r="CN15" s="182">
        <v>991.7586</v>
      </c>
      <c r="CO15" s="180">
        <v>1049.9983769600005</v>
      </c>
      <c r="CP15" s="180">
        <v>1144.5763456340005</v>
      </c>
      <c r="CQ15" s="181">
        <v>1067.3699999999999</v>
      </c>
      <c r="CR15" s="182">
        <v>100</v>
      </c>
      <c r="CS15" s="182">
        <v>150.0504</v>
      </c>
      <c r="CT15" s="182">
        <v>765.02210000000002</v>
      </c>
      <c r="CU15" s="182">
        <v>1351.9931999999999</v>
      </c>
      <c r="CV15" s="182">
        <v>2221.6662999999999</v>
      </c>
      <c r="CW15" s="180">
        <v>3126.8763091279998</v>
      </c>
      <c r="CX15" s="180">
        <v>3328.8920091279997</v>
      </c>
      <c r="CY15" s="181">
        <v>3126.88</v>
      </c>
      <c r="CZ15" s="182">
        <v>107.6</v>
      </c>
      <c r="DA15" s="182">
        <v>136.4135</v>
      </c>
      <c r="DB15" s="182">
        <v>170.73490000000001</v>
      </c>
      <c r="DC15" s="182">
        <v>200.65549999999999</v>
      </c>
      <c r="DD15" s="182">
        <v>233.34800000000001</v>
      </c>
      <c r="DE15" s="180">
        <v>233.34800000000001</v>
      </c>
      <c r="DF15" s="180">
        <v>233.34800000000001</v>
      </c>
      <c r="DG15" s="181">
        <v>233.35</v>
      </c>
      <c r="DH15" s="180">
        <v>160.80199999999999</v>
      </c>
      <c r="DI15" s="181">
        <v>171.63</v>
      </c>
      <c r="DJ15" s="182">
        <f>+AS15+BA15+BT15+CB15+CJ15+CR15+CZ15</f>
        <v>1120.0582999999999</v>
      </c>
      <c r="DK15" s="182">
        <v>2629.7523000000001</v>
      </c>
      <c r="DL15" s="182">
        <v>5899.5736000000015</v>
      </c>
      <c r="DM15" s="182">
        <v>8892.8258000000005</v>
      </c>
      <c r="DN15" s="182">
        <v>10632.0489</v>
      </c>
      <c r="DO15" s="180">
        <v>14677.400188894606</v>
      </c>
      <c r="DP15" s="158">
        <v>16297.290612062001</v>
      </c>
      <c r="DQ15" s="159">
        <v>16635.36</v>
      </c>
    </row>
    <row r="16" spans="1:121" s="88" customFormat="1" ht="24.75" customHeight="1" x14ac:dyDescent="0.35">
      <c r="A16" s="157" t="s">
        <v>225</v>
      </c>
      <c r="B16" s="161"/>
      <c r="C16" s="161"/>
      <c r="D16" s="161"/>
      <c r="E16" s="161"/>
      <c r="F16" s="161"/>
      <c r="G16" s="161"/>
      <c r="H16" s="161"/>
      <c r="I16" s="161"/>
      <c r="J16" s="162"/>
      <c r="K16" s="161"/>
      <c r="L16" s="161"/>
      <c r="M16" s="161"/>
      <c r="N16" s="161"/>
      <c r="O16" s="161"/>
      <c r="P16" s="161"/>
      <c r="Q16" s="161"/>
      <c r="R16" s="161"/>
      <c r="S16" s="161"/>
      <c r="T16" s="161"/>
      <c r="U16" s="162"/>
      <c r="V16" s="89"/>
      <c r="W16" s="87"/>
      <c r="X16" s="157" t="s">
        <v>225</v>
      </c>
      <c r="Y16" s="180"/>
      <c r="Z16" s="180"/>
      <c r="AA16" s="180"/>
      <c r="AB16" s="180"/>
      <c r="AC16" s="180"/>
      <c r="AD16" s="181"/>
      <c r="AE16" s="175"/>
      <c r="AF16" s="175"/>
      <c r="AG16" s="175"/>
      <c r="AH16" s="175"/>
      <c r="AI16" s="180"/>
      <c r="AJ16" s="180"/>
      <c r="AK16" s="181"/>
      <c r="AL16" s="175"/>
      <c r="AM16" s="175"/>
      <c r="AN16" s="175"/>
      <c r="AO16" s="175"/>
      <c r="AP16" s="180"/>
      <c r="AQ16" s="180"/>
      <c r="AR16" s="181"/>
      <c r="AS16" s="175"/>
      <c r="AT16" s="175"/>
      <c r="AU16" s="175"/>
      <c r="AV16" s="175"/>
      <c r="AW16" s="175"/>
      <c r="AX16" s="180"/>
      <c r="AY16" s="180"/>
      <c r="AZ16" s="181"/>
      <c r="BA16" s="175"/>
      <c r="BB16" s="175"/>
      <c r="BC16" s="176"/>
      <c r="BD16" s="176"/>
      <c r="BE16" s="176"/>
      <c r="BF16" s="180"/>
      <c r="BG16" s="180"/>
      <c r="BH16" s="181"/>
      <c r="BI16" s="175"/>
      <c r="BJ16" s="177"/>
      <c r="BK16" s="177"/>
      <c r="BL16" s="177"/>
      <c r="BM16" s="178"/>
      <c r="BN16" s="175"/>
      <c r="BO16" s="175"/>
      <c r="BP16" s="175"/>
      <c r="BQ16" s="180"/>
      <c r="BR16" s="180"/>
      <c r="BS16" s="181"/>
      <c r="BT16" s="175"/>
      <c r="BU16" s="175"/>
      <c r="BV16" s="175"/>
      <c r="BW16" s="175"/>
      <c r="BX16" s="175"/>
      <c r="BY16" s="180"/>
      <c r="BZ16" s="180"/>
      <c r="CA16" s="181"/>
      <c r="CB16" s="175"/>
      <c r="CC16" s="175"/>
      <c r="CD16" s="175"/>
      <c r="CE16" s="175"/>
      <c r="CF16" s="175"/>
      <c r="CG16" s="180"/>
      <c r="CH16" s="180"/>
      <c r="CI16" s="181"/>
      <c r="CJ16" s="175"/>
      <c r="CK16" s="175"/>
      <c r="CL16" s="175"/>
      <c r="CM16" s="175"/>
      <c r="CN16" s="175"/>
      <c r="CO16" s="180"/>
      <c r="CP16" s="180"/>
      <c r="CQ16" s="181"/>
      <c r="CR16" s="175"/>
      <c r="CS16" s="175"/>
      <c r="CT16" s="175"/>
      <c r="CU16" s="175"/>
      <c r="CV16" s="175"/>
      <c r="CW16" s="180"/>
      <c r="CX16" s="180"/>
      <c r="CY16" s="181"/>
      <c r="CZ16" s="175"/>
      <c r="DA16" s="175"/>
      <c r="DB16" s="175"/>
      <c r="DC16" s="175"/>
      <c r="DD16" s="175"/>
      <c r="DE16" s="180"/>
      <c r="DF16" s="180"/>
      <c r="DG16" s="181"/>
      <c r="DH16" s="180"/>
      <c r="DI16" s="181"/>
      <c r="DJ16" s="182"/>
      <c r="DK16" s="182"/>
      <c r="DL16" s="182"/>
      <c r="DM16" s="182"/>
      <c r="DN16" s="182"/>
      <c r="DO16" s="180"/>
      <c r="DP16" s="158"/>
      <c r="DQ16" s="159"/>
    </row>
    <row r="17" spans="1:121" s="88" customFormat="1" ht="18" customHeight="1" x14ac:dyDescent="0.35">
      <c r="A17" s="160" t="s">
        <v>226</v>
      </c>
      <c r="B17" s="161">
        <v>54435.962399999997</v>
      </c>
      <c r="C17" s="161">
        <v>64744.9211</v>
      </c>
      <c r="D17" s="161">
        <v>71921.568599999999</v>
      </c>
      <c r="E17" s="161">
        <v>79612.941399999996</v>
      </c>
      <c r="F17" s="161">
        <v>68525.822899999999</v>
      </c>
      <c r="G17" s="161">
        <v>91095.591599999985</v>
      </c>
      <c r="H17" s="161">
        <v>101105.51162789499</v>
      </c>
      <c r="I17" s="161">
        <v>110682.92994643301</v>
      </c>
      <c r="J17" s="162">
        <v>131424.67000000001</v>
      </c>
      <c r="K17" s="161">
        <v>297.67689999999999</v>
      </c>
      <c r="L17" s="161">
        <v>12.7867</v>
      </c>
      <c r="M17" s="166">
        <v>54435.962399999997</v>
      </c>
      <c r="N17" s="161">
        <v>65042.597999999998</v>
      </c>
      <c r="O17" s="161">
        <v>71934.355299999996</v>
      </c>
      <c r="P17" s="161">
        <v>79612.941399999996</v>
      </c>
      <c r="Q17" s="161">
        <v>68525.822899999999</v>
      </c>
      <c r="R17" s="161">
        <v>91095.591599999985</v>
      </c>
      <c r="S17" s="161">
        <v>101105.51162789499</v>
      </c>
      <c r="T17" s="161">
        <v>110682.92994643301</v>
      </c>
      <c r="U17" s="162">
        <v>131424.67000000001</v>
      </c>
      <c r="V17" s="89"/>
      <c r="W17" s="87"/>
      <c r="X17" s="160" t="s">
        <v>226</v>
      </c>
      <c r="Y17" s="173" t="s">
        <v>227</v>
      </c>
      <c r="Z17" s="173">
        <v>272.75290000000001</v>
      </c>
      <c r="AA17" s="173">
        <v>259.09719999999999</v>
      </c>
      <c r="AB17" s="173">
        <v>336.54950000000002</v>
      </c>
      <c r="AC17" s="173">
        <v>480.1653</v>
      </c>
      <c r="AD17" s="174">
        <v>495.97</v>
      </c>
      <c r="AE17" s="175">
        <v>0</v>
      </c>
      <c r="AF17" s="175">
        <v>1071.6538</v>
      </c>
      <c r="AG17" s="175">
        <v>1204.3378</v>
      </c>
      <c r="AH17" s="175">
        <v>1337.02</v>
      </c>
      <c r="AI17" s="173">
        <v>899.43350000000009</v>
      </c>
      <c r="AJ17" s="173">
        <v>1421.2629999999999</v>
      </c>
      <c r="AK17" s="174">
        <v>1110.0999999999999</v>
      </c>
      <c r="AL17" s="175">
        <v>156.3202</v>
      </c>
      <c r="AM17" s="175">
        <v>562.1626</v>
      </c>
      <c r="AN17" s="175">
        <v>557.79539999999997</v>
      </c>
      <c r="AO17" s="175">
        <v>793.67769999999996</v>
      </c>
      <c r="AP17" s="173">
        <v>1032.7035413602939</v>
      </c>
      <c r="AQ17" s="173">
        <v>1174.9825488136548</v>
      </c>
      <c r="AR17" s="174">
        <v>1451.2</v>
      </c>
      <c r="AS17" s="175">
        <v>113.62</v>
      </c>
      <c r="AT17" s="175">
        <v>351.21300000000002</v>
      </c>
      <c r="AU17" s="175">
        <v>880.77809999999999</v>
      </c>
      <c r="AV17" s="175">
        <v>1310.7973999999999</v>
      </c>
      <c r="AW17" s="175">
        <v>1647.4611</v>
      </c>
      <c r="AX17" s="173">
        <v>1978.3215</v>
      </c>
      <c r="AY17" s="173">
        <v>2768.8993</v>
      </c>
      <c r="AZ17" s="174">
        <v>3148.45</v>
      </c>
      <c r="BA17" s="175">
        <v>0</v>
      </c>
      <c r="BB17" s="175"/>
      <c r="BC17" s="176"/>
      <c r="BD17" s="176"/>
      <c r="BE17" s="176">
        <v>0</v>
      </c>
      <c r="BF17" s="173">
        <v>0</v>
      </c>
      <c r="BG17" s="173"/>
      <c r="BH17" s="174"/>
      <c r="BI17" s="175">
        <v>0</v>
      </c>
      <c r="BJ17" s="177"/>
      <c r="BK17" s="177">
        <v>0</v>
      </c>
      <c r="BL17" s="177"/>
      <c r="BM17" s="178"/>
      <c r="BN17" s="175"/>
      <c r="BO17" s="175"/>
      <c r="BP17" s="175">
        <v>0</v>
      </c>
      <c r="BQ17" s="173"/>
      <c r="BR17" s="173"/>
      <c r="BS17" s="174"/>
      <c r="BT17" s="175">
        <v>246.27149999999997</v>
      </c>
      <c r="BU17" s="175">
        <v>815.19990000000007</v>
      </c>
      <c r="BV17" s="175">
        <v>1570.4627</v>
      </c>
      <c r="BW17" s="175">
        <v>2526.8647000000001</v>
      </c>
      <c r="BX17" s="175">
        <v>3649.4987000000001</v>
      </c>
      <c r="BY17" s="173">
        <v>6026.3756000000003</v>
      </c>
      <c r="BZ17" s="173">
        <v>8001.7011000000002</v>
      </c>
      <c r="CA17" s="174">
        <v>9549.75</v>
      </c>
      <c r="CB17" s="175">
        <v>0</v>
      </c>
      <c r="CC17" s="175">
        <v>97.543499999999995</v>
      </c>
      <c r="CD17" s="175">
        <v>680.21550000000002</v>
      </c>
      <c r="CE17" s="175">
        <v>2484.2808</v>
      </c>
      <c r="CF17" s="175">
        <v>2497.3872999999999</v>
      </c>
      <c r="CG17" s="173">
        <v>2984.4984613219999</v>
      </c>
      <c r="CH17" s="173">
        <v>3363.4506999999999</v>
      </c>
      <c r="CI17" s="174">
        <v>3852.74</v>
      </c>
      <c r="CJ17" s="175">
        <v>266.8947</v>
      </c>
      <c r="CK17" s="175">
        <v>933.16189999999995</v>
      </c>
      <c r="CL17" s="175">
        <v>1382.9275</v>
      </c>
      <c r="CM17" s="175">
        <v>1459.1008000000002</v>
      </c>
      <c r="CN17" s="175">
        <v>1725.3854999999999</v>
      </c>
      <c r="CO17" s="173">
        <v>2114.9578249361648</v>
      </c>
      <c r="CP17" s="173">
        <v>2296.2601992241134</v>
      </c>
      <c r="CQ17" s="174">
        <v>2700.74</v>
      </c>
      <c r="CR17" s="175">
        <v>136.73399999999998</v>
      </c>
      <c r="CS17" s="175">
        <v>981.50649999999996</v>
      </c>
      <c r="CT17" s="175">
        <v>1213.1035000000002</v>
      </c>
      <c r="CU17" s="175">
        <v>1475.3391000000001</v>
      </c>
      <c r="CV17" s="175">
        <v>3425.3885</v>
      </c>
      <c r="CW17" s="173">
        <v>4664.4794652090004</v>
      </c>
      <c r="CX17" s="173">
        <v>5197.1124999999993</v>
      </c>
      <c r="CY17" s="174">
        <v>6555.68</v>
      </c>
      <c r="CZ17" s="175">
        <v>0</v>
      </c>
      <c r="DA17" s="175">
        <v>192.45840000000001</v>
      </c>
      <c r="DB17" s="175">
        <v>327.26739999999995</v>
      </c>
      <c r="DC17" s="175">
        <v>421.07569999999998</v>
      </c>
      <c r="DD17" s="175">
        <v>398.14430000000004</v>
      </c>
      <c r="DE17" s="173">
        <v>515.0872531937847</v>
      </c>
      <c r="DF17" s="173">
        <v>609.78587478931695</v>
      </c>
      <c r="DG17" s="174">
        <v>628.63</v>
      </c>
      <c r="DH17" s="173">
        <v>144.1352</v>
      </c>
      <c r="DI17" s="174">
        <v>218.02</v>
      </c>
      <c r="DJ17" s="175">
        <f t="shared" ref="DJ17:DJ31" si="0">+AS17+BA17+BT17+CB17+CJ17+CR17+CZ17</f>
        <v>763.52019999999993</v>
      </c>
      <c r="DK17" s="175">
        <v>3527.4034000000001</v>
      </c>
      <c r="DL17" s="175">
        <v>7688.5710999999992</v>
      </c>
      <c r="DM17" s="175">
        <v>11712.344599999997</v>
      </c>
      <c r="DN17" s="175">
        <v>15733.060300000001</v>
      </c>
      <c r="DO17" s="173">
        <v>20552.406646021242</v>
      </c>
      <c r="DP17" s="158">
        <v>25457.755722827085</v>
      </c>
      <c r="DQ17" s="159">
        <v>29711.27</v>
      </c>
    </row>
    <row r="18" spans="1:121" s="88" customFormat="1" ht="19.5" customHeight="1" x14ac:dyDescent="0.35">
      <c r="A18" s="160" t="s">
        <v>228</v>
      </c>
      <c r="B18" s="161">
        <v>365.77589999999998</v>
      </c>
      <c r="C18" s="161">
        <v>322.125</v>
      </c>
      <c r="D18" s="161">
        <v>282.08519999999999</v>
      </c>
      <c r="E18" s="161">
        <v>257.91890000000001</v>
      </c>
      <c r="F18" s="161">
        <v>234.7397</v>
      </c>
      <c r="G18" s="161">
        <v>212.46119999999999</v>
      </c>
      <c r="H18" s="161">
        <v>189.37777702</v>
      </c>
      <c r="I18" s="161">
        <v>169.74446255399999</v>
      </c>
      <c r="J18" s="162">
        <v>151.89400000000001</v>
      </c>
      <c r="K18" s="161">
        <v>0</v>
      </c>
      <c r="L18" s="161">
        <v>0</v>
      </c>
      <c r="M18" s="166">
        <v>365.77589999999998</v>
      </c>
      <c r="N18" s="161">
        <v>322.125</v>
      </c>
      <c r="O18" s="161">
        <v>282.08519999999999</v>
      </c>
      <c r="P18" s="161">
        <v>257.91890000000001</v>
      </c>
      <c r="Q18" s="161">
        <v>234.7397</v>
      </c>
      <c r="R18" s="161">
        <v>212.46119999999999</v>
      </c>
      <c r="S18" s="161">
        <v>189.37777702</v>
      </c>
      <c r="T18" s="161">
        <v>169.74446255399999</v>
      </c>
      <c r="U18" s="162">
        <v>151.89400000000001</v>
      </c>
      <c r="V18" s="89"/>
      <c r="W18" s="87"/>
      <c r="X18" s="160" t="s">
        <v>228</v>
      </c>
      <c r="Y18" s="173" t="s">
        <v>227</v>
      </c>
      <c r="Z18" s="173">
        <v>0</v>
      </c>
      <c r="AA18" s="173">
        <v>0</v>
      </c>
      <c r="AB18" s="173">
        <v>0</v>
      </c>
      <c r="AC18" s="173">
        <v>0</v>
      </c>
      <c r="AD18" s="174"/>
      <c r="AE18" s="175">
        <v>0</v>
      </c>
      <c r="AF18" s="175">
        <v>0</v>
      </c>
      <c r="AG18" s="175">
        <v>0</v>
      </c>
      <c r="AH18" s="175">
        <v>0</v>
      </c>
      <c r="AI18" s="173">
        <v>432.71530000000001</v>
      </c>
      <c r="AJ18" s="173">
        <v>0</v>
      </c>
      <c r="AK18" s="174"/>
      <c r="AL18" s="175">
        <v>0</v>
      </c>
      <c r="AM18" s="175">
        <v>0</v>
      </c>
      <c r="AN18" s="175">
        <v>0</v>
      </c>
      <c r="AO18" s="175">
        <v>0</v>
      </c>
      <c r="AP18" s="173">
        <v>0</v>
      </c>
      <c r="AQ18" s="173"/>
      <c r="AR18" s="174"/>
      <c r="AS18" s="175">
        <v>0</v>
      </c>
      <c r="AT18" s="175">
        <v>0</v>
      </c>
      <c r="AU18" s="175"/>
      <c r="AV18" s="175"/>
      <c r="AW18" s="175">
        <v>0</v>
      </c>
      <c r="AX18" s="173"/>
      <c r="AY18" s="173"/>
      <c r="AZ18" s="174"/>
      <c r="BA18" s="175">
        <v>0</v>
      </c>
      <c r="BB18" s="175"/>
      <c r="BC18" s="176"/>
      <c r="BD18" s="176"/>
      <c r="BE18" s="176">
        <v>0</v>
      </c>
      <c r="BF18" s="173">
        <v>0</v>
      </c>
      <c r="BG18" s="173"/>
      <c r="BH18" s="174"/>
      <c r="BI18" s="175">
        <v>0</v>
      </c>
      <c r="BJ18" s="177"/>
      <c r="BK18" s="177">
        <v>0</v>
      </c>
      <c r="BL18" s="177"/>
      <c r="BM18" s="178"/>
      <c r="BN18" s="175"/>
      <c r="BO18" s="175"/>
      <c r="BP18" s="175">
        <v>0</v>
      </c>
      <c r="BQ18" s="173"/>
      <c r="BR18" s="173"/>
      <c r="BS18" s="174"/>
      <c r="BT18" s="175">
        <v>0</v>
      </c>
      <c r="BU18" s="175">
        <v>0</v>
      </c>
      <c r="BV18" s="175">
        <v>0</v>
      </c>
      <c r="BW18" s="175">
        <v>0</v>
      </c>
      <c r="BX18" s="175">
        <v>0</v>
      </c>
      <c r="BY18" s="173">
        <v>0</v>
      </c>
      <c r="BZ18" s="173">
        <v>0</v>
      </c>
      <c r="CA18" s="174"/>
      <c r="CB18" s="175">
        <v>0</v>
      </c>
      <c r="CC18" s="175">
        <v>0</v>
      </c>
      <c r="CD18" s="175"/>
      <c r="CE18" s="175"/>
      <c r="CF18" s="175">
        <v>0</v>
      </c>
      <c r="CG18" s="173">
        <v>0</v>
      </c>
      <c r="CH18" s="173">
        <v>0</v>
      </c>
      <c r="CI18" s="174"/>
      <c r="CJ18" s="175">
        <v>0</v>
      </c>
      <c r="CK18" s="175"/>
      <c r="CL18" s="175"/>
      <c r="CM18" s="175">
        <v>0</v>
      </c>
      <c r="CN18" s="175">
        <v>0</v>
      </c>
      <c r="CO18" s="173">
        <v>0</v>
      </c>
      <c r="CP18" s="173">
        <v>0</v>
      </c>
      <c r="CQ18" s="174"/>
      <c r="CR18" s="175">
        <v>0</v>
      </c>
      <c r="CS18" s="175">
        <v>0</v>
      </c>
      <c r="CT18" s="175"/>
      <c r="CU18" s="175"/>
      <c r="CV18" s="175">
        <v>0</v>
      </c>
      <c r="CW18" s="173">
        <v>0</v>
      </c>
      <c r="CX18" s="173">
        <v>0</v>
      </c>
      <c r="CY18" s="174"/>
      <c r="CZ18" s="175">
        <v>0</v>
      </c>
      <c r="DA18" s="175"/>
      <c r="DB18" s="175">
        <v>0</v>
      </c>
      <c r="DC18" s="175"/>
      <c r="DD18" s="175">
        <v>0</v>
      </c>
      <c r="DE18" s="173"/>
      <c r="DF18" s="173"/>
      <c r="DG18" s="174"/>
      <c r="DH18" s="173">
        <v>0</v>
      </c>
      <c r="DI18" s="174"/>
      <c r="DJ18" s="175">
        <f t="shared" si="0"/>
        <v>0</v>
      </c>
      <c r="DK18" s="175">
        <v>0</v>
      </c>
      <c r="DL18" s="175">
        <v>0</v>
      </c>
      <c r="DM18" s="175">
        <v>0</v>
      </c>
      <c r="DN18" s="175">
        <v>0</v>
      </c>
      <c r="DO18" s="173">
        <v>432.71530000000001</v>
      </c>
      <c r="DP18" s="158">
        <v>0</v>
      </c>
      <c r="DQ18" s="159"/>
    </row>
    <row r="19" spans="1:121" s="88" customFormat="1" ht="18" customHeight="1" x14ac:dyDescent="0.35">
      <c r="A19" s="160" t="s">
        <v>229</v>
      </c>
      <c r="B19" s="161">
        <v>170.26660000000001</v>
      </c>
      <c r="C19" s="161">
        <v>163.61619999999999</v>
      </c>
      <c r="D19" s="161">
        <v>171.1824</v>
      </c>
      <c r="E19" s="161">
        <v>196.69040000000001</v>
      </c>
      <c r="F19" s="161">
        <v>180.80600000000001</v>
      </c>
      <c r="G19" s="161">
        <v>169.2784</v>
      </c>
      <c r="H19" s="161">
        <v>170.36501494162636</v>
      </c>
      <c r="I19" s="161">
        <v>294.26850839053554</v>
      </c>
      <c r="J19" s="162">
        <v>287.08</v>
      </c>
      <c r="K19" s="161">
        <v>5.96E-2</v>
      </c>
      <c r="L19" s="161">
        <v>5.4100000000000002E-2</v>
      </c>
      <c r="M19" s="166">
        <v>170.26660000000001</v>
      </c>
      <c r="N19" s="161">
        <v>163.67579999999998</v>
      </c>
      <c r="O19" s="161">
        <v>171.23650000000001</v>
      </c>
      <c r="P19" s="161">
        <v>196.69040000000001</v>
      </c>
      <c r="Q19" s="161">
        <v>180.80600000000001</v>
      </c>
      <c r="R19" s="161">
        <v>169.2784</v>
      </c>
      <c r="S19" s="161">
        <v>170.36501494162636</v>
      </c>
      <c r="T19" s="161">
        <v>294.26850839053554</v>
      </c>
      <c r="U19" s="162">
        <v>287.08</v>
      </c>
      <c r="V19" s="89"/>
      <c r="W19" s="87"/>
      <c r="X19" s="160" t="s">
        <v>229</v>
      </c>
      <c r="Y19" s="173">
        <v>1.28</v>
      </c>
      <c r="Z19" s="173">
        <v>1.1883999999999999</v>
      </c>
      <c r="AA19" s="173">
        <v>0.747</v>
      </c>
      <c r="AB19" s="173">
        <v>0.64639999999999997</v>
      </c>
      <c r="AC19" s="173">
        <v>0.56579999999999997</v>
      </c>
      <c r="AD19" s="174">
        <v>0.3</v>
      </c>
      <c r="AE19" s="175">
        <v>2.6495000000000002</v>
      </c>
      <c r="AF19" s="175">
        <v>2.0308000000000002</v>
      </c>
      <c r="AG19" s="175">
        <v>1.3498000000000001</v>
      </c>
      <c r="AH19" s="175">
        <v>0.79</v>
      </c>
      <c r="AI19" s="173">
        <v>0.45690000000000014</v>
      </c>
      <c r="AJ19" s="173">
        <v>0.28110000000000002</v>
      </c>
      <c r="AK19" s="174">
        <v>0.13</v>
      </c>
      <c r="AL19" s="175">
        <v>0.68689999999999996</v>
      </c>
      <c r="AM19" s="175">
        <v>0.82230000000000003</v>
      </c>
      <c r="AN19" s="175">
        <v>0.60519999999999996</v>
      </c>
      <c r="AO19" s="175">
        <v>0.45</v>
      </c>
      <c r="AP19" s="173">
        <v>0.26039427678504684</v>
      </c>
      <c r="AQ19" s="173">
        <v>0.1854429560000001</v>
      </c>
      <c r="AR19" s="174">
        <v>0.42</v>
      </c>
      <c r="AS19" s="175">
        <v>3.2467000000000001</v>
      </c>
      <c r="AT19" s="175">
        <v>3.2785000000000002</v>
      </c>
      <c r="AU19" s="175">
        <v>2.6781000000000001</v>
      </c>
      <c r="AV19" s="175">
        <v>2.4130000000000003</v>
      </c>
      <c r="AW19" s="175">
        <v>1.6479999999999999</v>
      </c>
      <c r="AX19" s="173">
        <v>0.96564661599999968</v>
      </c>
      <c r="AY19" s="173">
        <v>0.85770000000000002</v>
      </c>
      <c r="AZ19" s="174">
        <v>0.96</v>
      </c>
      <c r="BA19" s="175">
        <v>0</v>
      </c>
      <c r="BB19" s="175">
        <v>0.18890000000000001</v>
      </c>
      <c r="BC19" s="176">
        <v>0.45090000000000002</v>
      </c>
      <c r="BD19" s="176">
        <v>0.3952</v>
      </c>
      <c r="BE19" s="176">
        <v>0.21260000000000001</v>
      </c>
      <c r="BF19" s="173">
        <v>0.04</v>
      </c>
      <c r="BG19" s="173">
        <v>0.1002</v>
      </c>
      <c r="BH19" s="174">
        <v>6.2600000000000003E-2</v>
      </c>
      <c r="BI19" s="175">
        <v>0</v>
      </c>
      <c r="BJ19" s="177"/>
      <c r="BK19" s="177">
        <v>0</v>
      </c>
      <c r="BL19" s="177"/>
      <c r="BM19" s="178"/>
      <c r="BN19" s="175"/>
      <c r="BO19" s="175"/>
      <c r="BP19" s="175">
        <v>0</v>
      </c>
      <c r="BQ19" s="173"/>
      <c r="BR19" s="173"/>
      <c r="BS19" s="174"/>
      <c r="BT19" s="175">
        <v>3.5305</v>
      </c>
      <c r="BU19" s="175">
        <v>2.9902000000000002</v>
      </c>
      <c r="BV19" s="175">
        <v>2.4820000000000002</v>
      </c>
      <c r="BW19" s="175">
        <v>2.3915000000000002</v>
      </c>
      <c r="BX19" s="175">
        <v>5.0635000000000003</v>
      </c>
      <c r="BY19" s="173">
        <v>7.9673999999999996</v>
      </c>
      <c r="BZ19" s="173">
        <v>6.2645</v>
      </c>
      <c r="CA19" s="174">
        <v>5.31</v>
      </c>
      <c r="CB19" s="175">
        <v>0</v>
      </c>
      <c r="CC19" s="175">
        <v>0.43340000000000001</v>
      </c>
      <c r="CD19" s="175">
        <v>4.55</v>
      </c>
      <c r="CE19" s="175">
        <v>5.0263</v>
      </c>
      <c r="CF19" s="175">
        <v>4.1646000000000001</v>
      </c>
      <c r="CG19" s="173">
        <v>3.2474000000000003</v>
      </c>
      <c r="CH19" s="173">
        <v>2.7241</v>
      </c>
      <c r="CI19" s="174">
        <v>1.98</v>
      </c>
      <c r="CJ19" s="175">
        <v>2.7378999999999998</v>
      </c>
      <c r="CK19" s="175">
        <v>3.4883000000000002</v>
      </c>
      <c r="CL19" s="175">
        <v>5.3868999999999998</v>
      </c>
      <c r="CM19" s="175">
        <v>4.6853999999999996</v>
      </c>
      <c r="CN19" s="175">
        <v>3.4323999999999999</v>
      </c>
      <c r="CO19" s="173">
        <v>2.471922932</v>
      </c>
      <c r="CP19" s="173">
        <v>1.8526405370000005</v>
      </c>
      <c r="CQ19" s="174">
        <v>5.2</v>
      </c>
      <c r="CR19" s="175">
        <v>4.1818</v>
      </c>
      <c r="CS19" s="175">
        <v>7.9085999999999999</v>
      </c>
      <c r="CT19" s="175">
        <v>5.8429000000000002</v>
      </c>
      <c r="CU19" s="175">
        <v>4.3665000000000003</v>
      </c>
      <c r="CV19" s="175">
        <v>2.8664999999999998</v>
      </c>
      <c r="CW19" s="173">
        <v>1.4977753299999996</v>
      </c>
      <c r="CX19" s="173">
        <v>1.4863999999999999</v>
      </c>
      <c r="CY19" s="174">
        <v>1.05</v>
      </c>
      <c r="CZ19" s="175">
        <v>1.63</v>
      </c>
      <c r="DA19" s="175">
        <v>1.8859999999999999</v>
      </c>
      <c r="DB19" s="175">
        <v>1.3145</v>
      </c>
      <c r="DC19" s="175">
        <v>0.83960000000000001</v>
      </c>
      <c r="DD19" s="175">
        <v>0.41610000000000003</v>
      </c>
      <c r="DE19" s="173">
        <v>0.24507330862749135</v>
      </c>
      <c r="DF19" s="173">
        <v>7.8551402173874005E-2</v>
      </c>
      <c r="DG19" s="174">
        <v>0.04</v>
      </c>
      <c r="DH19" s="173">
        <v>1.9762999999999999</v>
      </c>
      <c r="DI19" s="174">
        <v>1.1100000000000001</v>
      </c>
      <c r="DJ19" s="175">
        <f t="shared" si="0"/>
        <v>15.326899999999998</v>
      </c>
      <c r="DK19" s="175">
        <v>23.510300000000001</v>
      </c>
      <c r="DL19" s="175">
        <v>26.834899999999998</v>
      </c>
      <c r="DM19" s="175">
        <v>23.260900000000003</v>
      </c>
      <c r="DN19" s="175">
        <v>19.790699999999998</v>
      </c>
      <c r="DO19" s="173">
        <v>17.798912463412538</v>
      </c>
      <c r="DP19" s="158">
        <v>16.372734895173874</v>
      </c>
      <c r="DQ19" s="159">
        <v>16.559999999999999</v>
      </c>
    </row>
    <row r="20" spans="1:121" s="88" customFormat="1" ht="25" x14ac:dyDescent="0.35">
      <c r="A20" s="160" t="s">
        <v>230</v>
      </c>
      <c r="B20" s="161">
        <v>2.4268000000000001</v>
      </c>
      <c r="C20" s="161">
        <v>13.429600000000001</v>
      </c>
      <c r="D20" s="161">
        <v>14.4024</v>
      </c>
      <c r="E20" s="161">
        <v>2.5562</v>
      </c>
      <c r="F20" s="161">
        <v>20.785599999999999</v>
      </c>
      <c r="G20" s="161">
        <v>18.332799999999999</v>
      </c>
      <c r="H20" s="161">
        <v>36.692149968999999</v>
      </c>
      <c r="I20" s="161">
        <v>600.13889101899997</v>
      </c>
      <c r="J20" s="162">
        <v>684.47</v>
      </c>
      <c r="K20" s="161">
        <v>5.1000000000000004E-3</v>
      </c>
      <c r="L20" s="161">
        <v>2.29E-2</v>
      </c>
      <c r="M20" s="166">
        <v>2.4268000000000001</v>
      </c>
      <c r="N20" s="161">
        <v>13.434700000000001</v>
      </c>
      <c r="O20" s="161">
        <v>14.4253</v>
      </c>
      <c r="P20" s="161">
        <v>2.5562</v>
      </c>
      <c r="Q20" s="161">
        <v>20.785599999999999</v>
      </c>
      <c r="R20" s="161">
        <v>18.332799999999999</v>
      </c>
      <c r="S20" s="161">
        <v>36.692149968999999</v>
      </c>
      <c r="T20" s="161">
        <v>600.13889101899997</v>
      </c>
      <c r="U20" s="162">
        <v>684.47</v>
      </c>
      <c r="V20" s="89"/>
      <c r="W20" s="87"/>
      <c r="X20" s="160" t="s">
        <v>230</v>
      </c>
      <c r="Y20" s="173"/>
      <c r="Z20" s="173">
        <v>0</v>
      </c>
      <c r="AA20" s="173">
        <v>0</v>
      </c>
      <c r="AB20" s="173">
        <v>0</v>
      </c>
      <c r="AC20" s="173">
        <v>0</v>
      </c>
      <c r="AD20" s="174"/>
      <c r="AE20" s="175">
        <v>1.46</v>
      </c>
      <c r="AF20" s="175">
        <v>3.6339999999999999</v>
      </c>
      <c r="AG20" s="175">
        <v>3.9058999999999999</v>
      </c>
      <c r="AH20" s="175">
        <v>3.9516</v>
      </c>
      <c r="AI20" s="173">
        <v>4.0724999999999998</v>
      </c>
      <c r="AJ20" s="173">
        <v>4.3571999999999997</v>
      </c>
      <c r="AK20" s="174">
        <v>0.99</v>
      </c>
      <c r="AL20" s="175"/>
      <c r="AM20" s="175"/>
      <c r="AN20" s="175"/>
      <c r="AO20" s="175">
        <v>0</v>
      </c>
      <c r="AP20" s="173">
        <v>0</v>
      </c>
      <c r="AQ20" s="173"/>
      <c r="AR20" s="174"/>
      <c r="AS20" s="175">
        <v>0</v>
      </c>
      <c r="AT20" s="175">
        <v>0</v>
      </c>
      <c r="AU20" s="175"/>
      <c r="AV20" s="175"/>
      <c r="AW20" s="175">
        <v>0</v>
      </c>
      <c r="AX20" s="173"/>
      <c r="AY20" s="173"/>
      <c r="AZ20" s="174"/>
      <c r="BA20" s="175">
        <v>0</v>
      </c>
      <c r="BB20" s="175">
        <v>9.0700000000000003E-2</v>
      </c>
      <c r="BC20" s="176">
        <v>0.28660000000000002</v>
      </c>
      <c r="BD20" s="176">
        <v>0.35039999999999999</v>
      </c>
      <c r="BE20" s="176">
        <v>0.30449999999999999</v>
      </c>
      <c r="BF20" s="173">
        <v>0.36</v>
      </c>
      <c r="BG20" s="173">
        <v>0.3362</v>
      </c>
      <c r="BH20" s="174">
        <v>0.39489999999999997</v>
      </c>
      <c r="BI20" s="175"/>
      <c r="BJ20" s="177"/>
      <c r="BK20" s="177">
        <v>0</v>
      </c>
      <c r="BL20" s="177"/>
      <c r="BM20" s="178"/>
      <c r="BN20" s="175"/>
      <c r="BO20" s="175"/>
      <c r="BP20" s="175">
        <v>0</v>
      </c>
      <c r="BQ20" s="173"/>
      <c r="BR20" s="173"/>
      <c r="BS20" s="174"/>
      <c r="BT20" s="175">
        <v>0.24929999999999999</v>
      </c>
      <c r="BU20" s="175">
        <v>2.0270000000000001</v>
      </c>
      <c r="BV20" s="175">
        <v>4.5507</v>
      </c>
      <c r="BW20" s="175">
        <v>0</v>
      </c>
      <c r="BX20" s="175">
        <v>0</v>
      </c>
      <c r="BY20" s="173">
        <v>0</v>
      </c>
      <c r="BZ20" s="173">
        <v>0</v>
      </c>
      <c r="CA20" s="174">
        <v>11.87</v>
      </c>
      <c r="CB20" s="175">
        <v>0</v>
      </c>
      <c r="CC20" s="175">
        <v>0</v>
      </c>
      <c r="CD20" s="175"/>
      <c r="CE20" s="175"/>
      <c r="CF20" s="175">
        <v>0</v>
      </c>
      <c r="CG20" s="173">
        <v>0</v>
      </c>
      <c r="CH20" s="173">
        <v>0</v>
      </c>
      <c r="CI20" s="174"/>
      <c r="CJ20" s="175">
        <v>0.32950000000000002</v>
      </c>
      <c r="CK20" s="175"/>
      <c r="CL20" s="175"/>
      <c r="CM20" s="175">
        <v>0</v>
      </c>
      <c r="CN20" s="175">
        <v>1.6819</v>
      </c>
      <c r="CO20" s="173">
        <v>4.0941999999999998</v>
      </c>
      <c r="CP20" s="173">
        <v>4.1647999999999996</v>
      </c>
      <c r="CQ20" s="174">
        <v>2.84</v>
      </c>
      <c r="CR20" s="175">
        <v>0</v>
      </c>
      <c r="CS20" s="175">
        <v>1.2189000000000001</v>
      </c>
      <c r="CT20" s="175">
        <v>2.1156999999999999</v>
      </c>
      <c r="CU20" s="175">
        <v>0.88190000000000002</v>
      </c>
      <c r="CV20" s="175">
        <v>0</v>
      </c>
      <c r="CW20" s="173"/>
      <c r="CX20" s="173">
        <v>0.38200000000000001</v>
      </c>
      <c r="CY20" s="174"/>
      <c r="CZ20" s="175">
        <v>0.23569999999999999</v>
      </c>
      <c r="DA20" s="175">
        <v>0.56079999999999997</v>
      </c>
      <c r="DB20" s="175">
        <v>0.87180000000000002</v>
      </c>
      <c r="DC20" s="175">
        <v>0</v>
      </c>
      <c r="DD20" s="175">
        <v>0</v>
      </c>
      <c r="DE20" s="173"/>
      <c r="DF20" s="173"/>
      <c r="DG20" s="174"/>
      <c r="DH20" s="173">
        <v>0</v>
      </c>
      <c r="DI20" s="174">
        <v>1.05</v>
      </c>
      <c r="DJ20" s="175">
        <f t="shared" si="0"/>
        <v>0.8145</v>
      </c>
      <c r="DK20" s="175">
        <v>5.3574000000000002</v>
      </c>
      <c r="DL20" s="175">
        <v>11.4588</v>
      </c>
      <c r="DM20" s="175">
        <v>5.1381999999999994</v>
      </c>
      <c r="DN20" s="175">
        <v>5.9379999999999997</v>
      </c>
      <c r="DO20" s="173">
        <v>8.5266999999999999</v>
      </c>
      <c r="DP20" s="158">
        <v>9.240199999999998</v>
      </c>
      <c r="DQ20" s="159">
        <v>17.14</v>
      </c>
    </row>
    <row r="21" spans="1:121" s="88" customFormat="1" ht="22.5" customHeight="1" x14ac:dyDescent="0.35">
      <c r="A21" s="157" t="s">
        <v>231</v>
      </c>
      <c r="B21" s="167"/>
      <c r="C21" s="161"/>
      <c r="D21" s="161"/>
      <c r="E21" s="161"/>
      <c r="F21" s="161"/>
      <c r="G21" s="161"/>
      <c r="H21" s="161"/>
      <c r="I21" s="161"/>
      <c r="J21" s="162"/>
      <c r="K21" s="161"/>
      <c r="L21" s="161"/>
      <c r="M21" s="166">
        <v>0</v>
      </c>
      <c r="N21" s="161">
        <v>0</v>
      </c>
      <c r="O21" s="161">
        <v>0</v>
      </c>
      <c r="P21" s="161"/>
      <c r="Q21" s="161">
        <v>0</v>
      </c>
      <c r="R21" s="161"/>
      <c r="S21" s="161"/>
      <c r="T21" s="161"/>
      <c r="U21" s="162"/>
      <c r="V21" s="89"/>
      <c r="W21" s="87"/>
      <c r="X21" s="157" t="s">
        <v>231</v>
      </c>
      <c r="Y21" s="173"/>
      <c r="Z21" s="173"/>
      <c r="AA21" s="173"/>
      <c r="AB21" s="173"/>
      <c r="AC21" s="173"/>
      <c r="AD21" s="174"/>
      <c r="AE21" s="175">
        <v>0</v>
      </c>
      <c r="AF21" s="175">
        <v>0</v>
      </c>
      <c r="AG21" s="175">
        <v>0</v>
      </c>
      <c r="AH21" s="175"/>
      <c r="AI21" s="173"/>
      <c r="AJ21" s="173"/>
      <c r="AK21" s="174"/>
      <c r="AL21" s="175"/>
      <c r="AM21" s="175"/>
      <c r="AN21" s="175"/>
      <c r="AO21" s="175"/>
      <c r="AP21" s="173"/>
      <c r="AQ21" s="173"/>
      <c r="AR21" s="174"/>
      <c r="AS21" s="175">
        <v>0</v>
      </c>
      <c r="AT21" s="175"/>
      <c r="AU21" s="175"/>
      <c r="AV21" s="175"/>
      <c r="AW21" s="175"/>
      <c r="AX21" s="173"/>
      <c r="AY21" s="173"/>
      <c r="AZ21" s="174"/>
      <c r="BA21" s="175">
        <v>0</v>
      </c>
      <c r="BB21" s="175"/>
      <c r="BC21" s="176"/>
      <c r="BD21" s="176"/>
      <c r="BE21" s="176"/>
      <c r="BF21" s="173"/>
      <c r="BG21" s="173"/>
      <c r="BH21" s="174"/>
      <c r="BI21" s="175"/>
      <c r="BJ21" s="177"/>
      <c r="BK21" s="177">
        <v>0</v>
      </c>
      <c r="BL21" s="177"/>
      <c r="BM21" s="178"/>
      <c r="BN21" s="175"/>
      <c r="BO21" s="175"/>
      <c r="BP21" s="175"/>
      <c r="BQ21" s="173"/>
      <c r="BR21" s="173"/>
      <c r="BS21" s="174"/>
      <c r="BT21" s="175">
        <v>0</v>
      </c>
      <c r="BU21" s="175"/>
      <c r="BV21" s="175"/>
      <c r="BW21" s="175"/>
      <c r="BX21" s="175"/>
      <c r="BY21" s="173"/>
      <c r="BZ21" s="173"/>
      <c r="CA21" s="174"/>
      <c r="CB21" s="175">
        <v>0</v>
      </c>
      <c r="CC21" s="175"/>
      <c r="CD21" s="175"/>
      <c r="CE21" s="175"/>
      <c r="CF21" s="175"/>
      <c r="CG21" s="173"/>
      <c r="CH21" s="173"/>
      <c r="CI21" s="174"/>
      <c r="CJ21" s="175">
        <v>0</v>
      </c>
      <c r="CK21" s="175"/>
      <c r="CL21" s="175"/>
      <c r="CM21" s="175"/>
      <c r="CN21" s="175"/>
      <c r="CO21" s="173"/>
      <c r="CP21" s="173"/>
      <c r="CQ21" s="174"/>
      <c r="CR21" s="175">
        <v>0</v>
      </c>
      <c r="CS21" s="175"/>
      <c r="CT21" s="175"/>
      <c r="CU21" s="175"/>
      <c r="CV21" s="175"/>
      <c r="CW21" s="173"/>
      <c r="CX21" s="173"/>
      <c r="CY21" s="174"/>
      <c r="CZ21" s="175">
        <v>0</v>
      </c>
      <c r="DA21" s="175"/>
      <c r="DB21" s="175"/>
      <c r="DC21" s="175"/>
      <c r="DD21" s="175"/>
      <c r="DE21" s="173"/>
      <c r="DF21" s="173"/>
      <c r="DG21" s="174"/>
      <c r="DH21" s="173"/>
      <c r="DI21" s="174"/>
      <c r="DJ21" s="182">
        <f t="shared" si="0"/>
        <v>0</v>
      </c>
      <c r="DK21" s="182">
        <v>0</v>
      </c>
      <c r="DL21" s="182">
        <v>0</v>
      </c>
      <c r="DM21" s="182"/>
      <c r="DN21" s="182"/>
      <c r="DO21" s="173"/>
      <c r="DP21" s="158"/>
      <c r="DQ21" s="159"/>
    </row>
    <row r="22" spans="1:121" s="88" customFormat="1" ht="21" customHeight="1" x14ac:dyDescent="0.35">
      <c r="A22" s="160" t="s">
        <v>232</v>
      </c>
      <c r="B22" s="161">
        <v>9761.4004999999997</v>
      </c>
      <c r="C22" s="161">
        <v>12190.7652</v>
      </c>
      <c r="D22" s="161">
        <v>14171.615900000001</v>
      </c>
      <c r="E22" s="161">
        <v>12847.9085</v>
      </c>
      <c r="F22" s="161">
        <v>15853.784100000001</v>
      </c>
      <c r="G22" s="161">
        <v>18294.092700000001</v>
      </c>
      <c r="H22" s="161">
        <v>21083.122708365001</v>
      </c>
      <c r="I22" s="161">
        <v>23284.289148776003</v>
      </c>
      <c r="J22" s="162">
        <v>24388.8848</v>
      </c>
      <c r="K22" s="161">
        <v>209.68119999999999</v>
      </c>
      <c r="L22" s="161">
        <v>0.7671</v>
      </c>
      <c r="M22" s="166">
        <v>9761.4004999999997</v>
      </c>
      <c r="N22" s="161">
        <v>12400.446400000001</v>
      </c>
      <c r="O22" s="161">
        <v>14172.383</v>
      </c>
      <c r="P22" s="161">
        <v>12847.9085</v>
      </c>
      <c r="Q22" s="161">
        <v>15853.784100000001</v>
      </c>
      <c r="R22" s="161">
        <v>18294.092700000001</v>
      </c>
      <c r="S22" s="161">
        <v>21083.122708365001</v>
      </c>
      <c r="T22" s="161">
        <v>23284.289148776003</v>
      </c>
      <c r="U22" s="162">
        <v>24388.8848</v>
      </c>
      <c r="V22" s="89"/>
      <c r="W22" s="87"/>
      <c r="X22" s="160" t="s">
        <v>232</v>
      </c>
      <c r="Y22" s="173">
        <v>195.4</v>
      </c>
      <c r="Z22" s="173">
        <v>65.1721</v>
      </c>
      <c r="AA22" s="173">
        <v>51.499099999999999</v>
      </c>
      <c r="AB22" s="173">
        <v>73.623199999999997</v>
      </c>
      <c r="AC22" s="173">
        <v>99.438299999999998</v>
      </c>
      <c r="AD22" s="174">
        <v>265.02999999999997</v>
      </c>
      <c r="AE22" s="175">
        <v>235.73740000000001</v>
      </c>
      <c r="AF22" s="175">
        <v>16.790500000000002</v>
      </c>
      <c r="AG22" s="175">
        <v>14.353</v>
      </c>
      <c r="AH22" s="175">
        <v>39.043300000000002</v>
      </c>
      <c r="AI22" s="173">
        <v>107.83519999999999</v>
      </c>
      <c r="AJ22" s="173">
        <v>41.587899999999998</v>
      </c>
      <c r="AK22" s="174">
        <v>45.76</v>
      </c>
      <c r="AL22" s="175">
        <v>198.6885</v>
      </c>
      <c r="AM22" s="175">
        <v>24.408899999999999</v>
      </c>
      <c r="AN22" s="175">
        <v>31.638500000000001</v>
      </c>
      <c r="AO22" s="175">
        <v>36.865600000000001</v>
      </c>
      <c r="AP22" s="173">
        <v>28.589406851999996</v>
      </c>
      <c r="AQ22" s="173">
        <v>59.593453336000024</v>
      </c>
      <c r="AR22" s="174">
        <v>50.94</v>
      </c>
      <c r="AS22" s="175">
        <v>20.691500000000001</v>
      </c>
      <c r="AT22" s="175">
        <v>37.542099999999998</v>
      </c>
      <c r="AU22" s="175">
        <v>2.9047000000000001</v>
      </c>
      <c r="AV22" s="175">
        <v>11.418699999999999</v>
      </c>
      <c r="AW22" s="175">
        <v>8.1227</v>
      </c>
      <c r="AX22" s="173">
        <v>18.7776</v>
      </c>
      <c r="AY22" s="173">
        <v>10.278700000000001</v>
      </c>
      <c r="AZ22" s="174">
        <v>2.3199999999999998</v>
      </c>
      <c r="BA22" s="175">
        <v>105.05</v>
      </c>
      <c r="BB22" s="175">
        <v>107.2533</v>
      </c>
      <c r="BC22" s="176">
        <v>117.1477</v>
      </c>
      <c r="BD22" s="176">
        <v>119.9432</v>
      </c>
      <c r="BE22" s="176"/>
      <c r="BF22" s="173">
        <v>118.28</v>
      </c>
      <c r="BG22" s="173">
        <v>120.0371</v>
      </c>
      <c r="BH22" s="174">
        <v>122.8798</v>
      </c>
      <c r="BI22" s="175">
        <v>5.9485999999999999</v>
      </c>
      <c r="BJ22" s="177">
        <v>0.6905</v>
      </c>
      <c r="BK22" s="177">
        <v>0</v>
      </c>
      <c r="BL22" s="177"/>
      <c r="BM22" s="178"/>
      <c r="BN22" s="175">
        <v>9.06E-2</v>
      </c>
      <c r="BO22" s="175">
        <v>5.4279999999999999</v>
      </c>
      <c r="BP22" s="175">
        <v>30.421600000000002</v>
      </c>
      <c r="BQ22" s="173">
        <v>79.148700000000005</v>
      </c>
      <c r="BR22" s="173">
        <v>164.92679999999999</v>
      </c>
      <c r="BS22" s="174">
        <v>234.87</v>
      </c>
      <c r="BT22" s="175">
        <v>21.331399999999999</v>
      </c>
      <c r="BU22" s="175">
        <v>158.50700000000001</v>
      </c>
      <c r="BV22" s="175">
        <v>237.3272</v>
      </c>
      <c r="BW22" s="175">
        <v>235.96180000000001</v>
      </c>
      <c r="BX22" s="175">
        <v>561.63109999999995</v>
      </c>
      <c r="BY22" s="173">
        <v>434.08080000000001</v>
      </c>
      <c r="BZ22" s="173">
        <v>555.14739999999995</v>
      </c>
      <c r="CA22" s="174">
        <v>501.05</v>
      </c>
      <c r="CB22" s="175">
        <v>101.781595</v>
      </c>
      <c r="CC22" s="175">
        <v>26.717500000000001</v>
      </c>
      <c r="CD22" s="175">
        <v>52.466299999999997</v>
      </c>
      <c r="CE22" s="175">
        <v>44.840299999999999</v>
      </c>
      <c r="CF22" s="175">
        <v>102.9893</v>
      </c>
      <c r="CG22" s="173">
        <v>60.644799999999996</v>
      </c>
      <c r="CH22" s="173">
        <v>37.169800000000002</v>
      </c>
      <c r="CI22" s="174">
        <v>73.36</v>
      </c>
      <c r="CJ22" s="175">
        <v>17.7135</v>
      </c>
      <c r="CK22" s="175">
        <v>236.29990000000001</v>
      </c>
      <c r="CL22" s="175">
        <v>58.838200000000001</v>
      </c>
      <c r="CM22" s="175">
        <v>50.9251</v>
      </c>
      <c r="CN22" s="175">
        <v>129.9367</v>
      </c>
      <c r="CO22" s="173">
        <v>99.791437504000001</v>
      </c>
      <c r="CP22" s="173">
        <v>169.69710964999999</v>
      </c>
      <c r="CQ22" s="174">
        <v>97.72</v>
      </c>
      <c r="CR22" s="175">
        <v>280.02319999999997</v>
      </c>
      <c r="CS22" s="175">
        <v>169.70820000000001</v>
      </c>
      <c r="CT22" s="175">
        <v>64.263999999999996</v>
      </c>
      <c r="CU22" s="175">
        <v>393.71780000000001</v>
      </c>
      <c r="CV22" s="175">
        <v>62.935699999999997</v>
      </c>
      <c r="CW22" s="173">
        <v>92.080721191999984</v>
      </c>
      <c r="CX22" s="173">
        <v>182.155742205</v>
      </c>
      <c r="CY22" s="174">
        <v>295.5</v>
      </c>
      <c r="CZ22" s="175">
        <v>106.8546</v>
      </c>
      <c r="DA22" s="175">
        <v>13.7988</v>
      </c>
      <c r="DB22" s="175">
        <v>16.299299999999999</v>
      </c>
      <c r="DC22" s="175">
        <v>22.445699999999999</v>
      </c>
      <c r="DD22" s="175">
        <v>63.8994</v>
      </c>
      <c r="DE22" s="173">
        <v>28.646635892999992</v>
      </c>
      <c r="DF22" s="173">
        <v>16.973584876000004</v>
      </c>
      <c r="DG22" s="174">
        <v>73.400000000000006</v>
      </c>
      <c r="DH22" s="173">
        <v>78.593699999999998</v>
      </c>
      <c r="DI22" s="174">
        <v>108.95</v>
      </c>
      <c r="DJ22" s="175">
        <f t="shared" si="0"/>
        <v>653.44579499999998</v>
      </c>
      <c r="DK22" s="175">
        <v>1190.2012999999999</v>
      </c>
      <c r="DL22" s="175">
        <v>786.63020000000006</v>
      </c>
      <c r="DM22" s="175">
        <v>995.8442</v>
      </c>
      <c r="DN22" s="175">
        <v>1209.3796</v>
      </c>
      <c r="DO22" s="173">
        <v>1141.4985014409997</v>
      </c>
      <c r="DP22" s="158">
        <v>1535.5995900669998</v>
      </c>
      <c r="DQ22" s="159">
        <v>1871.76</v>
      </c>
    </row>
    <row r="23" spans="1:121" s="88" customFormat="1" ht="19.5" customHeight="1" x14ac:dyDescent="0.35">
      <c r="A23" s="160" t="s">
        <v>233</v>
      </c>
      <c r="B23" s="161">
        <v>14996.747600000001</v>
      </c>
      <c r="C23" s="161">
        <v>17513.765100000001</v>
      </c>
      <c r="D23" s="161">
        <v>23666.126400000001</v>
      </c>
      <c r="E23" s="161">
        <v>25965.5507</v>
      </c>
      <c r="F23" s="161">
        <v>31380.26</v>
      </c>
      <c r="G23" s="161">
        <v>24871.465899999999</v>
      </c>
      <c r="H23" s="161">
        <v>22302.300790397006</v>
      </c>
      <c r="I23" s="161">
        <v>22093.233868906995</v>
      </c>
      <c r="J23" s="162">
        <v>21348.799599999998</v>
      </c>
      <c r="K23" s="161">
        <v>3.3862999999999999</v>
      </c>
      <c r="L23" s="161">
        <v>526.44629999999995</v>
      </c>
      <c r="M23" s="166"/>
      <c r="N23" s="161">
        <v>17517.151399999999</v>
      </c>
      <c r="O23" s="161">
        <v>24192.572700000001</v>
      </c>
      <c r="P23" s="161">
        <v>25965.5507</v>
      </c>
      <c r="Q23" s="161">
        <v>31380.26</v>
      </c>
      <c r="R23" s="161">
        <v>24871.465899999999</v>
      </c>
      <c r="S23" s="161">
        <v>22302.300790397006</v>
      </c>
      <c r="T23" s="161">
        <v>22093.233868906995</v>
      </c>
      <c r="U23" s="162">
        <v>21348.799599999998</v>
      </c>
      <c r="V23" s="89"/>
      <c r="W23" s="87"/>
      <c r="X23" s="160" t="s">
        <v>233</v>
      </c>
      <c r="Y23" s="173">
        <v>104.69</v>
      </c>
      <c r="Z23" s="173">
        <v>70.307000000000002</v>
      </c>
      <c r="AA23" s="173">
        <v>64.377300000000005</v>
      </c>
      <c r="AB23" s="173">
        <v>55.796399999999998</v>
      </c>
      <c r="AC23" s="173">
        <v>70.288200000000003</v>
      </c>
      <c r="AD23" s="174">
        <v>61.55</v>
      </c>
      <c r="AE23" s="175">
        <v>753.86500000000001</v>
      </c>
      <c r="AF23" s="175">
        <v>2359.3497000000002</v>
      </c>
      <c r="AG23" s="175">
        <v>1726.7383</v>
      </c>
      <c r="AH23" s="175">
        <v>533.84</v>
      </c>
      <c r="AI23" s="173">
        <v>828.20229999999992</v>
      </c>
      <c r="AJ23" s="173">
        <v>505.96480000000003</v>
      </c>
      <c r="AK23" s="174">
        <v>29.07</v>
      </c>
      <c r="AL23" s="175">
        <v>47.862200000000001</v>
      </c>
      <c r="AM23" s="175">
        <v>90.025199999999998</v>
      </c>
      <c r="AN23" s="175">
        <v>262.14370000000002</v>
      </c>
      <c r="AO23" s="175">
        <v>236.45</v>
      </c>
      <c r="AP23" s="173">
        <v>239.18374696487388</v>
      </c>
      <c r="AQ23" s="173">
        <v>359.91784295651513</v>
      </c>
      <c r="AR23" s="174">
        <v>438.6</v>
      </c>
      <c r="AS23" s="175">
        <v>3.9308000000000001</v>
      </c>
      <c r="AT23" s="175">
        <v>204.733</v>
      </c>
      <c r="AU23" s="175">
        <v>348.22</v>
      </c>
      <c r="AV23" s="175">
        <v>577.99620000000004</v>
      </c>
      <c r="AW23" s="175">
        <v>563.86300000000006</v>
      </c>
      <c r="AX23" s="173">
        <v>636.85462857701668</v>
      </c>
      <c r="AY23" s="173">
        <v>1124.1804</v>
      </c>
      <c r="AZ23" s="174">
        <v>768.84</v>
      </c>
      <c r="BA23" s="175">
        <v>2.5000000000000001E-2</v>
      </c>
      <c r="BB23" s="175">
        <v>0.47420000000000001</v>
      </c>
      <c r="BC23" s="176">
        <v>1.4975000000000001</v>
      </c>
      <c r="BD23" s="176">
        <v>1.262</v>
      </c>
      <c r="BE23" s="176">
        <v>1.3605</v>
      </c>
      <c r="BF23" s="173">
        <v>1.29</v>
      </c>
      <c r="BG23" s="173">
        <v>1.3944000000000001</v>
      </c>
      <c r="BH23" s="174">
        <v>1.5445</v>
      </c>
      <c r="BI23" s="175">
        <v>26.156099999999999</v>
      </c>
      <c r="BJ23" s="177">
        <v>0.60770000000000002</v>
      </c>
      <c r="BK23" s="177">
        <v>0</v>
      </c>
      <c r="BL23" s="177"/>
      <c r="BM23" s="178"/>
      <c r="BN23" s="175">
        <v>1.2602</v>
      </c>
      <c r="BO23" s="175">
        <v>9.9154</v>
      </c>
      <c r="BP23" s="175">
        <v>15.540800000000001</v>
      </c>
      <c r="BQ23" s="173">
        <v>24.1738</v>
      </c>
      <c r="BR23" s="173">
        <v>41.485999999999997</v>
      </c>
      <c r="BS23" s="174">
        <v>60.79</v>
      </c>
      <c r="BT23" s="175">
        <v>57.206400000000002</v>
      </c>
      <c r="BU23" s="175">
        <v>789.92290000000003</v>
      </c>
      <c r="BV23" s="175">
        <v>1851.0081</v>
      </c>
      <c r="BW23" s="175">
        <v>3079.6444999999999</v>
      </c>
      <c r="BX23" s="175">
        <v>4178.8635999999997</v>
      </c>
      <c r="BY23" s="173">
        <v>6094.7901000000002</v>
      </c>
      <c r="BZ23" s="173">
        <v>6628.3757115681101</v>
      </c>
      <c r="CA23" s="174">
        <v>6953.7</v>
      </c>
      <c r="CB23" s="175">
        <v>0.116053</v>
      </c>
      <c r="CC23" s="175">
        <v>19.248200000000001</v>
      </c>
      <c r="CD23" s="175">
        <v>76.284999999999997</v>
      </c>
      <c r="CE23" s="175">
        <v>323.40640000000002</v>
      </c>
      <c r="CF23" s="175">
        <v>305.83949999999999</v>
      </c>
      <c r="CG23" s="173">
        <v>643.62870226100165</v>
      </c>
      <c r="CH23" s="173">
        <v>375.20139999999998</v>
      </c>
      <c r="CI23" s="174">
        <v>238.76</v>
      </c>
      <c r="CJ23" s="175">
        <v>9.8949999999999996</v>
      </c>
      <c r="CK23" s="175">
        <v>836.82410000000004</v>
      </c>
      <c r="CL23" s="175">
        <v>1239.0026</v>
      </c>
      <c r="CM23" s="175">
        <v>1385.9360999999999</v>
      </c>
      <c r="CN23" s="175">
        <v>1432.2347</v>
      </c>
      <c r="CO23" s="173">
        <v>1562.4546453569997</v>
      </c>
      <c r="CP23" s="173">
        <v>297.03137202200003</v>
      </c>
      <c r="CQ23" s="174">
        <v>511.79</v>
      </c>
      <c r="CR23" s="175">
        <v>26.6708</v>
      </c>
      <c r="CS23" s="175">
        <v>1535.8063999999999</v>
      </c>
      <c r="CT23" s="175">
        <v>1877.5300999999999</v>
      </c>
      <c r="CU23" s="175">
        <v>2786.5095000000001</v>
      </c>
      <c r="CV23" s="175">
        <v>4092.2525000000001</v>
      </c>
      <c r="CW23" s="173">
        <v>4418.6922923035581</v>
      </c>
      <c r="CX23" s="173">
        <v>2101.5627697353698</v>
      </c>
      <c r="CY23" s="174">
        <v>2250.5100000000002</v>
      </c>
      <c r="CZ23" s="175">
        <v>0.77159999999999995</v>
      </c>
      <c r="DA23" s="175">
        <v>75.532899999999998</v>
      </c>
      <c r="DB23" s="175">
        <v>249.6865</v>
      </c>
      <c r="DC23" s="175">
        <v>524.59760000000006</v>
      </c>
      <c r="DD23" s="175">
        <v>638.88699999999994</v>
      </c>
      <c r="DE23" s="173">
        <v>688.8731863912675</v>
      </c>
      <c r="DF23" s="173">
        <v>520.31299999999999</v>
      </c>
      <c r="DG23" s="174">
        <v>619.83000000000004</v>
      </c>
      <c r="DH23" s="173">
        <v>36.177900000000001</v>
      </c>
      <c r="DI23" s="174">
        <v>52.19</v>
      </c>
      <c r="DJ23" s="175">
        <f t="shared" si="0"/>
        <v>98.615653000000009</v>
      </c>
      <c r="DK23" s="175">
        <v>4290.4249999999993</v>
      </c>
      <c r="DL23" s="175">
        <v>8199.1589000000004</v>
      </c>
      <c r="DM23" s="175">
        <v>10748.456700000002</v>
      </c>
      <c r="DN23" s="175">
        <v>12063.508900000001</v>
      </c>
      <c r="DO23" s="173">
        <v>15193.939801854718</v>
      </c>
      <c r="DP23" s="158">
        <v>12061.893796281996</v>
      </c>
      <c r="DQ23" s="159">
        <v>11987.17</v>
      </c>
    </row>
    <row r="24" spans="1:121" s="88" customFormat="1" ht="18.75" customHeight="1" x14ac:dyDescent="0.35">
      <c r="A24" s="163" t="s">
        <v>234</v>
      </c>
      <c r="B24" s="164">
        <v>24758.148099999999</v>
      </c>
      <c r="C24" s="164">
        <v>29704.530299999999</v>
      </c>
      <c r="D24" s="164">
        <v>37837.742299999998</v>
      </c>
      <c r="E24" s="164">
        <v>38813.459199999998</v>
      </c>
      <c r="F24" s="164">
        <v>47234.044099999999</v>
      </c>
      <c r="G24" s="164">
        <v>43165.558600000004</v>
      </c>
      <c r="H24" s="164">
        <v>43385.423498762008</v>
      </c>
      <c r="I24" s="164">
        <v>45377.523017682994</v>
      </c>
      <c r="J24" s="165">
        <v>45737.684399999998</v>
      </c>
      <c r="K24" s="164">
        <v>213.0675</v>
      </c>
      <c r="L24" s="164">
        <v>527.21339999999998</v>
      </c>
      <c r="M24" s="168">
        <v>24758.148099999999</v>
      </c>
      <c r="N24" s="164">
        <v>29917.5978</v>
      </c>
      <c r="O24" s="164">
        <v>38364.955699999999</v>
      </c>
      <c r="P24" s="164">
        <v>38813.459199999998</v>
      </c>
      <c r="Q24" s="164">
        <v>47234.044099999999</v>
      </c>
      <c r="R24" s="164">
        <v>43165.558600000004</v>
      </c>
      <c r="S24" s="164">
        <v>43385.423498762008</v>
      </c>
      <c r="T24" s="164">
        <v>45377.523017682994</v>
      </c>
      <c r="U24" s="165">
        <v>45737.684399999998</v>
      </c>
      <c r="V24" s="90"/>
      <c r="W24" s="87"/>
      <c r="X24" s="163" t="s">
        <v>234</v>
      </c>
      <c r="Y24" s="180">
        <v>300.08999999999997</v>
      </c>
      <c r="Z24" s="180">
        <v>135.47910000000002</v>
      </c>
      <c r="AA24" s="180">
        <v>115.8764</v>
      </c>
      <c r="AB24" s="180">
        <v>129.4196</v>
      </c>
      <c r="AC24" s="180">
        <v>169.72649999999999</v>
      </c>
      <c r="AD24" s="181">
        <v>326.58</v>
      </c>
      <c r="AE24" s="182">
        <v>989.60239999999999</v>
      </c>
      <c r="AF24" s="182">
        <v>2376.1402000000003</v>
      </c>
      <c r="AG24" s="182">
        <v>1741.0913</v>
      </c>
      <c r="AH24" s="182">
        <v>572.88330000000008</v>
      </c>
      <c r="AI24" s="180">
        <v>936.03749999999991</v>
      </c>
      <c r="AJ24" s="180">
        <v>547.55270000000007</v>
      </c>
      <c r="AK24" s="181">
        <v>74.83</v>
      </c>
      <c r="AL24" s="182">
        <v>246.55070000000001</v>
      </c>
      <c r="AM24" s="182">
        <v>114.4341</v>
      </c>
      <c r="AN24" s="182">
        <v>293.78220000000005</v>
      </c>
      <c r="AO24" s="182">
        <v>273.31560000000002</v>
      </c>
      <c r="AP24" s="180">
        <v>267.7731538168739</v>
      </c>
      <c r="AQ24" s="180">
        <v>419.51129629251517</v>
      </c>
      <c r="AR24" s="181">
        <v>489.54</v>
      </c>
      <c r="AS24" s="182">
        <v>24.622300000000003</v>
      </c>
      <c r="AT24" s="182">
        <v>242.27510000000001</v>
      </c>
      <c r="AU24" s="182">
        <v>351.12470000000002</v>
      </c>
      <c r="AV24" s="182">
        <v>589.41489999999999</v>
      </c>
      <c r="AW24" s="182">
        <v>571.98570000000007</v>
      </c>
      <c r="AX24" s="180">
        <v>655.63222857701669</v>
      </c>
      <c r="AY24" s="180">
        <v>1134.4591</v>
      </c>
      <c r="AZ24" s="181">
        <v>771.16</v>
      </c>
      <c r="BA24" s="182">
        <v>105.075</v>
      </c>
      <c r="BB24" s="182">
        <v>107.72749999999999</v>
      </c>
      <c r="BC24" s="183">
        <f>BC22+BC23</f>
        <v>118.6452</v>
      </c>
      <c r="BD24" s="183">
        <v>121.2052</v>
      </c>
      <c r="BE24" s="183">
        <v>123.3956</v>
      </c>
      <c r="BF24" s="180">
        <v>119.57000000000001</v>
      </c>
      <c r="BG24" s="180">
        <v>121.4315</v>
      </c>
      <c r="BH24" s="181">
        <v>124.4243</v>
      </c>
      <c r="BI24" s="182">
        <v>32.104700000000001</v>
      </c>
      <c r="BJ24" s="184">
        <v>1.2982</v>
      </c>
      <c r="BK24" s="184">
        <v>0</v>
      </c>
      <c r="BL24" s="184"/>
      <c r="BM24" s="185"/>
      <c r="BN24" s="182">
        <v>1.3508</v>
      </c>
      <c r="BO24" s="182">
        <v>15.343399999999999</v>
      </c>
      <c r="BP24" s="182">
        <v>45.962400000000002</v>
      </c>
      <c r="BQ24" s="180">
        <v>103.32250000000001</v>
      </c>
      <c r="BR24" s="180">
        <v>206.41279999999998</v>
      </c>
      <c r="BS24" s="181">
        <v>295.66000000000003</v>
      </c>
      <c r="BT24" s="182">
        <v>78.537800000000004</v>
      </c>
      <c r="BU24" s="182">
        <v>948.42990000000009</v>
      </c>
      <c r="BV24" s="182">
        <v>2088.3353000000002</v>
      </c>
      <c r="BW24" s="182">
        <v>3315.6062999999999</v>
      </c>
      <c r="BX24" s="182">
        <v>4740.4946999999993</v>
      </c>
      <c r="BY24" s="180">
        <v>6528.8708999999999</v>
      </c>
      <c r="BZ24" s="180">
        <v>7183.5231115681099</v>
      </c>
      <c r="CA24" s="181">
        <v>7454.75</v>
      </c>
      <c r="CB24" s="182">
        <v>101.89764799999999</v>
      </c>
      <c r="CC24" s="182">
        <v>45.965699999999998</v>
      </c>
      <c r="CD24" s="182">
        <v>128.75129999999999</v>
      </c>
      <c r="CE24" s="182">
        <v>368.24670000000003</v>
      </c>
      <c r="CF24" s="182">
        <v>408.8288</v>
      </c>
      <c r="CG24" s="180">
        <v>704.27350226100168</v>
      </c>
      <c r="CH24" s="180">
        <v>412.37119999999999</v>
      </c>
      <c r="CI24" s="181">
        <v>312.12</v>
      </c>
      <c r="CJ24" s="182">
        <v>27.608499999999999</v>
      </c>
      <c r="CK24" s="182">
        <v>1073.124</v>
      </c>
      <c r="CL24" s="182">
        <v>1297.8407999999999</v>
      </c>
      <c r="CM24" s="182">
        <v>1436.8611999999998</v>
      </c>
      <c r="CN24" s="182">
        <v>1562.1713999999999</v>
      </c>
      <c r="CO24" s="180">
        <v>1662.2460828609996</v>
      </c>
      <c r="CP24" s="180">
        <v>466.72848167200004</v>
      </c>
      <c r="CQ24" s="181">
        <v>609.51</v>
      </c>
      <c r="CR24" s="182">
        <v>306.69399999999996</v>
      </c>
      <c r="CS24" s="182">
        <v>1705.5146</v>
      </c>
      <c r="CT24" s="182">
        <v>1941.7940999999998</v>
      </c>
      <c r="CU24" s="182">
        <v>3180.2273</v>
      </c>
      <c r="CV24" s="182">
        <v>4155.1882000000005</v>
      </c>
      <c r="CW24" s="180">
        <v>4510.7730134955582</v>
      </c>
      <c r="CX24" s="180">
        <v>2283.7185119403698</v>
      </c>
      <c r="CY24" s="181">
        <v>2546.0100000000002</v>
      </c>
      <c r="CZ24" s="182">
        <v>107.62620000000001</v>
      </c>
      <c r="DA24" s="182">
        <v>89.331699999999998</v>
      </c>
      <c r="DB24" s="182">
        <v>265.98579999999998</v>
      </c>
      <c r="DC24" s="182">
        <v>547.04330000000004</v>
      </c>
      <c r="DD24" s="182">
        <v>702.78639999999996</v>
      </c>
      <c r="DE24" s="180">
        <v>717.51982228426743</v>
      </c>
      <c r="DF24" s="180">
        <v>537.28658487600001</v>
      </c>
      <c r="DG24" s="181">
        <v>693.23</v>
      </c>
      <c r="DH24" s="180">
        <v>114.77160000000001</v>
      </c>
      <c r="DI24" s="181">
        <v>161.13999999999999</v>
      </c>
      <c r="DJ24" s="182">
        <f t="shared" si="0"/>
        <v>752.06144800000004</v>
      </c>
      <c r="DK24" s="182">
        <v>5480.626299999999</v>
      </c>
      <c r="DL24" s="182">
        <v>8985.7891000000018</v>
      </c>
      <c r="DM24" s="182">
        <v>11744.300899999998</v>
      </c>
      <c r="DN24" s="182">
        <v>13272.888500000001</v>
      </c>
      <c r="DO24" s="180">
        <v>16335.438303295719</v>
      </c>
      <c r="DP24" s="158">
        <v>13597.493386348995</v>
      </c>
      <c r="DQ24" s="159">
        <v>13858.96</v>
      </c>
    </row>
    <row r="25" spans="1:121" s="88" customFormat="1" ht="21.75" customHeight="1" x14ac:dyDescent="0.35">
      <c r="A25" s="157" t="s">
        <v>235</v>
      </c>
      <c r="B25" s="161">
        <v>30017.591899999999</v>
      </c>
      <c r="C25" s="161">
        <v>33257.824200000003</v>
      </c>
      <c r="D25" s="161">
        <v>44990.160300000003</v>
      </c>
      <c r="E25" s="161">
        <v>50802.383600000001</v>
      </c>
      <c r="F25" s="161">
        <v>61912.714699999997</v>
      </c>
      <c r="G25" s="161">
        <v>63074.487399999998</v>
      </c>
      <c r="H25" s="161">
        <v>67530.706788418989</v>
      </c>
      <c r="I25" s="161">
        <v>73578.458615225973</v>
      </c>
      <c r="J25" s="162">
        <v>77810.794500000004</v>
      </c>
      <c r="K25" s="161">
        <v>0.39029999999999998</v>
      </c>
      <c r="L25" s="161">
        <v>14.222899999999999</v>
      </c>
      <c r="M25" s="161">
        <v>30017.591899999999</v>
      </c>
      <c r="N25" s="161">
        <v>33258.214500000002</v>
      </c>
      <c r="O25" s="161">
        <v>45004.383200000004</v>
      </c>
      <c r="P25" s="161">
        <v>50802.383600000001</v>
      </c>
      <c r="Q25" s="161">
        <v>61912.714699999997</v>
      </c>
      <c r="R25" s="161">
        <v>63074.487399999998</v>
      </c>
      <c r="S25" s="161">
        <v>67530.706788418989</v>
      </c>
      <c r="T25" s="161">
        <v>73578.458615225973</v>
      </c>
      <c r="U25" s="162">
        <v>77810.794500000004</v>
      </c>
      <c r="V25" s="89"/>
      <c r="W25" s="87"/>
      <c r="X25" s="157" t="s">
        <v>235</v>
      </c>
      <c r="Y25" s="173">
        <v>85.76</v>
      </c>
      <c r="Z25" s="173">
        <v>205.5</v>
      </c>
      <c r="AA25" s="173">
        <v>171.6806</v>
      </c>
      <c r="AB25" s="173">
        <v>264.57319999999999</v>
      </c>
      <c r="AC25" s="173">
        <v>426.49810000000002</v>
      </c>
      <c r="AD25" s="174">
        <v>524.16</v>
      </c>
      <c r="AE25" s="175">
        <v>526.77644999999995</v>
      </c>
      <c r="AF25" s="175">
        <v>1950.9202</v>
      </c>
      <c r="AG25" s="175">
        <v>1841.5993000000001</v>
      </c>
      <c r="AH25" s="175">
        <v>680.2269</v>
      </c>
      <c r="AI25" s="173">
        <v>1084.6045000000001</v>
      </c>
      <c r="AJ25" s="173">
        <v>920.64909999999998</v>
      </c>
      <c r="AK25" s="174">
        <v>1.56</v>
      </c>
      <c r="AL25" s="175">
        <v>28.486799999999999</v>
      </c>
      <c r="AM25" s="175">
        <v>146.1567</v>
      </c>
      <c r="AN25" s="175">
        <v>258.85419999999999</v>
      </c>
      <c r="AO25" s="175">
        <v>366.66120000000001</v>
      </c>
      <c r="AP25" s="173">
        <v>566.87865835698199</v>
      </c>
      <c r="AQ25" s="173">
        <v>569.03378598495738</v>
      </c>
      <c r="AR25" s="174">
        <v>656.02</v>
      </c>
      <c r="AS25" s="175">
        <v>6.93</v>
      </c>
      <c r="AT25" s="175">
        <v>282.32889999999998</v>
      </c>
      <c r="AU25" s="175">
        <v>654.85410000000002</v>
      </c>
      <c r="AV25" s="175">
        <v>1176.4154000000001</v>
      </c>
      <c r="AW25" s="175">
        <v>1494.836</v>
      </c>
      <c r="AX25" s="173"/>
      <c r="AY25" s="173">
        <v>2206.5021000000002</v>
      </c>
      <c r="AZ25" s="174">
        <v>2189.35</v>
      </c>
      <c r="BA25" s="175">
        <v>7.4999999999999997E-2</v>
      </c>
      <c r="BB25" s="175">
        <v>1.2365999999999999</v>
      </c>
      <c r="BC25" s="176">
        <v>3.8409</v>
      </c>
      <c r="BD25" s="176">
        <v>2.9009</v>
      </c>
      <c r="BE25" s="176">
        <v>2.9702000000000002</v>
      </c>
      <c r="BF25" s="173">
        <v>2.36</v>
      </c>
      <c r="BG25" s="173">
        <v>2.456</v>
      </c>
      <c r="BH25" s="174">
        <v>2.8252999999999999</v>
      </c>
      <c r="BI25" s="175">
        <v>36.337600000000002</v>
      </c>
      <c r="BJ25" s="177">
        <v>1.2982</v>
      </c>
      <c r="BK25" s="177">
        <v>0</v>
      </c>
      <c r="BL25" s="177"/>
      <c r="BM25" s="178"/>
      <c r="BN25" s="175">
        <v>3.3519999999999999</v>
      </c>
      <c r="BO25" s="175">
        <v>14.345499999999999</v>
      </c>
      <c r="BP25" s="175">
        <v>37.582700000000003</v>
      </c>
      <c r="BQ25" s="173">
        <v>84.634699999999995</v>
      </c>
      <c r="BR25" s="173">
        <v>131.87870000000001</v>
      </c>
      <c r="BS25" s="174">
        <v>200.89</v>
      </c>
      <c r="BT25" s="175">
        <v>30.203600000000002</v>
      </c>
      <c r="BU25" s="175">
        <v>833.61739999999998</v>
      </c>
      <c r="BV25" s="175">
        <v>1968.1223</v>
      </c>
      <c r="BW25" s="175">
        <v>3187.1682999999998</v>
      </c>
      <c r="BX25" s="175">
        <v>4998.0841</v>
      </c>
      <c r="BY25" s="173">
        <v>7192.8885</v>
      </c>
      <c r="BZ25" s="173">
        <v>8023.7355697681096</v>
      </c>
      <c r="CA25" s="174">
        <v>9091.25</v>
      </c>
      <c r="CB25" s="175">
        <v>2.2631869999999998</v>
      </c>
      <c r="CC25" s="175">
        <v>37.503999999999998</v>
      </c>
      <c r="CD25" s="175">
        <v>166.4957</v>
      </c>
      <c r="CE25" s="175">
        <v>539.7645</v>
      </c>
      <c r="CF25" s="175">
        <v>1939.9857999999999</v>
      </c>
      <c r="CG25" s="173">
        <v>2704.7789022610018</v>
      </c>
      <c r="CH25" s="173">
        <v>2915.7741999999998</v>
      </c>
      <c r="CI25" s="174">
        <v>3189.02</v>
      </c>
      <c r="CJ25" s="175">
        <v>6.8103999999999996</v>
      </c>
      <c r="CK25" s="175">
        <v>1107.9676999999999</v>
      </c>
      <c r="CL25" s="175">
        <v>1469.8866</v>
      </c>
      <c r="CM25" s="175">
        <v>1589.5806</v>
      </c>
      <c r="CN25" s="175">
        <v>1734.1785</v>
      </c>
      <c r="CO25" s="173">
        <v>2072.4077630510001</v>
      </c>
      <c r="CP25" s="173"/>
      <c r="CQ25" s="174">
        <v>1453.14</v>
      </c>
      <c r="CR25" s="175">
        <v>346.44229999999999</v>
      </c>
      <c r="CS25" s="175">
        <v>2279.8267000000001</v>
      </c>
      <c r="CT25" s="175">
        <v>2152.8802999999998</v>
      </c>
      <c r="CU25" s="175">
        <v>2630.4484000000002</v>
      </c>
      <c r="CV25" s="175">
        <v>4752.5259999999998</v>
      </c>
      <c r="CW25" s="173">
        <v>5554.180035057494</v>
      </c>
      <c r="CX25" s="173">
        <v>3518.6867224057396</v>
      </c>
      <c r="CY25" s="174">
        <v>5484.97</v>
      </c>
      <c r="CZ25" s="175">
        <v>1.4521999999999999</v>
      </c>
      <c r="DA25" s="175">
        <v>118.3753</v>
      </c>
      <c r="DB25" s="175">
        <v>376.45830000000001</v>
      </c>
      <c r="DC25" s="175">
        <v>720.88189999999997</v>
      </c>
      <c r="DD25" s="175">
        <v>866.40859999999998</v>
      </c>
      <c r="DE25" s="173">
        <v>995.24219751564669</v>
      </c>
      <c r="DF25" s="173">
        <v>884.83685451455995</v>
      </c>
      <c r="DG25" s="174">
        <v>1021.46</v>
      </c>
      <c r="DH25" s="173">
        <v>72.881200000000007</v>
      </c>
      <c r="DI25" s="174">
        <v>148.46</v>
      </c>
      <c r="DJ25" s="175">
        <f t="shared" si="0"/>
        <v>394.17668700000002</v>
      </c>
      <c r="DK25" s="175">
        <v>5252.4574499999999</v>
      </c>
      <c r="DL25" s="175">
        <v>8980.0301999999992</v>
      </c>
      <c r="DM25" s="175">
        <v>12167.459000000001</v>
      </c>
      <c r="DN25" s="175">
        <v>17045.140599999999</v>
      </c>
      <c r="DO25" s="173">
        <v>20522.548456242126</v>
      </c>
      <c r="DP25" s="158">
        <v>19672.932332673365</v>
      </c>
      <c r="DQ25" s="159">
        <v>23963.11</v>
      </c>
    </row>
    <row r="26" spans="1:121" s="88" customFormat="1" ht="17.25" customHeight="1" x14ac:dyDescent="0.35">
      <c r="A26" s="160" t="s">
        <v>236</v>
      </c>
      <c r="B26" s="161">
        <v>10432.4341</v>
      </c>
      <c r="C26" s="161">
        <v>13208.714400000001</v>
      </c>
      <c r="D26" s="161">
        <v>12928.013499999999</v>
      </c>
      <c r="E26" s="161">
        <v>14289.493899999999</v>
      </c>
      <c r="F26" s="161">
        <v>17464.106400000001</v>
      </c>
      <c r="G26" s="161">
        <v>20347.206999999999</v>
      </c>
      <c r="H26" s="161">
        <v>20006.197954968993</v>
      </c>
      <c r="I26" s="161">
        <v>19283.987316775987</v>
      </c>
      <c r="J26" s="162">
        <v>18044.721099999999</v>
      </c>
      <c r="K26" s="161">
        <v>5.91E-2</v>
      </c>
      <c r="L26" s="161">
        <v>6.3700000000000007E-2</v>
      </c>
      <c r="M26" s="161">
        <v>10432.4341</v>
      </c>
      <c r="N26" s="161">
        <v>13208.773500000001</v>
      </c>
      <c r="O26" s="161">
        <v>12928.0772</v>
      </c>
      <c r="P26" s="161">
        <v>14289.493899999999</v>
      </c>
      <c r="Q26" s="161">
        <v>17464.106400000001</v>
      </c>
      <c r="R26" s="161">
        <v>20347.206999999999</v>
      </c>
      <c r="S26" s="161">
        <v>20006.197954968993</v>
      </c>
      <c r="T26" s="161">
        <v>19283.987316775987</v>
      </c>
      <c r="U26" s="162">
        <v>18044.721099999999</v>
      </c>
      <c r="V26" s="89"/>
      <c r="W26" s="87"/>
      <c r="X26" s="160" t="s">
        <v>236</v>
      </c>
      <c r="Y26" s="173">
        <v>38.29</v>
      </c>
      <c r="Z26" s="173">
        <v>28.523499999999999</v>
      </c>
      <c r="AA26" s="173">
        <v>38.318199999999997</v>
      </c>
      <c r="AB26" s="173">
        <v>44.540500000000002</v>
      </c>
      <c r="AC26" s="173">
        <v>52.903799999999997</v>
      </c>
      <c r="AD26" s="174">
        <v>41.68</v>
      </c>
      <c r="AE26" s="175">
        <v>212.32544999999999</v>
      </c>
      <c r="AF26" s="175">
        <v>493.55829999999997</v>
      </c>
      <c r="AG26" s="175">
        <v>48.153399999999998</v>
      </c>
      <c r="AH26" s="175">
        <v>93.052400000000006</v>
      </c>
      <c r="AI26" s="173">
        <v>119.28739999999999</v>
      </c>
      <c r="AJ26" s="173">
        <v>98.505499999999998</v>
      </c>
      <c r="AK26" s="174">
        <v>0.45</v>
      </c>
      <c r="AL26" s="175">
        <v>44.506599999999999</v>
      </c>
      <c r="AM26" s="175">
        <v>53.330399999999997</v>
      </c>
      <c r="AN26" s="175">
        <v>98.135199999999998</v>
      </c>
      <c r="AO26" s="175">
        <v>145.20060000000001</v>
      </c>
      <c r="AP26" s="173">
        <v>183.04827466678859</v>
      </c>
      <c r="AQ26" s="173">
        <v>319.04504333584589</v>
      </c>
      <c r="AR26" s="174">
        <v>387.07</v>
      </c>
      <c r="AS26" s="175">
        <v>1.8987000000000001</v>
      </c>
      <c r="AT26" s="175">
        <v>151.16</v>
      </c>
      <c r="AU26" s="175">
        <v>203.75919999999999</v>
      </c>
      <c r="AV26" s="175">
        <v>252.756</v>
      </c>
      <c r="AW26" s="175">
        <v>183.50040000000001</v>
      </c>
      <c r="AX26" s="173">
        <v>1996.9002</v>
      </c>
      <c r="AY26" s="173">
        <v>710.75030000000004</v>
      </c>
      <c r="AZ26" s="174">
        <v>826.26</v>
      </c>
      <c r="BA26" s="175">
        <v>0</v>
      </c>
      <c r="BB26" s="175">
        <v>8.2199999999999995E-2</v>
      </c>
      <c r="BC26" s="176">
        <v>0.42499999999999999</v>
      </c>
      <c r="BD26" s="176">
        <v>0.56220000000000003</v>
      </c>
      <c r="BE26" s="176">
        <v>0.47920000000000001</v>
      </c>
      <c r="BF26" s="173">
        <v>0.36</v>
      </c>
      <c r="BG26" s="173">
        <v>0.39689999999999998</v>
      </c>
      <c r="BH26" s="174">
        <v>0.49220000000000003</v>
      </c>
      <c r="BI26" s="175">
        <v>2.0419</v>
      </c>
      <c r="BJ26" s="177">
        <v>13.51</v>
      </c>
      <c r="BK26" s="177">
        <v>0</v>
      </c>
      <c r="BL26" s="177"/>
      <c r="BM26" s="178"/>
      <c r="BN26" s="175">
        <v>0.88670000000000004</v>
      </c>
      <c r="BO26" s="175">
        <v>5.4585999999999997</v>
      </c>
      <c r="BP26" s="175">
        <v>12.946199999999999</v>
      </c>
      <c r="BQ26" s="173">
        <v>21.027100000000001</v>
      </c>
      <c r="BR26" s="173">
        <v>57.206499999999998</v>
      </c>
      <c r="BS26" s="174">
        <v>53.89</v>
      </c>
      <c r="BT26" s="175">
        <v>16.004100000000001</v>
      </c>
      <c r="BU26" s="175">
        <v>407.36410000000001</v>
      </c>
      <c r="BV26" s="175">
        <v>724.62919999999997</v>
      </c>
      <c r="BW26" s="175">
        <v>1184.0210999999999</v>
      </c>
      <c r="BX26" s="175">
        <v>1417.0744</v>
      </c>
      <c r="BY26" s="173">
        <v>2418.9621000000002</v>
      </c>
      <c r="BZ26" s="173">
        <v>2984.4099000000001</v>
      </c>
      <c r="CA26" s="174">
        <v>3215.62</v>
      </c>
      <c r="CB26" s="175">
        <v>0</v>
      </c>
      <c r="CC26" s="175">
        <v>21.105799999999999</v>
      </c>
      <c r="CD26" s="175">
        <v>61.240600000000001</v>
      </c>
      <c r="CE26" s="175">
        <v>1174.4792</v>
      </c>
      <c r="CF26" s="175">
        <v>31.605599999999999</v>
      </c>
      <c r="CG26" s="173">
        <v>41.108000000000004</v>
      </c>
      <c r="CH26" s="173">
        <v>5.2282999999999999</v>
      </c>
      <c r="CI26" s="174">
        <v>6.19</v>
      </c>
      <c r="CJ26" s="175">
        <v>1.1982999999999999</v>
      </c>
      <c r="CK26" s="175">
        <v>406.18299999999999</v>
      </c>
      <c r="CL26" s="175">
        <v>522.43140000000005</v>
      </c>
      <c r="CM26" s="175">
        <v>534.58950000000004</v>
      </c>
      <c r="CN26" s="175">
        <v>566.73670000000004</v>
      </c>
      <c r="CO26" s="173">
        <v>661.36389059600015</v>
      </c>
      <c r="CP26" s="173">
        <v>1624.4297758560001</v>
      </c>
      <c r="CQ26" s="174">
        <v>797.83</v>
      </c>
      <c r="CR26" s="175">
        <v>12.078200000000001</v>
      </c>
      <c r="CS26" s="175">
        <v>266.2715</v>
      </c>
      <c r="CT26" s="175">
        <v>244.9537</v>
      </c>
      <c r="CU26" s="175">
        <v>678.3732</v>
      </c>
      <c r="CV26" s="175">
        <v>721.30439999999999</v>
      </c>
      <c r="CW26" s="173">
        <v>794.67656131017588</v>
      </c>
      <c r="CX26" s="173">
        <v>635.12071696042597</v>
      </c>
      <c r="CY26" s="174">
        <v>798.57</v>
      </c>
      <c r="CZ26" s="175">
        <v>0.48880000000000001</v>
      </c>
      <c r="DA26" s="175">
        <v>43.032200000000003</v>
      </c>
      <c r="DB26" s="175">
        <v>48.246299999999998</v>
      </c>
      <c r="DC26" s="175">
        <v>76.883899999999997</v>
      </c>
      <c r="DD26" s="175">
        <v>39.113199999999999</v>
      </c>
      <c r="DE26" s="173">
        <v>33.032100875958172</v>
      </c>
      <c r="DF26" s="173">
        <v>16.009899999999998</v>
      </c>
      <c r="DG26" s="174">
        <v>32.94</v>
      </c>
      <c r="DH26" s="173">
        <v>39.639099999999999</v>
      </c>
      <c r="DI26" s="174">
        <v>61.23</v>
      </c>
      <c r="DJ26" s="175">
        <f t="shared" si="0"/>
        <v>31.668100000000006</v>
      </c>
      <c r="DK26" s="175">
        <v>1554.07275</v>
      </c>
      <c r="DL26" s="175">
        <v>2405.2593999999999</v>
      </c>
      <c r="DM26" s="175">
        <v>4081.9357999999997</v>
      </c>
      <c r="DN26" s="175">
        <v>3249.3312999999998</v>
      </c>
      <c r="DO26" s="173">
        <v>6314.3061274489228</v>
      </c>
      <c r="DP26" s="158">
        <v>6543.6457361522725</v>
      </c>
      <c r="DQ26" s="159">
        <v>6222.22</v>
      </c>
    </row>
    <row r="27" spans="1:121" s="88" customFormat="1" ht="18.75" customHeight="1" x14ac:dyDescent="0.35">
      <c r="A27" s="163" t="s">
        <v>237</v>
      </c>
      <c r="B27" s="164">
        <v>40450.025999999998</v>
      </c>
      <c r="C27" s="164">
        <v>46466.5386</v>
      </c>
      <c r="D27" s="164">
        <v>57918.173800000004</v>
      </c>
      <c r="E27" s="164">
        <v>65091.877500000002</v>
      </c>
      <c r="F27" s="164">
        <v>79376.821100000001</v>
      </c>
      <c r="G27" s="164">
        <v>83421.694399999993</v>
      </c>
      <c r="H27" s="164">
        <v>87536.904743387975</v>
      </c>
      <c r="I27" s="164">
        <v>92862.445932001952</v>
      </c>
      <c r="J27" s="165">
        <v>95855.515599999999</v>
      </c>
      <c r="K27" s="164">
        <v>0.44939999999999997</v>
      </c>
      <c r="L27" s="164">
        <v>14.2866</v>
      </c>
      <c r="M27" s="164">
        <v>40450.025999999998</v>
      </c>
      <c r="N27" s="164">
        <v>46466.987999999998</v>
      </c>
      <c r="O27" s="164">
        <v>57932.460400000004</v>
      </c>
      <c r="P27" s="164">
        <v>65091.877500000002</v>
      </c>
      <c r="Q27" s="164">
        <v>79376.821100000001</v>
      </c>
      <c r="R27" s="164">
        <v>83421.694399999993</v>
      </c>
      <c r="S27" s="164">
        <v>87536.904743387975</v>
      </c>
      <c r="T27" s="164">
        <v>92862.445932001952</v>
      </c>
      <c r="U27" s="165">
        <v>95855.515599999999</v>
      </c>
      <c r="V27" s="90"/>
      <c r="W27" s="87"/>
      <c r="X27" s="163" t="s">
        <v>237</v>
      </c>
      <c r="Y27" s="180">
        <v>124.05</v>
      </c>
      <c r="Z27" s="180">
        <v>234.02350000000001</v>
      </c>
      <c r="AA27" s="180">
        <v>209.99879999999999</v>
      </c>
      <c r="AB27" s="180">
        <v>309.11369999999999</v>
      </c>
      <c r="AC27" s="180">
        <v>479.40190000000001</v>
      </c>
      <c r="AD27" s="181">
        <v>565.84</v>
      </c>
      <c r="AE27" s="182">
        <v>739.10189999999989</v>
      </c>
      <c r="AF27" s="182">
        <v>2444.4785000000002</v>
      </c>
      <c r="AG27" s="182">
        <v>1889.7527</v>
      </c>
      <c r="AH27" s="182">
        <v>773.27930000000003</v>
      </c>
      <c r="AI27" s="180">
        <v>1203.8919000000001</v>
      </c>
      <c r="AJ27" s="180">
        <v>1019.1546</v>
      </c>
      <c r="AK27" s="181">
        <v>2.0099999999999998</v>
      </c>
      <c r="AL27" s="182">
        <v>72.993399999999994</v>
      </c>
      <c r="AM27" s="182">
        <v>199.4871</v>
      </c>
      <c r="AN27" s="182">
        <v>356.98939999999999</v>
      </c>
      <c r="AO27" s="182">
        <v>511.86180000000002</v>
      </c>
      <c r="AP27" s="180">
        <v>749.92693302377052</v>
      </c>
      <c r="AQ27" s="180">
        <v>888.07882932080327</v>
      </c>
      <c r="AR27" s="181">
        <v>1043.0899999999999</v>
      </c>
      <c r="AS27" s="182">
        <v>8.8286999999999995</v>
      </c>
      <c r="AT27" s="182">
        <v>433.48889999999994</v>
      </c>
      <c r="AU27" s="182">
        <v>858.61329999999998</v>
      </c>
      <c r="AV27" s="182">
        <v>1429.1714000000002</v>
      </c>
      <c r="AW27" s="182">
        <v>1678.3364000000001</v>
      </c>
      <c r="AX27" s="180">
        <v>1996.9002</v>
      </c>
      <c r="AY27" s="180">
        <v>2917.2524000000003</v>
      </c>
      <c r="AZ27" s="181">
        <v>3015.61</v>
      </c>
      <c r="BA27" s="182">
        <v>7.4999999999999997E-2</v>
      </c>
      <c r="BB27" s="182">
        <v>1.3188</v>
      </c>
      <c r="BC27" s="183">
        <f>BC25+BC26</f>
        <v>4.2659000000000002</v>
      </c>
      <c r="BD27" s="183">
        <v>3.4630999999999998</v>
      </c>
      <c r="BE27" s="183">
        <v>3.4494000000000002</v>
      </c>
      <c r="BF27" s="180">
        <v>2.7199999999999998</v>
      </c>
      <c r="BG27" s="180">
        <v>2.8529</v>
      </c>
      <c r="BH27" s="181">
        <v>3.3174999999999999</v>
      </c>
      <c r="BI27" s="182">
        <v>38.3795</v>
      </c>
      <c r="BJ27" s="184">
        <v>14.808199999999999</v>
      </c>
      <c r="BK27" s="184">
        <v>0</v>
      </c>
      <c r="BL27" s="184"/>
      <c r="BM27" s="185"/>
      <c r="BN27" s="182">
        <v>4.2386999999999997</v>
      </c>
      <c r="BO27" s="182">
        <v>19.804099999999998</v>
      </c>
      <c r="BP27" s="182">
        <v>50.5289</v>
      </c>
      <c r="BQ27" s="180">
        <v>105.6618</v>
      </c>
      <c r="BR27" s="180">
        <v>189.08520000000001</v>
      </c>
      <c r="BS27" s="181">
        <v>254.78</v>
      </c>
      <c r="BT27" s="182">
        <v>46.207700000000003</v>
      </c>
      <c r="BU27" s="182">
        <v>1240.9814999999999</v>
      </c>
      <c r="BV27" s="182">
        <v>2692.7514999999999</v>
      </c>
      <c r="BW27" s="182">
        <v>4371.1893999999993</v>
      </c>
      <c r="BX27" s="182">
        <v>6415.1584999999995</v>
      </c>
      <c r="BY27" s="180">
        <v>9611.8505999999998</v>
      </c>
      <c r="BZ27" s="180">
        <v>11008.145469768109</v>
      </c>
      <c r="CA27" s="181">
        <v>12306.87</v>
      </c>
      <c r="CB27" s="182">
        <v>2.2631869999999998</v>
      </c>
      <c r="CC27" s="182">
        <v>58.609799999999993</v>
      </c>
      <c r="CD27" s="182">
        <v>227.7363</v>
      </c>
      <c r="CE27" s="182">
        <v>1714.2437</v>
      </c>
      <c r="CF27" s="182">
        <v>1971.5914</v>
      </c>
      <c r="CG27" s="180">
        <v>2745.886902261002</v>
      </c>
      <c r="CH27" s="180">
        <v>2921.0025000000001</v>
      </c>
      <c r="CI27" s="181">
        <v>3195.21</v>
      </c>
      <c r="CJ27" s="182">
        <v>8.0086999999999993</v>
      </c>
      <c r="CK27" s="182">
        <v>1514.1506999999999</v>
      </c>
      <c r="CL27" s="182">
        <v>1992.3180000000002</v>
      </c>
      <c r="CM27" s="182">
        <v>2124.1701000000003</v>
      </c>
      <c r="CN27" s="182">
        <v>2300.9151999999999</v>
      </c>
      <c r="CO27" s="180">
        <v>2733.7716536470002</v>
      </c>
      <c r="CP27" s="180">
        <v>1624.4297758560001</v>
      </c>
      <c r="CQ27" s="181">
        <v>2250.9699999999998</v>
      </c>
      <c r="CR27" s="182">
        <v>358.52049999999997</v>
      </c>
      <c r="CS27" s="182">
        <v>2546.0981999999999</v>
      </c>
      <c r="CT27" s="182">
        <v>2397.8339999999998</v>
      </c>
      <c r="CU27" s="182">
        <v>3308.8216000000002</v>
      </c>
      <c r="CV27" s="182">
        <v>5473.8303999999998</v>
      </c>
      <c r="CW27" s="180">
        <v>6348.8565963676701</v>
      </c>
      <c r="CX27" s="180">
        <v>4153.8074393661655</v>
      </c>
      <c r="CY27" s="181">
        <v>6283.54</v>
      </c>
      <c r="CZ27" s="182">
        <v>1.9409999999999998</v>
      </c>
      <c r="DA27" s="182">
        <v>161.4075</v>
      </c>
      <c r="DB27" s="182">
        <v>424.70460000000003</v>
      </c>
      <c r="DC27" s="182">
        <v>797.76580000000001</v>
      </c>
      <c r="DD27" s="182">
        <v>905.52179999999998</v>
      </c>
      <c r="DE27" s="180">
        <v>1028.2742983916048</v>
      </c>
      <c r="DF27" s="180">
        <v>900.84675451455996</v>
      </c>
      <c r="DG27" s="181">
        <v>1054.4000000000001</v>
      </c>
      <c r="DH27" s="180">
        <v>112.52030000000001</v>
      </c>
      <c r="DI27" s="181">
        <v>209.69</v>
      </c>
      <c r="DJ27" s="182">
        <f t="shared" si="0"/>
        <v>425.84478699999994</v>
      </c>
      <c r="DK27" s="182">
        <v>6806.5301999999992</v>
      </c>
      <c r="DL27" s="182">
        <v>11385.289600000002</v>
      </c>
      <c r="DM27" s="182">
        <v>16249.3948</v>
      </c>
      <c r="DN27" s="182">
        <v>20294.471899999997</v>
      </c>
      <c r="DO27" s="180">
        <v>26836.854583691042</v>
      </c>
      <c r="DP27" s="158">
        <v>26216.578068825638</v>
      </c>
      <c r="DQ27" s="159">
        <v>30185.33</v>
      </c>
    </row>
    <row r="28" spans="1:121" s="88" customFormat="1" ht="30" customHeight="1" x14ac:dyDescent="0.35">
      <c r="A28" s="169" t="s">
        <v>238</v>
      </c>
      <c r="B28" s="164">
        <v>-15691.877899999999</v>
      </c>
      <c r="C28" s="164">
        <v>-16762.008300000001</v>
      </c>
      <c r="D28" s="164">
        <v>-20080.431500000006</v>
      </c>
      <c r="E28" s="164">
        <v>-26278.418300000005</v>
      </c>
      <c r="F28" s="164">
        <v>-32142.777000000002</v>
      </c>
      <c r="G28" s="164">
        <v>-40256.135799999989</v>
      </c>
      <c r="H28" s="164">
        <v>-44151.481244625968</v>
      </c>
      <c r="I28" s="164">
        <v>-47484.922914318959</v>
      </c>
      <c r="J28" s="165">
        <v>-50117.831200000001</v>
      </c>
      <c r="K28" s="164">
        <v>212.6181</v>
      </c>
      <c r="L28" s="164">
        <v>512.92679999999996</v>
      </c>
      <c r="M28" s="164">
        <v>-15691.877899999999</v>
      </c>
      <c r="N28" s="164">
        <v>-16549.390200000002</v>
      </c>
      <c r="O28" s="164">
        <v>-19567.504700000005</v>
      </c>
      <c r="P28" s="164">
        <v>-26278.418300000005</v>
      </c>
      <c r="Q28" s="164">
        <v>-32142.777000000002</v>
      </c>
      <c r="R28" s="164">
        <v>-40256.135799999989</v>
      </c>
      <c r="S28" s="164">
        <v>-44151.481244625968</v>
      </c>
      <c r="T28" s="164">
        <v>-47484.922914318959</v>
      </c>
      <c r="U28" s="165">
        <v>-50117.831200000001</v>
      </c>
      <c r="V28" s="90"/>
      <c r="W28" s="87"/>
      <c r="X28" s="169" t="s">
        <v>238</v>
      </c>
      <c r="Y28" s="187">
        <v>176.04</v>
      </c>
      <c r="Z28" s="187">
        <v>-98.544399999999996</v>
      </c>
      <c r="AA28" s="187">
        <v>-94.122399999999985</v>
      </c>
      <c r="AB28" s="187">
        <v>-179.69409999999999</v>
      </c>
      <c r="AC28" s="187">
        <v>-309.67540000000002</v>
      </c>
      <c r="AD28" s="188">
        <v>-239.27</v>
      </c>
      <c r="AE28" s="186">
        <v>250.5005000000001</v>
      </c>
      <c r="AF28" s="186">
        <v>-68.33829999999989</v>
      </c>
      <c r="AG28" s="186">
        <v>-148.66139999999996</v>
      </c>
      <c r="AH28" s="186">
        <v>-200.39599999999996</v>
      </c>
      <c r="AI28" s="187">
        <v>-267.85440000000017</v>
      </c>
      <c r="AJ28" s="187">
        <v>-471.60189999999989</v>
      </c>
      <c r="AK28" s="188">
        <v>72.819999999999993</v>
      </c>
      <c r="AL28" s="186">
        <v>173.5573</v>
      </c>
      <c r="AM28" s="186">
        <v>-85.052999999999997</v>
      </c>
      <c r="AN28" s="186">
        <v>-63.207199999999943</v>
      </c>
      <c r="AO28" s="186">
        <v>-238.5462</v>
      </c>
      <c r="AP28" s="187">
        <v>-482.15377920689662</v>
      </c>
      <c r="AQ28" s="187">
        <v>-468.5675330282881</v>
      </c>
      <c r="AR28" s="188">
        <v>-553.54999999999995</v>
      </c>
      <c r="AS28" s="186">
        <v>15.793600000000003</v>
      </c>
      <c r="AT28" s="186">
        <v>-191.21379999999994</v>
      </c>
      <c r="AU28" s="186">
        <v>-507.48859999999996</v>
      </c>
      <c r="AV28" s="186">
        <v>-839.75650000000019</v>
      </c>
      <c r="AW28" s="186">
        <v>-1106.3507</v>
      </c>
      <c r="AX28" s="187">
        <v>-1341.2679714229835</v>
      </c>
      <c r="AY28" s="187">
        <v>-1782.7933000000003</v>
      </c>
      <c r="AZ28" s="188">
        <v>-2244.4499999999998</v>
      </c>
      <c r="BA28" s="186">
        <v>105</v>
      </c>
      <c r="BB28" s="186">
        <v>106.4087</v>
      </c>
      <c r="BC28" s="189">
        <f>BC24-BC27</f>
        <v>114.3793</v>
      </c>
      <c r="BD28" s="189">
        <v>117.74210000000001</v>
      </c>
      <c r="BE28" s="189">
        <v>119.9462</v>
      </c>
      <c r="BF28" s="187">
        <v>116.85000000000001</v>
      </c>
      <c r="BG28" s="187">
        <v>118.57859999999999</v>
      </c>
      <c r="BH28" s="188">
        <v>121.10680000000001</v>
      </c>
      <c r="BI28" s="186">
        <v>-6.274799999999999</v>
      </c>
      <c r="BJ28" s="190">
        <v>-13.51</v>
      </c>
      <c r="BK28" s="190">
        <v>0</v>
      </c>
      <c r="BL28" s="190"/>
      <c r="BM28" s="191"/>
      <c r="BN28" s="186">
        <v>-2.8878999999999997</v>
      </c>
      <c r="BO28" s="186">
        <v>-4.4606999999999992</v>
      </c>
      <c r="BP28" s="186">
        <v>-4.5664999999999978</v>
      </c>
      <c r="BQ28" s="187">
        <v>-2.3392999999999944</v>
      </c>
      <c r="BR28" s="187">
        <v>17.327599999999961</v>
      </c>
      <c r="BS28" s="188">
        <v>40.880000000000003</v>
      </c>
      <c r="BT28" s="186">
        <v>32.330100000000002</v>
      </c>
      <c r="BU28" s="186">
        <v>-292.55159999999978</v>
      </c>
      <c r="BV28" s="186">
        <v>-604.41619999999966</v>
      </c>
      <c r="BW28" s="186">
        <v>-1055.5830999999994</v>
      </c>
      <c r="BX28" s="186">
        <v>-1674.6638000000003</v>
      </c>
      <c r="BY28" s="187">
        <v>-3082.9796999999999</v>
      </c>
      <c r="BZ28" s="187">
        <v>-3824.6223581999993</v>
      </c>
      <c r="CA28" s="188">
        <v>-4852.12</v>
      </c>
      <c r="CB28" s="186">
        <v>99.634460999999988</v>
      </c>
      <c r="CC28" s="186">
        <v>-12.644099999999995</v>
      </c>
      <c r="CD28" s="186">
        <v>-98.985000000000014</v>
      </c>
      <c r="CE28" s="186">
        <v>-1345.9969999999998</v>
      </c>
      <c r="CF28" s="186">
        <v>-1562.7626</v>
      </c>
      <c r="CG28" s="187">
        <v>-2041.6134000000002</v>
      </c>
      <c r="CH28" s="187">
        <v>-2508.6313</v>
      </c>
      <c r="CI28" s="188">
        <v>-2883.09</v>
      </c>
      <c r="CJ28" s="186">
        <v>19.599800000000002</v>
      </c>
      <c r="CK28" s="186">
        <v>-441.02669999999989</v>
      </c>
      <c r="CL28" s="186">
        <v>-694.47720000000027</v>
      </c>
      <c r="CM28" s="186">
        <v>-687.30890000000045</v>
      </c>
      <c r="CN28" s="186">
        <v>-738.74379999999996</v>
      </c>
      <c r="CO28" s="187">
        <v>-1071.5255707860006</v>
      </c>
      <c r="CP28" s="187">
        <v>-1157.7012941840001</v>
      </c>
      <c r="CQ28" s="188">
        <v>-1641.46</v>
      </c>
      <c r="CR28" s="186">
        <v>-51.82650000000001</v>
      </c>
      <c r="CS28" s="186">
        <v>-840.58359999999993</v>
      </c>
      <c r="CT28" s="186">
        <v>-456.03989999999999</v>
      </c>
      <c r="CU28" s="186">
        <v>-128.5943000000002</v>
      </c>
      <c r="CV28" s="186">
        <v>-1318.6421999999993</v>
      </c>
      <c r="CW28" s="187">
        <v>-1838.0835828721119</v>
      </c>
      <c r="CX28" s="187">
        <v>-1870.0889274257956</v>
      </c>
      <c r="CY28" s="188">
        <v>-3737.53</v>
      </c>
      <c r="CZ28" s="186">
        <v>105.68520000000001</v>
      </c>
      <c r="DA28" s="186">
        <v>-72.075800000000001</v>
      </c>
      <c r="DB28" s="186">
        <v>-158.71880000000004</v>
      </c>
      <c r="DC28" s="186">
        <v>-250.72249999999997</v>
      </c>
      <c r="DD28" s="186">
        <v>-202.73540000000003</v>
      </c>
      <c r="DE28" s="187">
        <v>-310.75447610733738</v>
      </c>
      <c r="DF28" s="187">
        <v>-363.56016963855996</v>
      </c>
      <c r="DG28" s="188">
        <v>-361.17</v>
      </c>
      <c r="DH28" s="187">
        <v>2.2513000000000005</v>
      </c>
      <c r="DI28" s="188">
        <v>-48.55</v>
      </c>
      <c r="DJ28" s="186">
        <f t="shared" si="0"/>
        <v>326.21666099999999</v>
      </c>
      <c r="DK28" s="186">
        <v>-1325.9038999999996</v>
      </c>
      <c r="DL28" s="186">
        <v>-2399.5005000000001</v>
      </c>
      <c r="DM28" s="186">
        <v>-4505.0938999999998</v>
      </c>
      <c r="DN28" s="186">
        <v>-7021.5833999999959</v>
      </c>
      <c r="DO28" s="187">
        <v>-10501.41628039533</v>
      </c>
      <c r="DP28" s="158">
        <v>-12619.084682476643</v>
      </c>
      <c r="DQ28" s="159">
        <v>-16325.93</v>
      </c>
    </row>
    <row r="29" spans="1:121" s="88" customFormat="1" ht="37.5" x14ac:dyDescent="0.35">
      <c r="A29" s="170" t="s">
        <v>239</v>
      </c>
      <c r="B29" s="161">
        <v>0</v>
      </c>
      <c r="C29" s="161">
        <v>0</v>
      </c>
      <c r="D29" s="161">
        <v>0</v>
      </c>
      <c r="E29" s="161">
        <v>0</v>
      </c>
      <c r="F29" s="161">
        <v>0</v>
      </c>
      <c r="G29" s="161">
        <v>0</v>
      </c>
      <c r="H29" s="161">
        <v>0</v>
      </c>
      <c r="I29" s="161">
        <v>0</v>
      </c>
      <c r="J29" s="162"/>
      <c r="K29" s="161">
        <v>0</v>
      </c>
      <c r="L29" s="161">
        <v>0</v>
      </c>
      <c r="M29" s="161">
        <v>0</v>
      </c>
      <c r="N29" s="161">
        <v>0</v>
      </c>
      <c r="O29" s="161">
        <v>0</v>
      </c>
      <c r="P29" s="161"/>
      <c r="Q29" s="161">
        <v>0</v>
      </c>
      <c r="R29" s="161">
        <v>0</v>
      </c>
      <c r="S29" s="161">
        <v>0</v>
      </c>
      <c r="T29" s="161">
        <v>0</v>
      </c>
      <c r="U29" s="162"/>
      <c r="V29" s="89"/>
      <c r="W29" s="87"/>
      <c r="X29" s="170" t="s">
        <v>239</v>
      </c>
      <c r="Y29" s="180"/>
      <c r="Z29" s="180">
        <v>0</v>
      </c>
      <c r="AA29" s="180">
        <v>0</v>
      </c>
      <c r="AB29" s="180">
        <v>0</v>
      </c>
      <c r="AC29" s="180">
        <v>0</v>
      </c>
      <c r="AD29" s="181"/>
      <c r="AE29" s="175">
        <v>0</v>
      </c>
      <c r="AF29" s="175">
        <v>0</v>
      </c>
      <c r="AG29" s="175"/>
      <c r="AH29" s="175">
        <v>0</v>
      </c>
      <c r="AI29" s="180">
        <v>0</v>
      </c>
      <c r="AJ29" s="180">
        <v>0</v>
      </c>
      <c r="AK29" s="181"/>
      <c r="AL29" s="175"/>
      <c r="AM29" s="175"/>
      <c r="AN29" s="175"/>
      <c r="AO29" s="175">
        <v>0</v>
      </c>
      <c r="AP29" s="180">
        <v>0</v>
      </c>
      <c r="AQ29" s="180"/>
      <c r="AR29" s="181"/>
      <c r="AS29" s="175">
        <v>0</v>
      </c>
      <c r="AT29" s="175"/>
      <c r="AU29" s="175"/>
      <c r="AV29" s="175"/>
      <c r="AW29" s="175">
        <v>0</v>
      </c>
      <c r="AX29" s="180"/>
      <c r="AY29" s="180"/>
      <c r="AZ29" s="181"/>
      <c r="BA29" s="175">
        <v>0</v>
      </c>
      <c r="BB29" s="175"/>
      <c r="BC29" s="176"/>
      <c r="BD29" s="176"/>
      <c r="BE29" s="176">
        <v>0</v>
      </c>
      <c r="BF29" s="180">
        <v>0</v>
      </c>
      <c r="BG29" s="180"/>
      <c r="BH29" s="181"/>
      <c r="BI29" s="175"/>
      <c r="BJ29" s="177"/>
      <c r="BK29" s="177">
        <v>0</v>
      </c>
      <c r="BL29" s="177"/>
      <c r="BM29" s="178"/>
      <c r="BN29" s="175"/>
      <c r="BO29" s="175"/>
      <c r="BP29" s="175">
        <v>0</v>
      </c>
      <c r="BQ29" s="180"/>
      <c r="BR29" s="180"/>
      <c r="BS29" s="181"/>
      <c r="BT29" s="175">
        <v>0</v>
      </c>
      <c r="BU29" s="175"/>
      <c r="BV29" s="175"/>
      <c r="BW29" s="175"/>
      <c r="BX29" s="175">
        <v>0</v>
      </c>
      <c r="BY29" s="158">
        <v>0</v>
      </c>
      <c r="BZ29" s="158"/>
      <c r="CA29" s="159"/>
      <c r="CB29" s="175">
        <v>0</v>
      </c>
      <c r="CC29" s="175"/>
      <c r="CD29" s="175"/>
      <c r="CE29" s="175"/>
      <c r="CF29" s="175">
        <v>0</v>
      </c>
      <c r="CG29" s="180">
        <v>0</v>
      </c>
      <c r="CH29" s="180">
        <v>0</v>
      </c>
      <c r="CI29" s="181"/>
      <c r="CJ29" s="175">
        <v>0</v>
      </c>
      <c r="CK29" s="175"/>
      <c r="CL29" s="175"/>
      <c r="CM29" s="175"/>
      <c r="CN29" s="175">
        <v>0</v>
      </c>
      <c r="CO29" s="180">
        <v>0</v>
      </c>
      <c r="CP29" s="180">
        <v>0</v>
      </c>
      <c r="CQ29" s="181"/>
      <c r="CR29" s="175">
        <v>0</v>
      </c>
      <c r="CS29" s="175">
        <v>0</v>
      </c>
      <c r="CT29" s="175"/>
      <c r="CU29" s="175"/>
      <c r="CV29" s="175">
        <v>0</v>
      </c>
      <c r="CW29" s="180">
        <v>0</v>
      </c>
      <c r="CX29" s="180">
        <v>0</v>
      </c>
      <c r="CY29" s="181"/>
      <c r="CZ29" s="175">
        <v>0</v>
      </c>
      <c r="DA29" s="175"/>
      <c r="DB29" s="175"/>
      <c r="DC29" s="175"/>
      <c r="DD29" s="175">
        <v>0</v>
      </c>
      <c r="DE29" s="180"/>
      <c r="DF29" s="180"/>
      <c r="DG29" s="181"/>
      <c r="DH29" s="180">
        <v>0</v>
      </c>
      <c r="DI29" s="181"/>
      <c r="DJ29" s="175">
        <f t="shared" si="0"/>
        <v>0</v>
      </c>
      <c r="DK29" s="175">
        <v>0</v>
      </c>
      <c r="DL29" s="175">
        <v>0</v>
      </c>
      <c r="DM29" s="175">
        <v>0</v>
      </c>
      <c r="DN29" s="175">
        <v>0</v>
      </c>
      <c r="DO29" s="175">
        <v>0</v>
      </c>
      <c r="DP29" s="158">
        <v>0</v>
      </c>
      <c r="DQ29" s="159"/>
    </row>
    <row r="30" spans="1:121" s="88" customFormat="1" ht="29.25" customHeight="1" x14ac:dyDescent="0.35">
      <c r="A30" s="160" t="s">
        <v>240</v>
      </c>
      <c r="B30" s="161">
        <v>0</v>
      </c>
      <c r="C30" s="161">
        <v>0</v>
      </c>
      <c r="D30" s="161">
        <v>0</v>
      </c>
      <c r="E30" s="161">
        <v>0</v>
      </c>
      <c r="F30" s="161">
        <v>0</v>
      </c>
      <c r="G30" s="161">
        <v>0</v>
      </c>
      <c r="H30" s="161">
        <v>0</v>
      </c>
      <c r="I30" s="161">
        <v>0</v>
      </c>
      <c r="J30" s="162"/>
      <c r="K30" s="161">
        <v>0</v>
      </c>
      <c r="L30" s="161">
        <v>0</v>
      </c>
      <c r="M30" s="161">
        <v>0</v>
      </c>
      <c r="N30" s="161">
        <v>0</v>
      </c>
      <c r="O30" s="161">
        <v>0</v>
      </c>
      <c r="P30" s="161"/>
      <c r="Q30" s="161">
        <v>0</v>
      </c>
      <c r="R30" s="161">
        <v>0</v>
      </c>
      <c r="S30" s="161">
        <v>0</v>
      </c>
      <c r="T30" s="161">
        <v>0</v>
      </c>
      <c r="U30" s="162"/>
      <c r="V30" s="89"/>
      <c r="W30" s="87"/>
      <c r="X30" s="160" t="s">
        <v>240</v>
      </c>
      <c r="Y30" s="173">
        <v>22.93</v>
      </c>
      <c r="Z30" s="173">
        <v>24.841000000000001</v>
      </c>
      <c r="AA30" s="173">
        <v>34.515500000000003</v>
      </c>
      <c r="AB30" s="173">
        <v>42.735500000000016</v>
      </c>
      <c r="AC30" s="173">
        <v>115.91159999999999</v>
      </c>
      <c r="AD30" s="174">
        <v>91.85</v>
      </c>
      <c r="AE30" s="175">
        <v>0</v>
      </c>
      <c r="AF30" s="175">
        <v>0</v>
      </c>
      <c r="AG30" s="175"/>
      <c r="AH30" s="175">
        <v>0</v>
      </c>
      <c r="AI30" s="173">
        <v>0</v>
      </c>
      <c r="AJ30" s="173">
        <v>0</v>
      </c>
      <c r="AK30" s="174"/>
      <c r="AL30" s="175">
        <v>6.7546999999999997</v>
      </c>
      <c r="AM30" s="175">
        <v>4.8362999999999996</v>
      </c>
      <c r="AN30" s="175">
        <v>0</v>
      </c>
      <c r="AO30" s="175">
        <v>0.98329999999999995</v>
      </c>
      <c r="AP30" s="173">
        <v>310.6367022826006</v>
      </c>
      <c r="AQ30" s="173">
        <v>253.09871877677983</v>
      </c>
      <c r="AR30" s="174">
        <v>61.6</v>
      </c>
      <c r="AS30" s="175">
        <v>2.8635000000000002</v>
      </c>
      <c r="AT30" s="175">
        <v>81.596100000000007</v>
      </c>
      <c r="AU30" s="175">
        <v>98.565600000000003</v>
      </c>
      <c r="AV30" s="175">
        <v>95.327299999999994</v>
      </c>
      <c r="AW30" s="175">
        <v>26.0228</v>
      </c>
      <c r="AX30" s="173">
        <v>0</v>
      </c>
      <c r="AY30" s="173"/>
      <c r="AZ30" s="174"/>
      <c r="BA30" s="175">
        <v>0</v>
      </c>
      <c r="BB30" s="175"/>
      <c r="BC30" s="176"/>
      <c r="BD30" s="176"/>
      <c r="BE30" s="176">
        <v>0</v>
      </c>
      <c r="BF30" s="173">
        <v>0</v>
      </c>
      <c r="BG30" s="173"/>
      <c r="BH30" s="174"/>
      <c r="BI30" s="175">
        <v>6.2747999999999999</v>
      </c>
      <c r="BJ30" s="177">
        <v>13.51</v>
      </c>
      <c r="BK30" s="177">
        <v>0</v>
      </c>
      <c r="BL30" s="177"/>
      <c r="BM30" s="178"/>
      <c r="BN30" s="175"/>
      <c r="BO30" s="175"/>
      <c r="BP30" s="175">
        <v>0</v>
      </c>
      <c r="BQ30" s="173"/>
      <c r="BR30" s="173"/>
      <c r="BS30" s="174"/>
      <c r="BT30" s="175">
        <v>0</v>
      </c>
      <c r="BU30" s="175">
        <v>101.83450000000001</v>
      </c>
      <c r="BV30" s="175">
        <v>107.8207</v>
      </c>
      <c r="BW30" s="175">
        <v>119.32680000000001</v>
      </c>
      <c r="BX30" s="175">
        <v>289.70159999999998</v>
      </c>
      <c r="BY30" s="173">
        <v>1038.54</v>
      </c>
      <c r="BZ30" s="173">
        <v>457.75675820000015</v>
      </c>
      <c r="CA30" s="174"/>
      <c r="CB30" s="175">
        <v>0.365539</v>
      </c>
      <c r="CC30" s="175">
        <v>14.667199999999999</v>
      </c>
      <c r="CD30" s="175">
        <v>43.219499999999996</v>
      </c>
      <c r="CE30" s="175">
        <v>1189.52</v>
      </c>
      <c r="CF30" s="175">
        <v>1394.0462</v>
      </c>
      <c r="CG30" s="173">
        <v>2447.70714964943</v>
      </c>
      <c r="CH30" s="173">
        <v>2606.7566000000002</v>
      </c>
      <c r="CI30" s="174">
        <v>2789.73</v>
      </c>
      <c r="CJ30" s="175">
        <v>0</v>
      </c>
      <c r="CK30" s="175">
        <v>174.6765</v>
      </c>
      <c r="CL30" s="175">
        <v>281.3313</v>
      </c>
      <c r="CM30" s="175">
        <v>198.69120000000001</v>
      </c>
      <c r="CN30" s="175">
        <v>0</v>
      </c>
      <c r="CO30" s="173">
        <v>0</v>
      </c>
      <c r="CP30" s="173">
        <v>0</v>
      </c>
      <c r="CQ30" s="174"/>
      <c r="CR30" s="175">
        <v>10.9107</v>
      </c>
      <c r="CS30" s="175">
        <v>0</v>
      </c>
      <c r="CT30" s="175"/>
      <c r="CU30" s="175"/>
      <c r="CV30" s="175">
        <v>112.0535</v>
      </c>
      <c r="CW30" s="173">
        <v>298.98265186192833</v>
      </c>
      <c r="CX30" s="173">
        <v>0</v>
      </c>
      <c r="CY30" s="174">
        <v>307.67</v>
      </c>
      <c r="CZ30" s="175">
        <v>4.9500000000000002E-2</v>
      </c>
      <c r="DA30" s="175">
        <v>13.584099999999999</v>
      </c>
      <c r="DB30" s="175"/>
      <c r="DC30" s="175">
        <v>29.462700000000002</v>
      </c>
      <c r="DD30" s="175">
        <v>37.523000000000003</v>
      </c>
      <c r="DE30" s="173">
        <v>28.770130134160503</v>
      </c>
      <c r="DF30" s="173">
        <v>-12.956280626385535</v>
      </c>
      <c r="DG30" s="174">
        <v>-34.15</v>
      </c>
      <c r="DH30" s="173">
        <v>12.439199999999992</v>
      </c>
      <c r="DI30" s="174"/>
      <c r="DJ30" s="175">
        <f t="shared" si="0"/>
        <v>14.189239000000001</v>
      </c>
      <c r="DK30" s="175">
        <v>399.3879</v>
      </c>
      <c r="DL30" s="175">
        <v>572.20910000000003</v>
      </c>
      <c r="DM30" s="175">
        <v>1657.1690000000001</v>
      </c>
      <c r="DN30" s="175">
        <v>1894.8459</v>
      </c>
      <c r="DO30" s="173">
        <v>4167.3721339281192</v>
      </c>
      <c r="DP30" s="192">
        <v>3433.0065963503939</v>
      </c>
      <c r="DQ30" s="193">
        <v>3216.7</v>
      </c>
    </row>
    <row r="31" spans="1:121" s="88" customFormat="1" ht="24.75" customHeight="1" x14ac:dyDescent="0.35">
      <c r="A31" s="163" t="s">
        <v>224</v>
      </c>
      <c r="B31" s="164">
        <v>39282.553800000009</v>
      </c>
      <c r="C31" s="164">
        <v>48482.083599999998</v>
      </c>
      <c r="D31" s="164">
        <v>52308.80710000002</v>
      </c>
      <c r="E31" s="164">
        <v>53791.688599999987</v>
      </c>
      <c r="F31" s="164">
        <v>36819.377199999995</v>
      </c>
      <c r="G31" s="164">
        <v>51239.528199999993</v>
      </c>
      <c r="H31" s="164">
        <v>57350.465325199642</v>
      </c>
      <c r="I31" s="164">
        <v>64262.158894077584</v>
      </c>
      <c r="J31" s="164">
        <v>82430.300399999993</v>
      </c>
      <c r="K31" s="164">
        <v>510.35969999999998</v>
      </c>
      <c r="L31" s="164">
        <v>525.79049999999995</v>
      </c>
      <c r="M31" s="164">
        <v>39282.553800000009</v>
      </c>
      <c r="N31" s="164">
        <v>48992.443299999999</v>
      </c>
      <c r="O31" s="164">
        <v>52834.597600000023</v>
      </c>
      <c r="P31" s="164">
        <v>53791.688599999987</v>
      </c>
      <c r="Q31" s="164">
        <v>36819.377199999995</v>
      </c>
      <c r="R31" s="164">
        <v>51239.528199999993</v>
      </c>
      <c r="S31" s="164">
        <v>57350.465325199642</v>
      </c>
      <c r="T31" s="164">
        <v>64262.158894077598</v>
      </c>
      <c r="U31" s="164">
        <v>82430.300399999993</v>
      </c>
      <c r="V31" s="90"/>
      <c r="W31" s="87"/>
      <c r="X31" s="163" t="s">
        <v>224</v>
      </c>
      <c r="Y31" s="187">
        <v>200.24</v>
      </c>
      <c r="Z31" s="187">
        <v>200.23790000000002</v>
      </c>
      <c r="AA31" s="187">
        <v>200.2373</v>
      </c>
      <c r="AB31" s="187">
        <v>200.23730000000006</v>
      </c>
      <c r="AC31" s="187">
        <v>286.96730000000002</v>
      </c>
      <c r="AD31" s="188">
        <v>348.85</v>
      </c>
      <c r="AE31" s="186">
        <v>254.61000000000007</v>
      </c>
      <c r="AF31" s="186">
        <v>1008.9803000000004</v>
      </c>
      <c r="AG31" s="186">
        <v>1060.9321</v>
      </c>
      <c r="AH31" s="186">
        <v>1141.3656000000001</v>
      </c>
      <c r="AI31" s="187">
        <v>1068.8237999999999</v>
      </c>
      <c r="AJ31" s="187">
        <v>954.29939999999988</v>
      </c>
      <c r="AK31" s="188">
        <v>1184.03</v>
      </c>
      <c r="AL31" s="186">
        <v>337.31910000000005</v>
      </c>
      <c r="AM31" s="186">
        <v>482.76820000000009</v>
      </c>
      <c r="AN31" s="186">
        <v>495.19340000000005</v>
      </c>
      <c r="AO31" s="186">
        <v>556.56479999999988</v>
      </c>
      <c r="AP31" s="187">
        <v>861.44685871278296</v>
      </c>
      <c r="AQ31" s="187">
        <v>959.6991775181466</v>
      </c>
      <c r="AR31" s="188">
        <v>959.7</v>
      </c>
      <c r="AS31" s="186">
        <v>135.52379999999999</v>
      </c>
      <c r="AT31" s="186">
        <v>244.87380000000007</v>
      </c>
      <c r="AU31" s="186">
        <v>474.53319999999997</v>
      </c>
      <c r="AV31" s="186">
        <v>568.7811999999999</v>
      </c>
      <c r="AW31" s="186">
        <v>568.78119999999979</v>
      </c>
      <c r="AX31" s="187">
        <v>638.01917519301651</v>
      </c>
      <c r="AY31" s="187">
        <v>986.96369999999979</v>
      </c>
      <c r="AZ31" s="188">
        <v>904.45</v>
      </c>
      <c r="BA31" s="186">
        <v>105</v>
      </c>
      <c r="BB31" s="186">
        <v>106.6883</v>
      </c>
      <c r="BC31" s="189">
        <f>BC17+BC18+BC19+BC20+BC22+BC23-BC25-BC26+BC29+BC30</f>
        <v>115.1168</v>
      </c>
      <c r="BD31" s="189">
        <v>118.4877</v>
      </c>
      <c r="BE31" s="189">
        <v>120.46329999999999</v>
      </c>
      <c r="BF31" s="187">
        <v>117.25000000000001</v>
      </c>
      <c r="BG31" s="187">
        <v>119.015</v>
      </c>
      <c r="BH31" s="188">
        <v>121.56</v>
      </c>
      <c r="BI31" s="186"/>
      <c r="BJ31" s="190">
        <v>0</v>
      </c>
      <c r="BK31" s="190">
        <v>0</v>
      </c>
      <c r="BL31" s="190"/>
      <c r="BM31" s="191"/>
      <c r="BN31" s="186">
        <v>-2.8879000000000001</v>
      </c>
      <c r="BO31" s="186">
        <v>-4.4607000000000001</v>
      </c>
      <c r="BP31" s="186">
        <v>-4.5664999999999996</v>
      </c>
      <c r="BQ31" s="187">
        <v>-2.3392999999999944</v>
      </c>
      <c r="BR31" s="187">
        <v>17.327599999999961</v>
      </c>
      <c r="BS31" s="188">
        <v>40.880000000000003</v>
      </c>
      <c r="BT31" s="186">
        <v>282.38139999999999</v>
      </c>
      <c r="BU31" s="186">
        <v>629.50000000000023</v>
      </c>
      <c r="BV31" s="186">
        <v>1080.8999000000001</v>
      </c>
      <c r="BW31" s="186">
        <v>1592.9999000000005</v>
      </c>
      <c r="BX31" s="186">
        <v>2269.5999999999995</v>
      </c>
      <c r="BY31" s="187">
        <v>3989.9033000000009</v>
      </c>
      <c r="BZ31" s="187">
        <v>4641.1000000000013</v>
      </c>
      <c r="CA31" s="188">
        <v>4714.8100000000004</v>
      </c>
      <c r="CB31" s="186">
        <v>99.999999999999986</v>
      </c>
      <c r="CC31" s="186">
        <v>100</v>
      </c>
      <c r="CD31" s="186">
        <v>629</v>
      </c>
      <c r="CE31" s="186">
        <v>2332.8300999999992</v>
      </c>
      <c r="CF31" s="186">
        <v>2332.8355000000001</v>
      </c>
      <c r="CG31" s="187">
        <v>3393.8396109714299</v>
      </c>
      <c r="CH31" s="187">
        <v>3464.3000999999999</v>
      </c>
      <c r="CI31" s="188">
        <v>3761.36</v>
      </c>
      <c r="CJ31" s="186">
        <v>289.56190000000004</v>
      </c>
      <c r="CK31" s="186">
        <v>670.30000000000018</v>
      </c>
      <c r="CL31" s="186">
        <v>975.16849999999999</v>
      </c>
      <c r="CM31" s="186">
        <v>975.16849999999977</v>
      </c>
      <c r="CN31" s="186">
        <v>991.75599999999974</v>
      </c>
      <c r="CO31" s="187">
        <v>1049.9983770821641</v>
      </c>
      <c r="CP31" s="187">
        <v>1144.5763455771132</v>
      </c>
      <c r="CQ31" s="188">
        <v>1067.31</v>
      </c>
      <c r="CR31" s="186">
        <v>99.999999999999986</v>
      </c>
      <c r="CS31" s="186">
        <v>150.05039999999946</v>
      </c>
      <c r="CT31" s="186">
        <v>765.02220000000034</v>
      </c>
      <c r="CU31" s="186">
        <v>1351.9931999999999</v>
      </c>
      <c r="CV31" s="186">
        <v>2221.6662999999999</v>
      </c>
      <c r="CW31" s="187">
        <v>3126.8763095288168</v>
      </c>
      <c r="CX31" s="187">
        <v>3328.891972574203</v>
      </c>
      <c r="CY31" s="188">
        <v>3126.88</v>
      </c>
      <c r="CZ31" s="186">
        <v>107.60040000000001</v>
      </c>
      <c r="DA31" s="186">
        <v>136.4135</v>
      </c>
      <c r="DB31" s="186">
        <v>170.73489999999995</v>
      </c>
      <c r="DC31" s="186">
        <v>200.6555000000001</v>
      </c>
      <c r="DD31" s="186">
        <v>233.34800000000004</v>
      </c>
      <c r="DE31" s="187">
        <v>233.34798052923534</v>
      </c>
      <c r="DF31" s="187">
        <v>233.3479759265453</v>
      </c>
      <c r="DG31" s="188">
        <v>233.35</v>
      </c>
      <c r="DH31" s="187">
        <v>160.80199999999999</v>
      </c>
      <c r="DI31" s="188">
        <v>171.63</v>
      </c>
      <c r="DJ31" s="186">
        <f t="shared" si="0"/>
        <v>1120.0674999999999</v>
      </c>
      <c r="DK31" s="186">
        <v>2629.7551000000003</v>
      </c>
      <c r="DL31" s="186">
        <v>5899.5734000000011</v>
      </c>
      <c r="DM31" s="186">
        <v>8892.8187999999991</v>
      </c>
      <c r="DN31" s="186">
        <v>10632.051500000003</v>
      </c>
      <c r="DO31" s="187">
        <v>14677.40341201744</v>
      </c>
      <c r="DP31" s="158">
        <v>16297.290571596008</v>
      </c>
      <c r="DQ31" s="159">
        <v>16635.740000000002</v>
      </c>
    </row>
    <row r="32" spans="1:121" s="88" customFormat="1" ht="24.75" customHeight="1" x14ac:dyDescent="0.35">
      <c r="A32" s="91"/>
      <c r="B32" s="90"/>
      <c r="C32" s="90"/>
      <c r="D32" s="90"/>
      <c r="E32" s="90"/>
      <c r="F32" s="90"/>
      <c r="G32" s="90"/>
      <c r="H32" s="90"/>
      <c r="I32" s="90"/>
      <c r="J32" s="92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87"/>
      <c r="X32" s="91"/>
      <c r="Y32" s="93"/>
      <c r="Z32" s="93"/>
      <c r="AA32" s="93"/>
      <c r="AB32" s="93"/>
      <c r="AC32" s="93"/>
      <c r="AD32" s="94"/>
      <c r="AE32" s="95"/>
      <c r="AF32" s="95"/>
      <c r="AG32" s="95"/>
      <c r="AH32" s="95"/>
      <c r="AI32" s="93"/>
      <c r="AJ32" s="93"/>
      <c r="AK32" s="94"/>
      <c r="AL32" s="95"/>
      <c r="AM32" s="95"/>
      <c r="AN32" s="95"/>
      <c r="AO32" s="95"/>
      <c r="AP32" s="93"/>
      <c r="AQ32" s="93"/>
      <c r="AR32" s="94"/>
      <c r="AS32" s="95"/>
      <c r="AT32" s="95"/>
      <c r="AU32" s="95"/>
      <c r="AV32" s="95"/>
      <c r="AW32" s="95"/>
      <c r="AX32" s="93"/>
      <c r="AY32" s="93"/>
      <c r="AZ32" s="94"/>
      <c r="BA32" s="95"/>
      <c r="BB32" s="95"/>
      <c r="BC32" s="96"/>
      <c r="BD32" s="96"/>
      <c r="BE32" s="96"/>
      <c r="BF32" s="93"/>
      <c r="BG32" s="93"/>
      <c r="BH32" s="94"/>
      <c r="BI32" s="95"/>
      <c r="BJ32" s="97"/>
      <c r="BK32" s="97"/>
      <c r="BL32" s="97"/>
      <c r="BM32" s="98"/>
      <c r="BN32" s="95"/>
      <c r="BO32" s="95"/>
      <c r="BP32" s="95"/>
      <c r="BQ32" s="93"/>
      <c r="BR32" s="93"/>
      <c r="BS32" s="94"/>
      <c r="BT32" s="95"/>
      <c r="BU32" s="95"/>
      <c r="BV32" s="95"/>
      <c r="BW32" s="95"/>
      <c r="BX32" s="95"/>
      <c r="BY32" s="93"/>
      <c r="BZ32" s="93"/>
      <c r="CA32" s="94"/>
      <c r="CB32" s="95"/>
      <c r="CC32" s="95"/>
      <c r="CD32" s="95"/>
      <c r="CE32" s="95"/>
      <c r="CF32" s="95"/>
      <c r="CG32" s="93"/>
      <c r="CH32" s="93"/>
      <c r="CI32" s="94"/>
      <c r="CJ32" s="95"/>
      <c r="CK32" s="95"/>
      <c r="CL32" s="95"/>
      <c r="CM32" s="95"/>
      <c r="CN32" s="95"/>
      <c r="CO32" s="93"/>
      <c r="CP32" s="93"/>
      <c r="CQ32" s="94"/>
      <c r="CR32" s="95"/>
      <c r="CS32" s="95"/>
      <c r="CT32" s="95"/>
      <c r="CU32" s="95"/>
      <c r="CV32" s="95"/>
      <c r="CW32" s="93"/>
      <c r="CX32" s="93"/>
      <c r="CY32" s="94"/>
      <c r="CZ32" s="95"/>
      <c r="DA32" s="95"/>
      <c r="DB32" s="95"/>
      <c r="DC32" s="95"/>
      <c r="DD32" s="95"/>
      <c r="DE32" s="93"/>
      <c r="DF32" s="93"/>
      <c r="DG32" s="94"/>
      <c r="DH32" s="93"/>
      <c r="DI32" s="94"/>
      <c r="DJ32" s="95"/>
      <c r="DK32" s="95"/>
      <c r="DL32" s="95"/>
      <c r="DM32" s="95"/>
      <c r="DN32" s="95"/>
      <c r="DO32" s="93"/>
      <c r="DP32" s="27"/>
      <c r="DQ32" s="27"/>
    </row>
    <row r="33" spans="1:121" ht="25" x14ac:dyDescent="0.25">
      <c r="A33" s="396" t="s">
        <v>241</v>
      </c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100"/>
      <c r="P33" s="100"/>
      <c r="Q33" s="100"/>
      <c r="R33" s="100"/>
      <c r="S33" s="100"/>
      <c r="T33" s="100"/>
      <c r="U33" s="100"/>
      <c r="V33" s="100"/>
      <c r="W33" s="20"/>
      <c r="X33" s="397" t="s">
        <v>72</v>
      </c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102"/>
      <c r="BK33" s="102"/>
      <c r="BL33" s="102"/>
      <c r="BM33" s="102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20"/>
      <c r="DE33" s="20"/>
      <c r="DF33" s="20"/>
      <c r="DG33" s="20"/>
      <c r="DH33" s="20"/>
      <c r="DI33" s="20"/>
      <c r="DJ33" s="20"/>
      <c r="DK33" s="20"/>
      <c r="DL33" s="20"/>
      <c r="DM33" s="20"/>
      <c r="DN33" s="20"/>
      <c r="DO33" s="20"/>
      <c r="DP33" s="20"/>
      <c r="DQ33" s="20"/>
    </row>
    <row r="34" spans="1:121" ht="37.5" x14ac:dyDescent="0.25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397" t="s">
        <v>242</v>
      </c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3"/>
      <c r="AN34" s="103"/>
      <c r="AO34" s="103"/>
      <c r="AP34" s="103"/>
      <c r="AQ34" s="103"/>
      <c r="AR34" s="103"/>
      <c r="AS34" s="103"/>
      <c r="AT34" s="103"/>
      <c r="AU34" s="103"/>
      <c r="AV34" s="103"/>
      <c r="AW34" s="103"/>
      <c r="AX34" s="103"/>
      <c r="AY34" s="103"/>
      <c r="AZ34" s="103"/>
      <c r="BA34" s="103"/>
      <c r="BB34" s="103"/>
      <c r="BC34" s="103"/>
      <c r="BD34" s="103"/>
      <c r="BE34" s="103"/>
      <c r="BF34" s="103"/>
      <c r="BG34" s="103"/>
      <c r="BH34" s="103"/>
      <c r="BI34" s="103"/>
      <c r="BJ34" s="103"/>
      <c r="BK34" s="103"/>
      <c r="BL34" s="103"/>
      <c r="BM34" s="103"/>
      <c r="BN34" s="103"/>
      <c r="BO34" s="103"/>
      <c r="BP34" s="103"/>
      <c r="BQ34" s="103"/>
      <c r="BR34" s="103"/>
      <c r="BS34" s="103"/>
      <c r="BT34" s="103"/>
      <c r="BU34" s="103"/>
      <c r="BV34" s="103"/>
      <c r="BW34" s="103"/>
      <c r="BX34" s="103"/>
      <c r="BY34" s="103"/>
      <c r="BZ34" s="103"/>
      <c r="CA34" s="103"/>
      <c r="CB34" s="103"/>
      <c r="CC34" s="103"/>
      <c r="CD34" s="103"/>
      <c r="CE34" s="103"/>
      <c r="CF34" s="103"/>
      <c r="CG34" s="103"/>
      <c r="CH34" s="103"/>
      <c r="CI34" s="103"/>
      <c r="CJ34" s="103"/>
      <c r="CK34" s="103"/>
      <c r="CL34" s="103"/>
      <c r="CM34" s="103"/>
      <c r="CN34" s="103"/>
      <c r="CO34" s="103"/>
      <c r="CP34" s="103"/>
      <c r="CQ34" s="103"/>
      <c r="CR34" s="103"/>
      <c r="CS34" s="103"/>
      <c r="CT34" s="103"/>
      <c r="CU34" s="103"/>
      <c r="CV34" s="103"/>
      <c r="CW34" s="103"/>
      <c r="CX34" s="103"/>
      <c r="CY34" s="103"/>
      <c r="CZ34" s="103"/>
      <c r="DA34" s="103"/>
      <c r="DB34" s="103"/>
      <c r="DC34" s="103"/>
      <c r="DD34" s="103"/>
      <c r="DE34" s="103"/>
      <c r="DF34" s="103"/>
      <c r="DG34" s="103"/>
      <c r="DH34" s="103"/>
      <c r="DI34" s="103"/>
      <c r="DJ34" s="103"/>
      <c r="DK34" s="104"/>
      <c r="DL34" s="104"/>
      <c r="DM34" s="104"/>
      <c r="DN34" s="20"/>
      <c r="DO34" s="20"/>
      <c r="DP34" s="20"/>
      <c r="DQ34" s="20"/>
    </row>
    <row r="35" spans="1:121" ht="13" x14ac:dyDescent="0.2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101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  <c r="AN35" s="103"/>
      <c r="AO35" s="103"/>
      <c r="AP35" s="103"/>
      <c r="AQ35" s="103"/>
      <c r="AR35" s="103"/>
      <c r="AS35" s="103"/>
      <c r="AT35" s="103"/>
      <c r="AU35" s="103"/>
      <c r="AV35" s="103"/>
      <c r="AW35" s="103"/>
      <c r="AX35" s="103"/>
      <c r="AY35" s="103"/>
      <c r="AZ35" s="103"/>
      <c r="BA35" s="103"/>
      <c r="BB35" s="103"/>
      <c r="BC35" s="103"/>
      <c r="BD35" s="103"/>
      <c r="BE35" s="103"/>
      <c r="BF35" s="103"/>
      <c r="BG35" s="103"/>
      <c r="BH35" s="103"/>
      <c r="BI35" s="103"/>
      <c r="BJ35" s="103"/>
      <c r="BK35" s="103"/>
      <c r="BL35" s="103"/>
      <c r="BM35" s="103"/>
      <c r="BN35" s="103"/>
      <c r="BO35" s="103"/>
      <c r="BP35" s="103"/>
      <c r="BQ35" s="103"/>
      <c r="BR35" s="103"/>
      <c r="BS35" s="103"/>
      <c r="BT35" s="103"/>
      <c r="BU35" s="103"/>
      <c r="BV35" s="103"/>
      <c r="BW35" s="103"/>
      <c r="BX35" s="103"/>
      <c r="BY35" s="103"/>
      <c r="BZ35" s="103"/>
      <c r="CA35" s="103"/>
      <c r="CB35" s="103"/>
      <c r="CC35" s="103"/>
      <c r="CD35" s="103"/>
      <c r="CE35" s="103"/>
      <c r="CF35" s="103"/>
      <c r="CG35" s="103"/>
      <c r="CH35" s="103"/>
      <c r="CI35" s="103"/>
      <c r="CJ35" s="103"/>
      <c r="CK35" s="103"/>
      <c r="CL35" s="103"/>
      <c r="CM35" s="103"/>
      <c r="CN35" s="103"/>
      <c r="CO35" s="103"/>
      <c r="CP35" s="103"/>
      <c r="CQ35" s="103"/>
      <c r="CR35" s="103"/>
      <c r="CS35" s="103"/>
      <c r="CT35" s="103"/>
      <c r="CU35" s="103"/>
      <c r="CV35" s="103"/>
      <c r="CW35" s="103"/>
      <c r="CX35" s="103"/>
      <c r="CY35" s="103"/>
      <c r="CZ35" s="103"/>
      <c r="DA35" s="103"/>
      <c r="DB35" s="103"/>
      <c r="DC35" s="103"/>
      <c r="DD35" s="103"/>
      <c r="DE35" s="103"/>
      <c r="DF35" s="103"/>
      <c r="DG35" s="103"/>
      <c r="DH35" s="103"/>
      <c r="DI35" s="103"/>
      <c r="DJ35" s="103"/>
      <c r="DK35" s="104"/>
      <c r="DL35" s="104"/>
      <c r="DM35" s="104"/>
      <c r="DN35" s="20"/>
      <c r="DO35" s="20"/>
      <c r="DP35" s="20"/>
      <c r="DQ35" s="20"/>
    </row>
    <row r="36" spans="1:121" x14ac:dyDescent="0.25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101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102"/>
      <c r="BK36" s="102"/>
      <c r="BL36" s="102"/>
      <c r="BM36" s="102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DD36" s="20"/>
      <c r="DE36" s="20"/>
      <c r="DF36" s="20"/>
      <c r="DG36" s="20"/>
      <c r="DH36" s="20"/>
      <c r="DI36" s="20"/>
      <c r="DJ36" s="20"/>
      <c r="DK36" s="20"/>
      <c r="DL36" s="20"/>
      <c r="DM36" s="20"/>
      <c r="DN36" s="20"/>
      <c r="DO36" s="20"/>
      <c r="DP36" s="20"/>
      <c r="DQ36" s="20"/>
    </row>
    <row r="37" spans="1:121" s="88" customFormat="1" x14ac:dyDescent="0.25">
      <c r="X37" s="2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31"/>
      <c r="CS37" s="31"/>
      <c r="CT37" s="31"/>
      <c r="CU37" s="31"/>
      <c r="CV37" s="31"/>
      <c r="CW37" s="31"/>
      <c r="CX37" s="31"/>
      <c r="CY37" s="31"/>
      <c r="CZ37" s="31"/>
      <c r="DA37" s="31"/>
      <c r="DB37" s="31"/>
      <c r="DC37" s="31"/>
      <c r="DD37" s="31"/>
      <c r="DE37" s="31"/>
      <c r="DF37" s="31"/>
      <c r="DG37" s="31"/>
      <c r="DH37" s="31"/>
      <c r="DI37" s="31"/>
      <c r="DJ37" s="31"/>
      <c r="DK37" s="31"/>
      <c r="DL37" s="31"/>
      <c r="DM37" s="31"/>
    </row>
    <row r="38" spans="1:121" ht="13" x14ac:dyDescent="0.3">
      <c r="X38" s="105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N38" s="88"/>
      <c r="AO38" s="88"/>
      <c r="AP38" s="88"/>
      <c r="AQ38" s="88"/>
      <c r="AR38" s="88"/>
      <c r="AS38" s="88"/>
      <c r="AT38" s="88"/>
      <c r="AU38" s="88"/>
      <c r="AV38" s="88"/>
      <c r="AW38" s="88"/>
      <c r="AX38" s="88"/>
      <c r="AY38" s="88"/>
      <c r="AZ38" s="88"/>
      <c r="BA38" s="88"/>
      <c r="BB38" s="88"/>
      <c r="BC38" s="88"/>
      <c r="BD38" s="88"/>
      <c r="BE38" s="88"/>
      <c r="BF38" s="88"/>
      <c r="BG38" s="88"/>
      <c r="BH38" s="88"/>
      <c r="BI38" s="88"/>
      <c r="BJ38" s="88"/>
      <c r="BK38" s="88"/>
      <c r="BL38" s="88"/>
      <c r="BM38" s="88"/>
      <c r="BN38" s="88"/>
      <c r="BO38" s="88"/>
      <c r="BP38" s="88"/>
      <c r="BQ38" s="88"/>
      <c r="BR38" s="88"/>
      <c r="BS38" s="88"/>
      <c r="BT38" s="88"/>
      <c r="BU38" s="88"/>
      <c r="BV38" s="88"/>
      <c r="BW38" s="88"/>
      <c r="BX38" s="88"/>
      <c r="BY38" s="88"/>
      <c r="BZ38" s="88"/>
      <c r="CA38" s="88"/>
      <c r="CB38" s="88"/>
      <c r="CC38" s="88"/>
      <c r="CD38" s="88"/>
      <c r="CE38" s="88"/>
      <c r="CF38" s="88"/>
      <c r="CG38" s="88"/>
      <c r="CH38" s="88"/>
      <c r="CI38" s="88"/>
      <c r="CJ38" s="88"/>
      <c r="CK38" s="88"/>
      <c r="CL38" s="88"/>
      <c r="CM38" s="88"/>
      <c r="CN38" s="88"/>
      <c r="CO38" s="88"/>
      <c r="CP38" s="88"/>
      <c r="CQ38" s="88"/>
      <c r="CR38" s="88"/>
      <c r="CS38" s="88"/>
      <c r="CT38" s="88"/>
      <c r="CU38" s="88"/>
      <c r="CV38" s="88"/>
      <c r="CW38" s="88"/>
      <c r="CX38" s="88"/>
      <c r="CY38" s="88"/>
      <c r="CZ38" s="88"/>
      <c r="DA38" s="88"/>
      <c r="DB38" s="88"/>
      <c r="DC38" s="88"/>
      <c r="DD38" s="88"/>
      <c r="DE38" s="88"/>
      <c r="DF38" s="88"/>
      <c r="DG38" s="88"/>
      <c r="DH38" s="88"/>
      <c r="DI38" s="88"/>
      <c r="DJ38" s="88"/>
      <c r="DK38" s="88"/>
      <c r="DL38" s="88"/>
      <c r="DM38" s="88"/>
    </row>
    <row r="40" spans="1:121" x14ac:dyDescent="0.25">
      <c r="X40" s="230"/>
    </row>
    <row r="44" spans="1:121" s="106" customFormat="1" ht="13" x14ac:dyDescent="0.3">
      <c r="X44" s="2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  <c r="CB44" s="31"/>
      <c r="CC44" s="31"/>
      <c r="CD44" s="31"/>
      <c r="CE44" s="31"/>
      <c r="CF44" s="31"/>
      <c r="CG44" s="31"/>
      <c r="CH44" s="31"/>
      <c r="CI44" s="31"/>
      <c r="CJ44" s="31"/>
      <c r="CK44" s="31"/>
      <c r="CL44" s="31"/>
      <c r="CM44" s="31"/>
      <c r="CN44" s="31"/>
      <c r="CO44" s="31"/>
      <c r="CP44" s="31"/>
      <c r="CQ44" s="31"/>
      <c r="CR44" s="31"/>
      <c r="CS44" s="31"/>
      <c r="CT44" s="31"/>
      <c r="CU44" s="31"/>
      <c r="CV44" s="31"/>
      <c r="CW44" s="31"/>
      <c r="CX44" s="31"/>
      <c r="CY44" s="31"/>
      <c r="CZ44" s="31"/>
      <c r="DA44" s="31"/>
      <c r="DB44" s="31"/>
      <c r="DC44" s="31"/>
      <c r="DD44" s="31"/>
      <c r="DE44" s="31"/>
      <c r="DF44" s="31"/>
      <c r="DG44" s="31"/>
      <c r="DH44" s="31"/>
      <c r="DI44" s="31"/>
      <c r="DJ44" s="31"/>
      <c r="DK44" s="31"/>
      <c r="DL44" s="31"/>
      <c r="DM44" s="31"/>
    </row>
    <row r="45" spans="1:121" ht="18.75" customHeight="1" x14ac:dyDescent="0.3">
      <c r="X45" s="107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106"/>
      <c r="AN45" s="106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106"/>
      <c r="BA45" s="106"/>
      <c r="BB45" s="106"/>
      <c r="BC45" s="106"/>
      <c r="BD45" s="106"/>
      <c r="BE45" s="106"/>
      <c r="BF45" s="106"/>
      <c r="BG45" s="106"/>
      <c r="BH45" s="106"/>
      <c r="BI45" s="106"/>
      <c r="BJ45" s="106"/>
      <c r="BK45" s="106"/>
      <c r="BL45" s="106"/>
      <c r="BM45" s="106"/>
      <c r="BN45" s="106"/>
      <c r="BO45" s="106"/>
      <c r="BP45" s="106"/>
      <c r="BQ45" s="106"/>
      <c r="BR45" s="106"/>
      <c r="BS45" s="106"/>
      <c r="BT45" s="106"/>
      <c r="BU45" s="106"/>
      <c r="BV45" s="106"/>
      <c r="BW45" s="106"/>
      <c r="BX45" s="106"/>
      <c r="BY45" s="106"/>
      <c r="BZ45" s="106"/>
      <c r="CA45" s="106"/>
      <c r="CB45" s="106"/>
      <c r="CC45" s="106"/>
      <c r="CD45" s="106"/>
      <c r="CE45" s="106"/>
      <c r="CF45" s="106"/>
      <c r="CG45" s="106"/>
      <c r="CH45" s="106"/>
      <c r="CI45" s="106"/>
      <c r="CJ45" s="106"/>
      <c r="CK45" s="106"/>
      <c r="CL45" s="106"/>
      <c r="CM45" s="106"/>
      <c r="CN45" s="106"/>
      <c r="CO45" s="106"/>
      <c r="CP45" s="106"/>
      <c r="CQ45" s="106"/>
      <c r="CR45" s="106"/>
      <c r="CS45" s="106"/>
      <c r="CT45" s="106"/>
      <c r="CU45" s="106"/>
      <c r="CV45" s="106"/>
      <c r="CW45" s="106"/>
      <c r="CX45" s="106"/>
      <c r="CY45" s="106"/>
      <c r="CZ45" s="106"/>
      <c r="DA45" s="106"/>
      <c r="DB45" s="106"/>
      <c r="DC45" s="106"/>
      <c r="DD45" s="106"/>
      <c r="DE45" s="106"/>
      <c r="DF45" s="106"/>
      <c r="DG45" s="106"/>
      <c r="DH45" s="106"/>
      <c r="DI45" s="106"/>
      <c r="DJ45" s="106"/>
      <c r="DK45" s="106"/>
      <c r="DL45" s="106"/>
      <c r="DM45" s="106"/>
    </row>
    <row r="53" spans="24:117" s="106" customFormat="1" ht="13" x14ac:dyDescent="0.3">
      <c r="X53" s="2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  <c r="BQ53" s="31"/>
      <c r="BR53" s="31"/>
      <c r="BS53" s="31"/>
      <c r="BT53" s="31"/>
      <c r="BU53" s="31"/>
      <c r="BV53" s="31"/>
      <c r="BW53" s="31"/>
      <c r="BX53" s="31"/>
      <c r="BY53" s="31"/>
      <c r="BZ53" s="31"/>
      <c r="CA53" s="31"/>
      <c r="CB53" s="31"/>
      <c r="CC53" s="31"/>
      <c r="CD53" s="31"/>
      <c r="CE53" s="31"/>
      <c r="CF53" s="31"/>
      <c r="CG53" s="31"/>
      <c r="CH53" s="31"/>
      <c r="CI53" s="31"/>
      <c r="CJ53" s="31"/>
      <c r="CK53" s="31"/>
      <c r="CL53" s="31"/>
      <c r="CM53" s="31"/>
      <c r="CN53" s="31"/>
      <c r="CO53" s="31"/>
      <c r="CP53" s="31"/>
      <c r="CQ53" s="31"/>
      <c r="CR53" s="31"/>
      <c r="CS53" s="31"/>
      <c r="CT53" s="31"/>
      <c r="CU53" s="31"/>
      <c r="CV53" s="31"/>
      <c r="CW53" s="31"/>
      <c r="CX53" s="31"/>
      <c r="CY53" s="31"/>
      <c r="CZ53" s="31"/>
      <c r="DA53" s="31"/>
      <c r="DB53" s="31"/>
      <c r="DC53" s="31"/>
      <c r="DD53" s="31"/>
      <c r="DE53" s="31"/>
      <c r="DF53" s="31"/>
      <c r="DG53" s="31"/>
      <c r="DH53" s="31"/>
      <c r="DI53" s="31"/>
      <c r="DJ53" s="31"/>
      <c r="DK53" s="31"/>
      <c r="DL53" s="31"/>
      <c r="DM53" s="31"/>
    </row>
    <row r="54" spans="24:117" ht="13" x14ac:dyDescent="0.3">
      <c r="X54" s="107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6"/>
      <c r="AT54" s="106"/>
      <c r="AU54" s="106"/>
      <c r="AV54" s="106"/>
      <c r="AW54" s="106"/>
      <c r="AX54" s="106"/>
      <c r="AY54" s="106"/>
      <c r="AZ54" s="106"/>
      <c r="BA54" s="106"/>
      <c r="BB54" s="106"/>
      <c r="BC54" s="106"/>
      <c r="BD54" s="106"/>
      <c r="BE54" s="106"/>
      <c r="BF54" s="106"/>
      <c r="BG54" s="106"/>
      <c r="BH54" s="106"/>
      <c r="BI54" s="106"/>
      <c r="BJ54" s="106"/>
      <c r="BK54" s="106"/>
      <c r="BL54" s="106"/>
      <c r="BM54" s="106"/>
      <c r="BN54" s="106"/>
      <c r="BO54" s="106"/>
      <c r="BP54" s="106"/>
      <c r="BQ54" s="106"/>
      <c r="BR54" s="106"/>
      <c r="BS54" s="106"/>
      <c r="BT54" s="106"/>
      <c r="BU54" s="106"/>
      <c r="BV54" s="106"/>
      <c r="BW54" s="106"/>
      <c r="BX54" s="106"/>
      <c r="BY54" s="106"/>
      <c r="BZ54" s="106"/>
      <c r="CA54" s="106"/>
      <c r="CB54" s="106"/>
      <c r="CC54" s="106"/>
      <c r="CD54" s="106"/>
      <c r="CE54" s="106"/>
      <c r="CF54" s="106"/>
      <c r="CG54" s="106"/>
      <c r="CH54" s="106"/>
      <c r="CI54" s="106"/>
      <c r="CJ54" s="106"/>
      <c r="CK54" s="106"/>
      <c r="CL54" s="106"/>
      <c r="CM54" s="106"/>
      <c r="CN54" s="106"/>
      <c r="CO54" s="106"/>
      <c r="CP54" s="106"/>
      <c r="CQ54" s="106"/>
      <c r="CR54" s="106"/>
      <c r="CS54" s="106"/>
      <c r="CT54" s="106"/>
      <c r="CU54" s="106"/>
      <c r="CV54" s="106"/>
      <c r="CW54" s="106"/>
      <c r="CX54" s="106"/>
      <c r="CY54" s="106"/>
      <c r="CZ54" s="106"/>
      <c r="DA54" s="106"/>
      <c r="DB54" s="106"/>
      <c r="DC54" s="106"/>
      <c r="DD54" s="106"/>
      <c r="DE54" s="106"/>
      <c r="DF54" s="106"/>
      <c r="DG54" s="106"/>
      <c r="DH54" s="106"/>
      <c r="DI54" s="106"/>
      <c r="DJ54" s="106"/>
      <c r="DK54" s="106"/>
      <c r="DL54" s="106"/>
      <c r="DM54" s="106"/>
    </row>
    <row r="56" spans="24:117" s="106" customFormat="1" ht="13" x14ac:dyDescent="0.3">
      <c r="X56" s="2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T56" s="31"/>
      <c r="BU56" s="31"/>
      <c r="BV56" s="31"/>
      <c r="BW56" s="31"/>
      <c r="BX56" s="31"/>
      <c r="BY56" s="31"/>
      <c r="BZ56" s="31"/>
      <c r="CA56" s="31"/>
      <c r="CB56" s="31"/>
      <c r="CC56" s="31"/>
      <c r="CD56" s="31"/>
      <c r="CE56" s="31"/>
      <c r="CF56" s="31"/>
      <c r="CG56" s="31"/>
      <c r="CH56" s="31"/>
      <c r="CI56" s="31"/>
      <c r="CJ56" s="31"/>
      <c r="CK56" s="31"/>
      <c r="CL56" s="31"/>
      <c r="CM56" s="31"/>
      <c r="CN56" s="31"/>
      <c r="CO56" s="31"/>
      <c r="CP56" s="31"/>
      <c r="CQ56" s="31"/>
      <c r="CR56" s="31"/>
      <c r="CS56" s="31"/>
      <c r="CT56" s="31"/>
      <c r="CU56" s="31"/>
      <c r="CV56" s="31"/>
      <c r="CW56" s="31"/>
      <c r="CX56" s="31"/>
      <c r="CY56" s="31"/>
      <c r="CZ56" s="31"/>
      <c r="DA56" s="31"/>
      <c r="DB56" s="31"/>
      <c r="DC56" s="31"/>
      <c r="DD56" s="31"/>
      <c r="DE56" s="31"/>
      <c r="DF56" s="31"/>
      <c r="DG56" s="31"/>
      <c r="DH56" s="31"/>
      <c r="DI56" s="31"/>
      <c r="DJ56" s="31"/>
      <c r="DK56" s="31"/>
      <c r="DL56" s="31"/>
      <c r="DM56" s="31"/>
    </row>
    <row r="57" spans="24:117" s="106" customFormat="1" ht="13" x14ac:dyDescent="0.3">
      <c r="X57" s="107"/>
    </row>
    <row r="58" spans="24:117" ht="13" x14ac:dyDescent="0.3">
      <c r="X58" s="107"/>
      <c r="Y58" s="106"/>
      <c r="Z58" s="106"/>
      <c r="AA58" s="106"/>
      <c r="AB58" s="106"/>
      <c r="AC58" s="106"/>
      <c r="AD58" s="106"/>
      <c r="AE58" s="106"/>
      <c r="AF58" s="106"/>
      <c r="AG58" s="106"/>
      <c r="AH58" s="106"/>
      <c r="AI58" s="106"/>
      <c r="AJ58" s="106"/>
      <c r="AK58" s="106"/>
      <c r="AL58" s="106"/>
      <c r="AM58" s="106"/>
      <c r="AN58" s="106"/>
      <c r="AO58" s="106"/>
      <c r="AP58" s="106"/>
      <c r="AQ58" s="106"/>
      <c r="AR58" s="106"/>
      <c r="AS58" s="106"/>
      <c r="AT58" s="106"/>
      <c r="AU58" s="106"/>
      <c r="AV58" s="106"/>
      <c r="AW58" s="106"/>
      <c r="AX58" s="106"/>
      <c r="AY58" s="106"/>
      <c r="AZ58" s="106"/>
      <c r="BA58" s="106"/>
      <c r="BB58" s="106"/>
      <c r="BC58" s="106"/>
      <c r="BD58" s="106"/>
      <c r="BE58" s="106"/>
      <c r="BF58" s="106"/>
      <c r="BG58" s="106"/>
      <c r="BH58" s="106"/>
      <c r="BI58" s="106"/>
      <c r="BJ58" s="106"/>
      <c r="BK58" s="106"/>
      <c r="BL58" s="106"/>
      <c r="BM58" s="106"/>
      <c r="BN58" s="106"/>
      <c r="BO58" s="106"/>
      <c r="BP58" s="106"/>
      <c r="BQ58" s="106"/>
      <c r="BR58" s="106"/>
      <c r="BS58" s="106"/>
      <c r="BT58" s="106"/>
      <c r="BU58" s="106"/>
      <c r="BV58" s="106"/>
      <c r="BW58" s="106"/>
      <c r="BX58" s="106"/>
      <c r="BY58" s="106"/>
      <c r="BZ58" s="106"/>
      <c r="CA58" s="106"/>
      <c r="CB58" s="106"/>
      <c r="CC58" s="106"/>
      <c r="CD58" s="106"/>
      <c r="CE58" s="106"/>
      <c r="CF58" s="106"/>
      <c r="CG58" s="106"/>
      <c r="CH58" s="106"/>
      <c r="CI58" s="106"/>
      <c r="CJ58" s="106"/>
      <c r="CK58" s="106"/>
      <c r="CL58" s="106"/>
      <c r="CM58" s="106"/>
      <c r="CN58" s="106"/>
      <c r="CO58" s="106"/>
      <c r="CP58" s="106"/>
      <c r="CQ58" s="106"/>
      <c r="CR58" s="106"/>
      <c r="CS58" s="106"/>
      <c r="CT58" s="106"/>
      <c r="CU58" s="106"/>
      <c r="CV58" s="106"/>
      <c r="CW58" s="106"/>
      <c r="CX58" s="106"/>
      <c r="CY58" s="106"/>
      <c r="CZ58" s="106"/>
      <c r="DA58" s="106"/>
      <c r="DB58" s="106"/>
      <c r="DC58" s="106"/>
      <c r="DD58" s="106"/>
      <c r="DE58" s="106"/>
      <c r="DF58" s="106"/>
      <c r="DG58" s="106"/>
      <c r="DH58" s="106"/>
      <c r="DI58" s="106"/>
      <c r="DJ58" s="106"/>
      <c r="DK58" s="106"/>
      <c r="DL58" s="106"/>
      <c r="DM58" s="106"/>
    </row>
    <row r="60" spans="24:117" s="106" customFormat="1" ht="13" x14ac:dyDescent="0.3">
      <c r="X60" s="2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  <c r="CB60" s="31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1"/>
      <c r="CO60" s="31"/>
      <c r="CP60" s="31"/>
      <c r="CQ60" s="31"/>
      <c r="CR60" s="31"/>
      <c r="CS60" s="31"/>
      <c r="CT60" s="31"/>
      <c r="CU60" s="31"/>
      <c r="CV60" s="31"/>
      <c r="CW60" s="31"/>
      <c r="CX60" s="31"/>
      <c r="CY60" s="31"/>
      <c r="CZ60" s="31"/>
      <c r="DA60" s="31"/>
      <c r="DB60" s="31"/>
      <c r="DC60" s="31"/>
      <c r="DD60" s="31"/>
      <c r="DE60" s="31"/>
      <c r="DF60" s="31"/>
      <c r="DG60" s="31"/>
      <c r="DH60" s="31"/>
      <c r="DI60" s="31"/>
      <c r="DJ60" s="31"/>
      <c r="DK60" s="31"/>
      <c r="DL60" s="31"/>
      <c r="DM60" s="31"/>
    </row>
    <row r="61" spans="24:117" ht="13" x14ac:dyDescent="0.3">
      <c r="X61" s="107"/>
      <c r="Y61" s="106"/>
      <c r="Z61" s="106"/>
      <c r="AA61" s="106"/>
      <c r="AB61" s="106"/>
      <c r="AC61" s="106"/>
      <c r="AD61" s="106"/>
      <c r="AE61" s="106"/>
      <c r="AF61" s="106"/>
      <c r="AG61" s="106"/>
      <c r="AH61" s="106"/>
      <c r="AI61" s="106"/>
      <c r="AJ61" s="106"/>
      <c r="AK61" s="106"/>
      <c r="AL61" s="106"/>
      <c r="AM61" s="106"/>
      <c r="AN61" s="106"/>
      <c r="AO61" s="106"/>
      <c r="AP61" s="106"/>
      <c r="AQ61" s="106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6"/>
      <c r="BC61" s="106"/>
      <c r="BD61" s="106"/>
      <c r="BE61" s="106"/>
      <c r="BF61" s="106"/>
      <c r="BG61" s="106"/>
      <c r="BH61" s="106"/>
      <c r="BI61" s="106"/>
      <c r="BJ61" s="106"/>
      <c r="BK61" s="106"/>
      <c r="BL61" s="106"/>
      <c r="BM61" s="106"/>
      <c r="BN61" s="106"/>
      <c r="BO61" s="106"/>
      <c r="BP61" s="106"/>
      <c r="BQ61" s="106"/>
      <c r="BR61" s="106"/>
      <c r="BS61" s="106"/>
      <c r="BT61" s="106"/>
      <c r="BU61" s="106"/>
      <c r="BV61" s="106"/>
      <c r="BW61" s="106"/>
      <c r="BX61" s="106"/>
      <c r="BY61" s="106"/>
      <c r="BZ61" s="106"/>
      <c r="CA61" s="106"/>
      <c r="CB61" s="106"/>
      <c r="CC61" s="106"/>
      <c r="CD61" s="106"/>
      <c r="CE61" s="106"/>
      <c r="CF61" s="106"/>
      <c r="CG61" s="106"/>
      <c r="CH61" s="106"/>
      <c r="CI61" s="106"/>
      <c r="CJ61" s="106"/>
      <c r="CK61" s="106"/>
      <c r="CL61" s="106"/>
      <c r="CM61" s="106"/>
      <c r="CN61" s="106"/>
      <c r="CO61" s="106"/>
      <c r="CP61" s="106"/>
      <c r="CQ61" s="106"/>
      <c r="CR61" s="106"/>
      <c r="CS61" s="106"/>
      <c r="CT61" s="106"/>
      <c r="CU61" s="106"/>
      <c r="CV61" s="106"/>
      <c r="CW61" s="106"/>
      <c r="CX61" s="106"/>
      <c r="CY61" s="106"/>
      <c r="CZ61" s="106"/>
      <c r="DA61" s="106"/>
      <c r="DB61" s="106"/>
      <c r="DC61" s="106"/>
      <c r="DD61" s="106"/>
      <c r="DE61" s="106"/>
      <c r="DF61" s="106"/>
      <c r="DG61" s="106"/>
      <c r="DH61" s="106"/>
      <c r="DI61" s="106"/>
      <c r="DJ61" s="106"/>
      <c r="DK61" s="106"/>
      <c r="DL61" s="106"/>
      <c r="DM61" s="106"/>
    </row>
    <row r="62" spans="24:117" ht="15" customHeight="1" x14ac:dyDescent="0.25"/>
    <row r="63" spans="24:117" ht="15" customHeight="1" x14ac:dyDescent="0.25"/>
  </sheetData>
  <mergeCells count="23">
    <mergeCell ref="A6:A8"/>
    <mergeCell ref="B6:U6"/>
    <mergeCell ref="X6:X8"/>
    <mergeCell ref="Y6:DQ6"/>
    <mergeCell ref="B7:J7"/>
    <mergeCell ref="K7:L7"/>
    <mergeCell ref="M7:U7"/>
    <mergeCell ref="Y7:AD7"/>
    <mergeCell ref="X5:DQ5"/>
    <mergeCell ref="X2:DQ2"/>
    <mergeCell ref="AE7:AK7"/>
    <mergeCell ref="AL7:AR7"/>
    <mergeCell ref="AS7:AZ7"/>
    <mergeCell ref="BA7:BH7"/>
    <mergeCell ref="BI7:BM7"/>
    <mergeCell ref="DJ7:DQ7"/>
    <mergeCell ref="BT7:CA7"/>
    <mergeCell ref="CB7:CI7"/>
    <mergeCell ref="CJ7:CQ7"/>
    <mergeCell ref="CR7:CY7"/>
    <mergeCell ref="CZ7:DG7"/>
    <mergeCell ref="DH7:DI7"/>
    <mergeCell ref="BN7:BS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B35" sqref="B35"/>
    </sheetView>
  </sheetViews>
  <sheetFormatPr defaultColWidth="9.26953125" defaultRowHeight="12.5" x14ac:dyDescent="0.25"/>
  <cols>
    <col min="1" max="1" width="7.26953125" style="234" customWidth="1"/>
    <col min="2" max="2" width="48" style="234" customWidth="1"/>
    <col min="3" max="3" width="23" style="234" customWidth="1"/>
    <col min="4" max="4" width="15" style="234" bestFit="1" customWidth="1"/>
    <col min="5" max="5" width="11.54296875" style="234" customWidth="1"/>
    <col min="6" max="6" width="12.54296875" style="234" customWidth="1"/>
    <col min="7" max="16384" width="9.26953125" style="232"/>
  </cols>
  <sheetData>
    <row r="1" spans="1:6" ht="34.5" customHeight="1" x14ac:dyDescent="0.25">
      <c r="A1" s="400" t="s">
        <v>257</v>
      </c>
      <c r="B1" s="400"/>
      <c r="C1" s="400"/>
      <c r="D1" s="400"/>
      <c r="E1" s="400"/>
      <c r="F1" s="400"/>
    </row>
    <row r="2" spans="1:6" ht="39" x14ac:dyDescent="0.25">
      <c r="A2" s="217" t="s">
        <v>1</v>
      </c>
      <c r="B2" s="217" t="s">
        <v>62</v>
      </c>
      <c r="C2" s="217" t="s">
        <v>158</v>
      </c>
      <c r="D2" s="217" t="s">
        <v>159</v>
      </c>
      <c r="E2" s="217" t="s">
        <v>160</v>
      </c>
      <c r="F2" s="217" t="s">
        <v>161</v>
      </c>
    </row>
    <row r="3" spans="1:6" ht="13" x14ac:dyDescent="0.25">
      <c r="A3" s="400" t="s">
        <v>11</v>
      </c>
      <c r="B3" s="400"/>
      <c r="C3" s="400"/>
      <c r="D3" s="400"/>
      <c r="E3" s="400"/>
      <c r="F3" s="400"/>
    </row>
    <row r="4" spans="1:6" x14ac:dyDescent="0.25">
      <c r="A4" s="218">
        <v>1</v>
      </c>
      <c r="B4" s="219" t="s">
        <v>162</v>
      </c>
      <c r="C4" s="218" t="s">
        <v>163</v>
      </c>
      <c r="D4" s="219">
        <v>112</v>
      </c>
      <c r="E4" s="220">
        <v>2001</v>
      </c>
      <c r="F4" s="220" t="s">
        <v>164</v>
      </c>
    </row>
    <row r="5" spans="1:6" ht="13" x14ac:dyDescent="0.25">
      <c r="A5" s="400" t="s">
        <v>30</v>
      </c>
      <c r="B5" s="400"/>
      <c r="C5" s="400"/>
      <c r="D5" s="400"/>
      <c r="E5" s="400"/>
      <c r="F5" s="400"/>
    </row>
    <row r="6" spans="1:6" x14ac:dyDescent="0.25">
      <c r="A6" s="79">
        <v>1</v>
      </c>
      <c r="B6" s="221" t="s">
        <v>165</v>
      </c>
      <c r="C6" s="222" t="s">
        <v>166</v>
      </c>
      <c r="D6" s="223" t="s">
        <v>167</v>
      </c>
      <c r="E6" s="224" t="s">
        <v>168</v>
      </c>
      <c r="F6" s="225" t="s">
        <v>169</v>
      </c>
    </row>
    <row r="7" spans="1:6" x14ac:dyDescent="0.25">
      <c r="A7" s="79">
        <v>2</v>
      </c>
      <c r="B7" s="221" t="s">
        <v>170</v>
      </c>
      <c r="C7" s="222" t="s">
        <v>171</v>
      </c>
      <c r="D7" s="223" t="s">
        <v>172</v>
      </c>
      <c r="E7" s="224" t="s">
        <v>173</v>
      </c>
      <c r="F7" s="225" t="s">
        <v>174</v>
      </c>
    </row>
    <row r="8" spans="1:6" x14ac:dyDescent="0.25">
      <c r="A8" s="79">
        <v>3</v>
      </c>
      <c r="B8" s="221" t="s">
        <v>175</v>
      </c>
      <c r="C8" s="222" t="s">
        <v>176</v>
      </c>
      <c r="D8" s="223" t="s">
        <v>177</v>
      </c>
      <c r="E8" s="224" t="s">
        <v>178</v>
      </c>
      <c r="F8" s="225" t="s">
        <v>179</v>
      </c>
    </row>
    <row r="9" spans="1:6" x14ac:dyDescent="0.25">
      <c r="A9" s="79">
        <v>4</v>
      </c>
      <c r="B9" s="221" t="s">
        <v>180</v>
      </c>
      <c r="C9" s="222" t="s">
        <v>166</v>
      </c>
      <c r="D9" s="223" t="s">
        <v>181</v>
      </c>
      <c r="E9" s="224" t="s">
        <v>182</v>
      </c>
      <c r="F9" s="225" t="s">
        <v>183</v>
      </c>
    </row>
    <row r="10" spans="1:6" x14ac:dyDescent="0.25">
      <c r="A10" s="79">
        <v>5</v>
      </c>
      <c r="B10" s="221" t="s">
        <v>184</v>
      </c>
      <c r="C10" s="222" t="s">
        <v>166</v>
      </c>
      <c r="D10" s="223" t="s">
        <v>185</v>
      </c>
      <c r="E10" s="80" t="s">
        <v>186</v>
      </c>
      <c r="F10" s="225" t="s">
        <v>187</v>
      </c>
    </row>
    <row r="11" spans="1:6" ht="25" x14ac:dyDescent="0.25">
      <c r="A11" s="79">
        <v>6</v>
      </c>
      <c r="B11" s="223" t="s">
        <v>188</v>
      </c>
      <c r="C11" s="222" t="s">
        <v>166</v>
      </c>
      <c r="D11" s="223" t="s">
        <v>189</v>
      </c>
      <c r="E11" s="80" t="s">
        <v>190</v>
      </c>
      <c r="F11" s="225" t="s">
        <v>187</v>
      </c>
    </row>
    <row r="12" spans="1:6" x14ac:dyDescent="0.25">
      <c r="A12" s="79">
        <v>7</v>
      </c>
      <c r="B12" s="221" t="s">
        <v>191</v>
      </c>
      <c r="C12" s="222" t="s">
        <v>192</v>
      </c>
      <c r="D12" s="223" t="s">
        <v>193</v>
      </c>
      <c r="E12" s="80" t="s">
        <v>186</v>
      </c>
      <c r="F12" s="225" t="s">
        <v>194</v>
      </c>
    </row>
    <row r="13" spans="1:6" x14ac:dyDescent="0.25">
      <c r="A13" s="79">
        <v>8</v>
      </c>
      <c r="B13" s="221" t="s">
        <v>195</v>
      </c>
      <c r="C13" s="222" t="s">
        <v>171</v>
      </c>
      <c r="D13" s="223" t="s">
        <v>196</v>
      </c>
      <c r="E13" s="80" t="s">
        <v>186</v>
      </c>
      <c r="F13" s="225" t="s">
        <v>187</v>
      </c>
    </row>
    <row r="14" spans="1:6" x14ac:dyDescent="0.25">
      <c r="A14" s="79">
        <v>9</v>
      </c>
      <c r="B14" s="221" t="s">
        <v>197</v>
      </c>
      <c r="C14" s="222" t="s">
        <v>198</v>
      </c>
      <c r="D14" s="223" t="s">
        <v>199</v>
      </c>
      <c r="E14" s="80" t="s">
        <v>186</v>
      </c>
      <c r="F14" s="225" t="s">
        <v>187</v>
      </c>
    </row>
    <row r="15" spans="1:6" x14ac:dyDescent="0.25">
      <c r="A15" s="79">
        <v>10</v>
      </c>
      <c r="B15" s="221" t="s">
        <v>200</v>
      </c>
      <c r="C15" s="222" t="s">
        <v>201</v>
      </c>
      <c r="D15" s="223" t="s">
        <v>202</v>
      </c>
      <c r="E15" s="224" t="s">
        <v>187</v>
      </c>
      <c r="F15" s="225" t="s">
        <v>194</v>
      </c>
    </row>
    <row r="16" spans="1:6" ht="18" customHeight="1" x14ac:dyDescent="0.25">
      <c r="A16" s="400" t="s">
        <v>203</v>
      </c>
      <c r="B16" s="400"/>
      <c r="C16" s="400"/>
      <c r="D16" s="400"/>
      <c r="E16" s="400"/>
      <c r="F16" s="400"/>
    </row>
    <row r="17" spans="1:6" x14ac:dyDescent="0.25">
      <c r="A17" s="79">
        <v>11</v>
      </c>
      <c r="B17" s="221" t="s">
        <v>204</v>
      </c>
      <c r="C17" s="222" t="s">
        <v>201</v>
      </c>
      <c r="D17" s="223" t="s">
        <v>205</v>
      </c>
      <c r="E17" s="80" t="s">
        <v>206</v>
      </c>
      <c r="F17" s="225" t="s">
        <v>207</v>
      </c>
    </row>
    <row r="18" spans="1:6" ht="21" customHeight="1" x14ac:dyDescent="0.25">
      <c r="A18" s="401" t="s">
        <v>208</v>
      </c>
      <c r="B18" s="401"/>
      <c r="C18" s="401"/>
      <c r="D18" s="401"/>
      <c r="E18" s="401"/>
      <c r="F18" s="401"/>
    </row>
    <row r="19" spans="1:6" x14ac:dyDescent="0.25">
      <c r="A19" s="79"/>
      <c r="B19" s="227" t="s">
        <v>209</v>
      </c>
      <c r="C19" s="227" t="s">
        <v>201</v>
      </c>
      <c r="D19" s="233" t="s">
        <v>210</v>
      </c>
      <c r="E19" s="80" t="s">
        <v>211</v>
      </c>
      <c r="F19" s="80" t="s">
        <v>212</v>
      </c>
    </row>
    <row r="22" spans="1:6" ht="33.75" customHeight="1" x14ac:dyDescent="0.25"/>
    <row r="24" spans="1:6" ht="17.25" customHeight="1" x14ac:dyDescent="0.25"/>
    <row r="25" spans="1:6" ht="18.75" customHeight="1" x14ac:dyDescent="0.25"/>
  </sheetData>
  <mergeCells count="5">
    <mergeCell ref="A1:F1"/>
    <mergeCell ref="A3:F3"/>
    <mergeCell ref="A5:F5"/>
    <mergeCell ref="A16:F16"/>
    <mergeCell ref="A18:F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7"/>
  <sheetViews>
    <sheetView showGridLines="0" zoomScale="85" zoomScaleNormal="85" workbookViewId="0">
      <pane xSplit="1" ySplit="4" topLeftCell="B5" activePane="bottomRight" state="frozen"/>
      <selection activeCell="M4" sqref="M4"/>
      <selection pane="topRight" activeCell="M4" sqref="M4"/>
      <selection pane="bottomLeft" activeCell="M4" sqref="M4"/>
      <selection pane="bottomRight"/>
    </sheetView>
  </sheetViews>
  <sheetFormatPr defaultColWidth="9.1796875" defaultRowHeight="12.5" x14ac:dyDescent="0.25"/>
  <cols>
    <col min="1" max="1" width="44.453125" style="31" customWidth="1"/>
    <col min="2" max="3" width="12.453125" style="31" bestFit="1" customWidth="1"/>
    <col min="4" max="4" width="11.26953125" style="31" bestFit="1" customWidth="1"/>
    <col min="5" max="6" width="12.453125" style="31" bestFit="1" customWidth="1"/>
    <col min="7" max="7" width="11.26953125" style="31" bestFit="1" customWidth="1"/>
    <col min="8" max="9" width="12.453125" style="31" bestFit="1" customWidth="1"/>
    <col min="10" max="10" width="11.26953125" style="31" bestFit="1" customWidth="1"/>
    <col min="11" max="12" width="12.453125" style="31" bestFit="1" customWidth="1"/>
    <col min="13" max="13" width="11.26953125" style="31" bestFit="1" customWidth="1"/>
    <col min="14" max="15" width="12.453125" style="31" bestFit="1" customWidth="1"/>
    <col min="16" max="16" width="11.26953125" style="31" bestFit="1" customWidth="1"/>
    <col min="17" max="18" width="12.453125" style="31" bestFit="1" customWidth="1"/>
    <col min="19" max="19" width="9.81640625" style="31" bestFit="1" customWidth="1"/>
    <col min="20" max="20" width="12.7265625" style="31" customWidth="1"/>
    <col min="21" max="22" width="12" style="31" customWidth="1"/>
    <col min="23" max="16384" width="9.1796875" style="31"/>
  </cols>
  <sheetData>
    <row r="1" spans="1:22" ht="30" customHeight="1" x14ac:dyDescent="0.3">
      <c r="A1" s="267" t="s">
        <v>258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0"/>
      <c r="O1" s="20"/>
      <c r="P1" s="20"/>
      <c r="Q1" s="20"/>
      <c r="R1" s="20"/>
      <c r="S1" s="20"/>
      <c r="T1" s="20"/>
      <c r="U1" s="20"/>
      <c r="V1" s="20"/>
    </row>
    <row r="2" spans="1:22" x14ac:dyDescent="0.25">
      <c r="A2" s="407" t="s">
        <v>0</v>
      </c>
      <c r="B2" s="407"/>
      <c r="C2" s="407"/>
      <c r="D2" s="407"/>
      <c r="E2" s="407"/>
      <c r="F2" s="407"/>
      <c r="G2" s="407"/>
      <c r="H2" s="407"/>
      <c r="I2" s="407"/>
      <c r="J2" s="407"/>
      <c r="K2" s="407"/>
      <c r="L2" s="407"/>
      <c r="M2" s="407"/>
      <c r="N2" s="407"/>
      <c r="O2" s="407"/>
      <c r="P2" s="407"/>
      <c r="Q2" s="407"/>
      <c r="R2" s="407"/>
      <c r="S2" s="407"/>
      <c r="T2" s="407"/>
      <c r="U2" s="407"/>
      <c r="V2" s="407"/>
    </row>
    <row r="3" spans="1:22" ht="13" x14ac:dyDescent="0.3">
      <c r="A3" s="408" t="s">
        <v>22</v>
      </c>
      <c r="B3" s="408" t="s">
        <v>4</v>
      </c>
      <c r="C3" s="408"/>
      <c r="D3" s="408"/>
      <c r="E3" s="409" t="s">
        <v>5</v>
      </c>
      <c r="F3" s="409"/>
      <c r="G3" s="409"/>
      <c r="H3" s="409" t="s">
        <v>6</v>
      </c>
      <c r="I3" s="409"/>
      <c r="J3" s="409"/>
      <c r="K3" s="402" t="s">
        <v>7</v>
      </c>
      <c r="L3" s="403"/>
      <c r="M3" s="403"/>
      <c r="N3" s="402" t="s">
        <v>8</v>
      </c>
      <c r="O3" s="403"/>
      <c r="P3" s="403"/>
      <c r="Q3" s="402" t="s">
        <v>9</v>
      </c>
      <c r="R3" s="403"/>
      <c r="S3" s="403"/>
      <c r="T3" s="404" t="s">
        <v>10</v>
      </c>
      <c r="U3" s="405"/>
      <c r="V3" s="406"/>
    </row>
    <row r="4" spans="1:22" ht="52.5" customHeight="1" x14ac:dyDescent="0.25">
      <c r="A4" s="408"/>
      <c r="B4" s="1" t="s">
        <v>23</v>
      </c>
      <c r="C4" s="1" t="s">
        <v>24</v>
      </c>
      <c r="D4" s="1" t="s">
        <v>25</v>
      </c>
      <c r="E4" s="1" t="s">
        <v>23</v>
      </c>
      <c r="F4" s="1" t="s">
        <v>24</v>
      </c>
      <c r="G4" s="1" t="s">
        <v>25</v>
      </c>
      <c r="H4" s="1" t="s">
        <v>23</v>
      </c>
      <c r="I4" s="1" t="s">
        <v>24</v>
      </c>
      <c r="J4" s="1" t="s">
        <v>25</v>
      </c>
      <c r="K4" s="1" t="s">
        <v>23</v>
      </c>
      <c r="L4" s="1" t="s">
        <v>24</v>
      </c>
      <c r="M4" s="1" t="s">
        <v>25</v>
      </c>
      <c r="N4" s="1" t="s">
        <v>23</v>
      </c>
      <c r="O4" s="1" t="s">
        <v>24</v>
      </c>
      <c r="P4" s="1" t="s">
        <v>25</v>
      </c>
      <c r="Q4" s="1" t="s">
        <v>23</v>
      </c>
      <c r="R4" s="1" t="s">
        <v>24</v>
      </c>
      <c r="S4" s="1" t="s">
        <v>25</v>
      </c>
      <c r="T4" s="2" t="s">
        <v>23</v>
      </c>
      <c r="U4" s="2" t="s">
        <v>24</v>
      </c>
      <c r="V4" s="2" t="s">
        <v>25</v>
      </c>
    </row>
    <row r="5" spans="1:22" ht="18.75" customHeight="1" x14ac:dyDescent="0.25">
      <c r="A5" s="210" t="s">
        <v>26</v>
      </c>
      <c r="B5" s="211"/>
      <c r="C5" s="211"/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1"/>
      <c r="O5" s="211"/>
      <c r="P5" s="211"/>
      <c r="Q5" s="78"/>
      <c r="R5" s="78"/>
      <c r="S5" s="78"/>
      <c r="T5" s="108"/>
      <c r="U5" s="108"/>
      <c r="V5" s="108"/>
    </row>
    <row r="6" spans="1:22" x14ac:dyDescent="0.25">
      <c r="A6" s="212" t="s">
        <v>27</v>
      </c>
      <c r="B6" s="213">
        <v>41799.368399999999</v>
      </c>
      <c r="C6" s="213">
        <v>4164.9105</v>
      </c>
      <c r="D6" s="213">
        <v>37634.457900000001</v>
      </c>
      <c r="E6" s="213">
        <v>44238</v>
      </c>
      <c r="F6" s="213">
        <v>5242.0200000000004</v>
      </c>
      <c r="G6" s="213">
        <v>38995.97</v>
      </c>
      <c r="H6" s="213">
        <v>51030.129200000003</v>
      </c>
      <c r="I6" s="213">
        <v>4374.7187000000004</v>
      </c>
      <c r="J6" s="213">
        <v>46655.410499999998</v>
      </c>
      <c r="K6" s="213">
        <v>47014.384400000003</v>
      </c>
      <c r="L6" s="213">
        <v>4816.8855000000003</v>
      </c>
      <c r="M6" s="213">
        <v>42197.498900000006</v>
      </c>
      <c r="N6" s="213">
        <v>43208.457378603991</v>
      </c>
      <c r="O6" s="213">
        <v>4409.4281297099951</v>
      </c>
      <c r="P6" s="213">
        <v>38799.029248893996</v>
      </c>
      <c r="Q6" s="236">
        <v>36591.593881130997</v>
      </c>
      <c r="R6" s="237">
        <v>2947.1614202289929</v>
      </c>
      <c r="S6" s="237">
        <v>33644.427674610997</v>
      </c>
      <c r="T6" s="237">
        <v>37181.75</v>
      </c>
      <c r="U6" s="237">
        <v>3225.96</v>
      </c>
      <c r="V6" s="237">
        <f>T6-U6</f>
        <v>33955.79</v>
      </c>
    </row>
    <row r="7" spans="1:22" x14ac:dyDescent="0.25">
      <c r="A7" s="212" t="s">
        <v>28</v>
      </c>
      <c r="B7" s="213">
        <v>0</v>
      </c>
      <c r="C7" s="213">
        <v>-2.7389999999999999</v>
      </c>
      <c r="D7" s="213">
        <v>2.7389999999999999</v>
      </c>
      <c r="E7" s="238">
        <v>0</v>
      </c>
      <c r="F7" s="238">
        <v>0</v>
      </c>
      <c r="G7" s="238">
        <v>0</v>
      </c>
      <c r="H7" s="238">
        <v>0</v>
      </c>
      <c r="I7" s="238">
        <v>0</v>
      </c>
      <c r="J7" s="238">
        <v>0</v>
      </c>
      <c r="K7" s="238">
        <v>0</v>
      </c>
      <c r="L7" s="238">
        <v>0</v>
      </c>
      <c r="M7" s="238">
        <v>0</v>
      </c>
      <c r="N7" s="238">
        <v>0</v>
      </c>
      <c r="O7" s="238">
        <v>0</v>
      </c>
      <c r="P7" s="238">
        <v>0</v>
      </c>
      <c r="Q7" s="237"/>
      <c r="R7" s="237"/>
      <c r="S7" s="237"/>
      <c r="T7" s="237"/>
      <c r="U7" s="237"/>
      <c r="V7" s="237"/>
    </row>
    <row r="8" spans="1:22" ht="17.25" customHeight="1" x14ac:dyDescent="0.3">
      <c r="A8" s="214" t="s">
        <v>29</v>
      </c>
      <c r="B8" s="211">
        <v>41799.368399999999</v>
      </c>
      <c r="C8" s="211">
        <v>4162.1715000000004</v>
      </c>
      <c r="D8" s="211">
        <v>37637.196900000003</v>
      </c>
      <c r="E8" s="211">
        <v>44238</v>
      </c>
      <c r="F8" s="211">
        <v>5242.0200000000004</v>
      </c>
      <c r="G8" s="211">
        <v>38995.97</v>
      </c>
      <c r="H8" s="211">
        <v>51030.129200000003</v>
      </c>
      <c r="I8" s="211">
        <v>4374.7187000000004</v>
      </c>
      <c r="J8" s="211">
        <v>46655.410499999998</v>
      </c>
      <c r="K8" s="211">
        <v>47014.384400000003</v>
      </c>
      <c r="L8" s="211">
        <v>4816.8855000000003</v>
      </c>
      <c r="M8" s="211">
        <v>42197.498900000006</v>
      </c>
      <c r="N8" s="211">
        <v>43208.457378603991</v>
      </c>
      <c r="O8" s="211">
        <v>4409.4281297099951</v>
      </c>
      <c r="P8" s="211">
        <v>38799.029248893996</v>
      </c>
      <c r="Q8" s="239">
        <v>36591.593881130997</v>
      </c>
      <c r="R8" s="239">
        <v>2947.1614202289929</v>
      </c>
      <c r="S8" s="239">
        <v>33644.427674610997</v>
      </c>
      <c r="T8" s="239">
        <v>37181.75</v>
      </c>
      <c r="U8" s="239">
        <v>3225.96</v>
      </c>
      <c r="V8" s="239">
        <f>T8-U8</f>
        <v>33955.79</v>
      </c>
    </row>
    <row r="9" spans="1:22" ht="18.75" customHeight="1" x14ac:dyDescent="0.25">
      <c r="A9" s="210" t="s">
        <v>30</v>
      </c>
      <c r="B9" s="211"/>
      <c r="C9" s="211"/>
      <c r="D9" s="211"/>
      <c r="E9" s="211"/>
      <c r="F9" s="211"/>
      <c r="G9" s="211"/>
      <c r="H9" s="211"/>
      <c r="I9" s="211"/>
      <c r="J9" s="211"/>
      <c r="K9" s="211"/>
      <c r="L9" s="211"/>
      <c r="M9" s="211"/>
      <c r="N9" s="211"/>
      <c r="O9" s="211"/>
      <c r="P9" s="211"/>
      <c r="Q9" s="237"/>
      <c r="R9" s="237"/>
      <c r="S9" s="237"/>
      <c r="T9" s="237"/>
      <c r="U9" s="237"/>
      <c r="V9" s="237"/>
    </row>
    <row r="10" spans="1:22" x14ac:dyDescent="0.25">
      <c r="A10" s="215" t="s">
        <v>31</v>
      </c>
      <c r="B10" s="213">
        <v>0</v>
      </c>
      <c r="C10" s="213">
        <v>0</v>
      </c>
      <c r="D10" s="213">
        <v>0</v>
      </c>
      <c r="E10" s="213">
        <v>102.26</v>
      </c>
      <c r="F10" s="213">
        <v>42.49</v>
      </c>
      <c r="G10" s="213">
        <v>59.76</v>
      </c>
      <c r="H10" s="213">
        <v>249.79</v>
      </c>
      <c r="I10" s="213">
        <v>167.9</v>
      </c>
      <c r="J10" s="213">
        <v>81.89</v>
      </c>
      <c r="K10" s="213">
        <v>170.69</v>
      </c>
      <c r="L10" s="213">
        <v>57.58</v>
      </c>
      <c r="M10" s="213">
        <v>113.11</v>
      </c>
      <c r="N10" s="213">
        <v>202</v>
      </c>
      <c r="O10" s="213">
        <v>61.53</v>
      </c>
      <c r="P10" s="213">
        <v>140.47</v>
      </c>
      <c r="Q10" s="216">
        <v>245.5934</v>
      </c>
      <c r="R10" s="216">
        <v>83.647400000000005</v>
      </c>
      <c r="S10" s="216">
        <v>161.946</v>
      </c>
      <c r="T10" s="216">
        <v>263.18</v>
      </c>
      <c r="U10" s="216">
        <v>107.06</v>
      </c>
      <c r="V10" s="216">
        <f>T10-U10</f>
        <v>156.12</v>
      </c>
    </row>
    <row r="11" spans="1:22" x14ac:dyDescent="0.25">
      <c r="A11" s="215" t="s">
        <v>32</v>
      </c>
      <c r="B11" s="213">
        <v>758.68470000000002</v>
      </c>
      <c r="C11" s="213">
        <v>0</v>
      </c>
      <c r="D11" s="213">
        <v>758.68470000000002</v>
      </c>
      <c r="E11" s="213">
        <v>2461.59</v>
      </c>
      <c r="F11" s="213">
        <v>17.75</v>
      </c>
      <c r="G11" s="213">
        <v>2443.84</v>
      </c>
      <c r="H11" s="213">
        <v>1559.48</v>
      </c>
      <c r="I11" s="213">
        <v>433.13</v>
      </c>
      <c r="J11" s="213">
        <v>1126.3399999999999</v>
      </c>
      <c r="K11" s="213">
        <v>570.52</v>
      </c>
      <c r="L11" s="213">
        <v>3.04</v>
      </c>
      <c r="M11" s="213">
        <v>567.46</v>
      </c>
      <c r="N11" s="213">
        <v>1005.87</v>
      </c>
      <c r="O11" s="213">
        <v>1.43</v>
      </c>
      <c r="P11" s="213">
        <v>1004.44</v>
      </c>
      <c r="Q11" s="237">
        <v>978.85249999999996</v>
      </c>
      <c r="R11" s="237">
        <v>-0.3357</v>
      </c>
      <c r="S11" s="237">
        <v>979.18819999999994</v>
      </c>
      <c r="T11" s="237">
        <v>85.8</v>
      </c>
      <c r="U11" s="237">
        <v>63.37</v>
      </c>
      <c r="V11" s="237">
        <f t="shared" ref="V11:V12" si="0">T11-U11</f>
        <v>22.43</v>
      </c>
    </row>
    <row r="12" spans="1:22" x14ac:dyDescent="0.25">
      <c r="A12" s="215" t="s">
        <v>33</v>
      </c>
      <c r="B12" s="213">
        <v>0</v>
      </c>
      <c r="C12" s="213">
        <v>0</v>
      </c>
      <c r="D12" s="213">
        <v>0</v>
      </c>
      <c r="E12" s="213">
        <v>0</v>
      </c>
      <c r="F12" s="213">
        <v>0</v>
      </c>
      <c r="G12" s="213">
        <v>0</v>
      </c>
      <c r="H12" s="213">
        <v>0</v>
      </c>
      <c r="I12" s="213">
        <v>0</v>
      </c>
      <c r="J12" s="213">
        <v>0</v>
      </c>
      <c r="K12" s="213">
        <v>0</v>
      </c>
      <c r="L12" s="213">
        <v>0</v>
      </c>
      <c r="M12" s="213">
        <v>0</v>
      </c>
      <c r="N12" s="213">
        <v>0</v>
      </c>
      <c r="O12" s="213">
        <v>0</v>
      </c>
      <c r="P12" s="213">
        <v>0</v>
      </c>
      <c r="Q12" s="237">
        <v>135.16909999999999</v>
      </c>
      <c r="R12" s="237">
        <v>53.529499999999999</v>
      </c>
      <c r="S12" s="237">
        <v>81.639599999999987</v>
      </c>
      <c r="T12" s="237">
        <v>218.90199999999999</v>
      </c>
      <c r="U12" s="237">
        <v>96.786600000000007</v>
      </c>
      <c r="V12" s="237">
        <f t="shared" si="0"/>
        <v>122.11539999999998</v>
      </c>
    </row>
    <row r="13" spans="1:22" x14ac:dyDescent="0.25">
      <c r="A13" s="215" t="s">
        <v>34</v>
      </c>
      <c r="B13" s="213">
        <v>67.344200000000001</v>
      </c>
      <c r="C13" s="213">
        <v>0</v>
      </c>
      <c r="D13" s="213">
        <v>67.344200000000001</v>
      </c>
      <c r="E13" s="213">
        <v>194.06</v>
      </c>
      <c r="F13" s="213">
        <v>40.340000000000003</v>
      </c>
      <c r="G13" s="213">
        <v>153.71</v>
      </c>
      <c r="H13" s="213">
        <v>393.85</v>
      </c>
      <c r="I13" s="213">
        <v>167.55</v>
      </c>
      <c r="J13" s="213">
        <v>226.29</v>
      </c>
      <c r="K13" s="213">
        <v>415.71</v>
      </c>
      <c r="L13" s="213">
        <v>154.54</v>
      </c>
      <c r="M13" s="213">
        <v>261.17</v>
      </c>
      <c r="N13" s="213">
        <v>521.1</v>
      </c>
      <c r="O13" s="213">
        <v>207.85</v>
      </c>
      <c r="P13" s="213">
        <v>313.25</v>
      </c>
      <c r="Q13" s="240">
        <v>870.54589999999996</v>
      </c>
      <c r="R13" s="240">
        <v>372.21129999999999</v>
      </c>
      <c r="S13" s="240">
        <v>498.33459999999997</v>
      </c>
      <c r="T13" s="240">
        <v>1012.6526</v>
      </c>
      <c r="U13" s="240">
        <v>374.74799999999999</v>
      </c>
      <c r="V13" s="240">
        <v>637.90459999999996</v>
      </c>
    </row>
    <row r="14" spans="1:22" x14ac:dyDescent="0.25">
      <c r="A14" s="215" t="s">
        <v>35</v>
      </c>
      <c r="B14" s="213">
        <v>568.32129999999995</v>
      </c>
      <c r="C14" s="213">
        <v>267.38319999999999</v>
      </c>
      <c r="D14" s="213">
        <v>300.93809999999996</v>
      </c>
      <c r="E14" s="213">
        <v>933.1</v>
      </c>
      <c r="F14" s="213">
        <v>394.94</v>
      </c>
      <c r="G14" s="213">
        <v>538.15</v>
      </c>
      <c r="H14" s="213">
        <v>1248.3</v>
      </c>
      <c r="I14" s="213">
        <v>556.15</v>
      </c>
      <c r="J14" s="213">
        <v>692.15</v>
      </c>
      <c r="K14" s="213">
        <v>1291.98</v>
      </c>
      <c r="L14" s="213">
        <v>580.92999999999995</v>
      </c>
      <c r="M14" s="213">
        <v>711.05</v>
      </c>
      <c r="N14" s="213">
        <v>1438.23</v>
      </c>
      <c r="O14" s="213">
        <v>645.07000000000005</v>
      </c>
      <c r="P14" s="213">
        <v>793.16</v>
      </c>
      <c r="Q14" s="240">
        <v>2558.8058999999998</v>
      </c>
      <c r="R14" s="240">
        <v>983.25149999999996</v>
      </c>
      <c r="S14" s="240">
        <v>1575.5544</v>
      </c>
      <c r="T14" s="240">
        <v>2080.2501999999999</v>
      </c>
      <c r="U14" s="240">
        <v>852.22050000000002</v>
      </c>
      <c r="V14" s="240">
        <f>T14-U14</f>
        <v>1228.0297</v>
      </c>
    </row>
    <row r="15" spans="1:22" x14ac:dyDescent="0.25">
      <c r="A15" s="215" t="s">
        <v>36</v>
      </c>
      <c r="B15" s="213">
        <v>1306.7962</v>
      </c>
      <c r="C15" s="213">
        <v>506.85930000000002</v>
      </c>
      <c r="D15" s="213">
        <v>799.93689999999992</v>
      </c>
      <c r="E15" s="213">
        <v>2285.08</v>
      </c>
      <c r="F15" s="213">
        <v>891.13</v>
      </c>
      <c r="G15" s="213">
        <v>1393.95</v>
      </c>
      <c r="H15" s="213">
        <v>3822.75</v>
      </c>
      <c r="I15" s="213">
        <v>1618.4</v>
      </c>
      <c r="J15" s="213">
        <v>2204.34</v>
      </c>
      <c r="K15" s="213">
        <v>4873.0200000000004</v>
      </c>
      <c r="L15" s="213">
        <v>2102.1999999999998</v>
      </c>
      <c r="M15" s="213">
        <v>2770.81</v>
      </c>
      <c r="N15" s="213">
        <v>7685.85</v>
      </c>
      <c r="O15" s="213">
        <v>3280.6</v>
      </c>
      <c r="P15" s="213">
        <v>4405.25</v>
      </c>
      <c r="Q15" s="152">
        <v>9530.8938999999991</v>
      </c>
      <c r="R15" s="152">
        <v>3797.1482999999998</v>
      </c>
      <c r="S15" s="152">
        <v>5733.7455999999993</v>
      </c>
      <c r="T15" s="152">
        <v>10235.814200000001</v>
      </c>
      <c r="U15" s="152">
        <v>3940.393</v>
      </c>
      <c r="V15" s="152">
        <f t="shared" ref="V15:V19" si="1">T15-U15</f>
        <v>6295.4212000000007</v>
      </c>
    </row>
    <row r="16" spans="1:22" x14ac:dyDescent="0.25">
      <c r="A16" s="215" t="s">
        <v>37</v>
      </c>
      <c r="B16" s="213">
        <v>70.516000000000005</v>
      </c>
      <c r="C16" s="213">
        <v>31.9877</v>
      </c>
      <c r="D16" s="213">
        <v>38.528300000000002</v>
      </c>
      <c r="E16" s="213">
        <v>267.02</v>
      </c>
      <c r="F16" s="213">
        <v>120.87</v>
      </c>
      <c r="G16" s="213">
        <v>146.13999999999999</v>
      </c>
      <c r="H16" s="213">
        <v>453.36</v>
      </c>
      <c r="I16" s="213">
        <v>205.49</v>
      </c>
      <c r="J16" s="213">
        <v>247.86</v>
      </c>
      <c r="K16" s="213">
        <v>433.85489999999999</v>
      </c>
      <c r="L16" s="213">
        <v>196.71850000000001</v>
      </c>
      <c r="M16" s="213">
        <v>237.13640000000001</v>
      </c>
      <c r="N16" s="213">
        <v>440.18</v>
      </c>
      <c r="O16" s="213">
        <v>235.2</v>
      </c>
      <c r="P16" s="213">
        <v>204.98000000000002</v>
      </c>
      <c r="Q16" s="152">
        <v>311.46859999999998</v>
      </c>
      <c r="R16" s="152">
        <v>155.73429999999999</v>
      </c>
      <c r="S16" s="152">
        <v>155.73429999999999</v>
      </c>
      <c r="T16" s="152">
        <v>356.61880000000002</v>
      </c>
      <c r="U16" s="152">
        <v>178.30940000000001</v>
      </c>
      <c r="V16" s="152">
        <f t="shared" si="1"/>
        <v>178.30940000000001</v>
      </c>
    </row>
    <row r="17" spans="1:22" x14ac:dyDescent="0.25">
      <c r="A17" s="215" t="s">
        <v>38</v>
      </c>
      <c r="B17" s="213">
        <v>1185.9380000000001</v>
      </c>
      <c r="C17" s="213">
        <v>443.36410000000001</v>
      </c>
      <c r="D17" s="213">
        <v>742.57390000000009</v>
      </c>
      <c r="E17" s="213">
        <v>1571.77</v>
      </c>
      <c r="F17" s="213">
        <v>723.16</v>
      </c>
      <c r="G17" s="213">
        <v>848.6</v>
      </c>
      <c r="H17" s="213">
        <v>1550.54</v>
      </c>
      <c r="I17" s="213">
        <v>706.53</v>
      </c>
      <c r="J17" s="213">
        <v>844</v>
      </c>
      <c r="K17" s="213">
        <v>1805.48</v>
      </c>
      <c r="L17" s="213">
        <v>763.05</v>
      </c>
      <c r="M17" s="213">
        <v>1042.43</v>
      </c>
      <c r="N17" s="213">
        <v>1997.41</v>
      </c>
      <c r="O17" s="213">
        <v>872.55</v>
      </c>
      <c r="P17" s="213">
        <v>1124.8600000000001</v>
      </c>
      <c r="Q17" s="152">
        <v>761.69860000000006</v>
      </c>
      <c r="R17" s="152">
        <v>249.1892</v>
      </c>
      <c r="S17" s="152">
        <v>512.50940000000003</v>
      </c>
      <c r="T17" s="152">
        <v>2513.1759999999999</v>
      </c>
      <c r="U17" s="152">
        <v>1143.9802999999999</v>
      </c>
      <c r="V17" s="152">
        <f t="shared" si="1"/>
        <v>1369.1957</v>
      </c>
    </row>
    <row r="18" spans="1:22" x14ac:dyDescent="0.25">
      <c r="A18" s="215" t="s">
        <v>39</v>
      </c>
      <c r="B18" s="213">
        <v>2046.6668</v>
      </c>
      <c r="C18" s="213">
        <v>948.73050000000001</v>
      </c>
      <c r="D18" s="213">
        <v>1097.9362999999998</v>
      </c>
      <c r="E18" s="213">
        <v>2275.41</v>
      </c>
      <c r="F18" s="213">
        <v>1047.04</v>
      </c>
      <c r="G18" s="213">
        <v>1228.3699999999999</v>
      </c>
      <c r="H18" s="213">
        <v>2908.89</v>
      </c>
      <c r="I18" s="213">
        <v>1118.0899999999999</v>
      </c>
      <c r="J18" s="213">
        <v>1790.8</v>
      </c>
      <c r="K18" s="213">
        <v>4456.4596000000001</v>
      </c>
      <c r="L18" s="213">
        <v>2222.9598000000001</v>
      </c>
      <c r="M18" s="213">
        <v>2233.4998000000001</v>
      </c>
      <c r="N18" s="213">
        <v>4324.01</v>
      </c>
      <c r="O18" s="213">
        <v>2192.88</v>
      </c>
      <c r="P18" s="213">
        <v>2131.13</v>
      </c>
      <c r="Q18" s="152">
        <v>2375.3595</v>
      </c>
      <c r="R18" s="152">
        <v>1197.2744</v>
      </c>
      <c r="S18" s="152">
        <v>1178.0851</v>
      </c>
      <c r="T18" s="152">
        <v>7728.1184999999996</v>
      </c>
      <c r="U18" s="152">
        <v>3864.0592999999999</v>
      </c>
      <c r="V18" s="152">
        <f t="shared" si="1"/>
        <v>3864.0591999999997</v>
      </c>
    </row>
    <row r="19" spans="1:22" x14ac:dyDescent="0.25">
      <c r="A19" s="215" t="s">
        <v>40</v>
      </c>
      <c r="B19" s="213">
        <v>187.11529999999999</v>
      </c>
      <c r="C19" s="213">
        <v>38.951999999999998</v>
      </c>
      <c r="D19" s="213">
        <v>148.16329999999999</v>
      </c>
      <c r="E19" s="213">
        <v>324.49</v>
      </c>
      <c r="F19" s="213">
        <v>76.06</v>
      </c>
      <c r="G19" s="213">
        <v>248.42</v>
      </c>
      <c r="H19" s="213">
        <v>479.61</v>
      </c>
      <c r="I19" s="213">
        <v>108.01</v>
      </c>
      <c r="J19" s="213">
        <v>371.59</v>
      </c>
      <c r="K19" s="213">
        <v>403.84</v>
      </c>
      <c r="L19" s="213">
        <v>194.94</v>
      </c>
      <c r="M19" s="213">
        <v>208.89</v>
      </c>
      <c r="N19" s="213">
        <v>449.82</v>
      </c>
      <c r="O19" s="213">
        <v>195.94</v>
      </c>
      <c r="P19" s="213">
        <v>253.88</v>
      </c>
      <c r="Q19" s="152">
        <v>185.48509999999999</v>
      </c>
      <c r="R19" s="152">
        <v>107.9494</v>
      </c>
      <c r="S19" s="152">
        <v>77.535699999999991</v>
      </c>
      <c r="T19" s="152">
        <v>287.00909999999999</v>
      </c>
      <c r="U19" s="152">
        <v>251.41249999999999</v>
      </c>
      <c r="V19" s="152">
        <f t="shared" si="1"/>
        <v>35.596599999999995</v>
      </c>
    </row>
    <row r="20" spans="1:22" ht="13" x14ac:dyDescent="0.25">
      <c r="A20" s="210" t="s">
        <v>41</v>
      </c>
      <c r="B20" s="213"/>
      <c r="C20" s="213"/>
      <c r="D20" s="213"/>
      <c r="E20" s="213"/>
      <c r="F20" s="213"/>
      <c r="G20" s="213"/>
      <c r="H20" s="213"/>
      <c r="I20" s="213"/>
      <c r="J20" s="213"/>
      <c r="K20" s="213"/>
      <c r="L20" s="213"/>
      <c r="M20" s="213"/>
      <c r="N20" s="213"/>
      <c r="O20" s="213"/>
      <c r="P20" s="213"/>
      <c r="Q20" s="152"/>
      <c r="R20" s="152"/>
      <c r="S20" s="152"/>
      <c r="T20" s="152"/>
      <c r="U20" s="152"/>
      <c r="V20" s="152"/>
    </row>
    <row r="21" spans="1:22" x14ac:dyDescent="0.25">
      <c r="A21" s="215" t="s">
        <v>42</v>
      </c>
      <c r="B21" s="213">
        <v>24.218</v>
      </c>
      <c r="C21" s="213">
        <v>3.7989000000000002</v>
      </c>
      <c r="D21" s="213">
        <v>20.4191</v>
      </c>
      <c r="E21" s="213">
        <v>1.6084000000000001</v>
      </c>
      <c r="F21" s="213">
        <v>0.26540000000000002</v>
      </c>
      <c r="G21" s="213">
        <v>1.343</v>
      </c>
      <c r="H21" s="238">
        <v>0</v>
      </c>
      <c r="I21" s="238"/>
      <c r="J21" s="238">
        <v>0</v>
      </c>
      <c r="K21" s="238">
        <v>0</v>
      </c>
      <c r="L21" s="238">
        <v>0</v>
      </c>
      <c r="M21" s="238">
        <v>0</v>
      </c>
      <c r="N21" s="238">
        <v>0</v>
      </c>
      <c r="O21" s="238">
        <v>0</v>
      </c>
      <c r="P21" s="238">
        <v>0</v>
      </c>
      <c r="Q21" s="238">
        <v>0</v>
      </c>
      <c r="R21" s="238">
        <v>0</v>
      </c>
      <c r="S21" s="238">
        <v>0</v>
      </c>
      <c r="T21" s="238"/>
      <c r="U21" s="238"/>
      <c r="V21" s="238"/>
    </row>
    <row r="22" spans="1:22" x14ac:dyDescent="0.25">
      <c r="A22" s="215" t="s">
        <v>43</v>
      </c>
      <c r="B22" s="213">
        <v>0</v>
      </c>
      <c r="C22" s="213">
        <v>0</v>
      </c>
      <c r="D22" s="213">
        <v>0</v>
      </c>
      <c r="E22" s="213">
        <v>1.19</v>
      </c>
      <c r="F22" s="213">
        <v>0</v>
      </c>
      <c r="G22" s="213">
        <v>1.1922999999999999</v>
      </c>
      <c r="H22" s="213">
        <v>15.58</v>
      </c>
      <c r="I22" s="213">
        <v>0</v>
      </c>
      <c r="J22" s="213">
        <v>15.58</v>
      </c>
      <c r="K22" s="213">
        <v>35.288699999999999</v>
      </c>
      <c r="L22" s="213">
        <v>0</v>
      </c>
      <c r="M22" s="213">
        <v>35.29</v>
      </c>
      <c r="N22" s="213">
        <v>66.040000000000006</v>
      </c>
      <c r="O22" s="213">
        <v>0</v>
      </c>
      <c r="P22" s="213">
        <v>66.040000000000006</v>
      </c>
      <c r="Q22" s="152">
        <v>131.91</v>
      </c>
      <c r="R22" s="152">
        <v>0</v>
      </c>
      <c r="S22" s="152">
        <v>131.91</v>
      </c>
      <c r="T22" s="152">
        <v>148.60300000000001</v>
      </c>
      <c r="U22" s="152">
        <v>0</v>
      </c>
      <c r="V22" s="152">
        <f t="shared" ref="V22" si="2">T22-U22</f>
        <v>148.60300000000001</v>
      </c>
    </row>
    <row r="23" spans="1:22" ht="18" customHeight="1" x14ac:dyDescent="0.3">
      <c r="A23" s="210" t="s">
        <v>44</v>
      </c>
      <c r="B23" s="211">
        <v>6215.6005000000005</v>
      </c>
      <c r="C23" s="211">
        <v>2241.0757000000003</v>
      </c>
      <c r="D23" s="211">
        <v>3974.5247999999997</v>
      </c>
      <c r="E23" s="211">
        <v>10417.5784</v>
      </c>
      <c r="F23" s="211">
        <v>3354.0454</v>
      </c>
      <c r="G23" s="211">
        <v>7063.4753000000001</v>
      </c>
      <c r="H23" s="211">
        <v>12682.15</v>
      </c>
      <c r="I23" s="211">
        <v>5081.25</v>
      </c>
      <c r="J23" s="211">
        <v>7600.84</v>
      </c>
      <c r="K23" s="211">
        <v>14456.843200000001</v>
      </c>
      <c r="L23" s="211">
        <v>6275.9582999999993</v>
      </c>
      <c r="M23" s="211">
        <v>8180.8462</v>
      </c>
      <c r="N23" s="211">
        <v>18130.509999999998</v>
      </c>
      <c r="O23" s="211">
        <v>7693.05</v>
      </c>
      <c r="P23" s="211">
        <v>10437.459999999999</v>
      </c>
      <c r="Q23" s="241">
        <v>18085.782500000001</v>
      </c>
      <c r="R23" s="241">
        <v>6999.5996000000005</v>
      </c>
      <c r="S23" s="241">
        <v>11086.182900000002</v>
      </c>
      <c r="T23" s="241">
        <v>24930.124400000001</v>
      </c>
      <c r="U23" s="241">
        <v>10872.339599999999</v>
      </c>
      <c r="V23" s="241">
        <v>14057.784799999999</v>
      </c>
    </row>
    <row r="24" spans="1:22" ht="18" customHeight="1" x14ac:dyDescent="0.3">
      <c r="A24" s="210" t="s">
        <v>13</v>
      </c>
      <c r="B24" s="211">
        <f t="shared" ref="B24:M24" si="3">B8+B23</f>
        <v>48014.9689</v>
      </c>
      <c r="C24" s="211">
        <f t="shared" si="3"/>
        <v>6403.2472000000007</v>
      </c>
      <c r="D24" s="211">
        <f t="shared" si="3"/>
        <v>41611.721700000002</v>
      </c>
      <c r="E24" s="211">
        <f t="shared" si="3"/>
        <v>54655.578399999999</v>
      </c>
      <c r="F24" s="211">
        <f t="shared" si="3"/>
        <v>8596.0653999999995</v>
      </c>
      <c r="G24" s="211">
        <f t="shared" si="3"/>
        <v>46059.445299999999</v>
      </c>
      <c r="H24" s="211">
        <f t="shared" si="3"/>
        <v>63712.279200000004</v>
      </c>
      <c r="I24" s="211">
        <f t="shared" si="3"/>
        <v>9455.9687000000013</v>
      </c>
      <c r="J24" s="211">
        <f t="shared" si="3"/>
        <v>54256.250499999995</v>
      </c>
      <c r="K24" s="211">
        <f t="shared" si="3"/>
        <v>61471.227600000006</v>
      </c>
      <c r="L24" s="211">
        <f t="shared" si="3"/>
        <v>11092.843799999999</v>
      </c>
      <c r="M24" s="211">
        <f t="shared" si="3"/>
        <v>50378.345100000006</v>
      </c>
      <c r="N24" s="211">
        <v>61338.967378603993</v>
      </c>
      <c r="O24" s="211">
        <v>12102.478129709994</v>
      </c>
      <c r="P24" s="211">
        <v>49236.489248893995</v>
      </c>
      <c r="Q24" s="241">
        <v>54677.376381130998</v>
      </c>
      <c r="R24" s="241">
        <v>9946.7610202289943</v>
      </c>
      <c r="S24" s="241">
        <v>44730.610574610997</v>
      </c>
      <c r="T24" s="265">
        <v>62111.874400000001</v>
      </c>
      <c r="U24" s="108">
        <v>14098.299599999998</v>
      </c>
      <c r="V24" s="108">
        <v>48013.574800000002</v>
      </c>
    </row>
    <row r="25" spans="1:22" ht="18" customHeight="1" x14ac:dyDescent="0.25">
      <c r="A25" s="3" t="s">
        <v>45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20"/>
      <c r="O25" s="20"/>
      <c r="P25" s="20"/>
      <c r="Q25" s="20"/>
      <c r="R25" s="20"/>
      <c r="S25" s="20"/>
      <c r="T25" s="20"/>
      <c r="U25" s="20"/>
      <c r="V25" s="20"/>
    </row>
    <row r="26" spans="1:22" x14ac:dyDescent="0.25">
      <c r="A26" s="3" t="s">
        <v>46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66"/>
      <c r="U26" s="20"/>
      <c r="V26" s="20"/>
    </row>
    <row r="27" spans="1:22" x14ac:dyDescent="0.25">
      <c r="A27" s="3" t="s">
        <v>255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71"/>
      <c r="U27" s="71"/>
      <c r="V27" s="71"/>
    </row>
  </sheetData>
  <mergeCells count="9">
    <mergeCell ref="N3:P3"/>
    <mergeCell ref="Q3:S3"/>
    <mergeCell ref="T3:V3"/>
    <mergeCell ref="A2:V2"/>
    <mergeCell ref="A3:A4"/>
    <mergeCell ref="B3:D3"/>
    <mergeCell ref="E3:G3"/>
    <mergeCell ref="H3:J3"/>
    <mergeCell ref="K3:M3"/>
  </mergeCells>
  <pageMargins left="0.70866141732283472" right="0.70866141732283472" top="0.74803149606299213" bottom="0.74803149606299213" header="0.31496062992125984" footer="0.31496062992125984"/>
  <pageSetup paperSize="9" scale="85" fitToWidth="2" fitToHeight="0" orientation="landscape" r:id="rId1"/>
  <colBreaks count="2" manualBreakCount="2">
    <brk id="12" max="29" man="1"/>
    <brk id="1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29"/>
  <sheetViews>
    <sheetView showGridLines="0" zoomScale="90" zoomScaleNormal="90" workbookViewId="0">
      <pane xSplit="1" ySplit="4" topLeftCell="B5" activePane="bottomRight" state="frozen"/>
      <selection activeCell="M4" sqref="M4"/>
      <selection pane="topRight" activeCell="M4" sqref="M4"/>
      <selection pane="bottomLeft" activeCell="M4" sqref="M4"/>
      <selection pane="bottomRight" activeCell="F34" sqref="F34"/>
    </sheetView>
  </sheetViews>
  <sheetFormatPr defaultColWidth="9.1796875" defaultRowHeight="12.5" x14ac:dyDescent="0.25"/>
  <cols>
    <col min="1" max="1" width="41.1796875" style="31" customWidth="1"/>
    <col min="2" max="2" width="11" style="31" customWidth="1"/>
    <col min="3" max="3" width="10.81640625" style="31" customWidth="1"/>
    <col min="4" max="4" width="10.1796875" style="31" customWidth="1"/>
    <col min="5" max="5" width="11" style="31" customWidth="1"/>
    <col min="6" max="6" width="9.1796875" style="31"/>
    <col min="7" max="7" width="10.81640625" style="31" customWidth="1"/>
    <col min="8" max="8" width="10.7265625" style="31" customWidth="1"/>
    <col min="9" max="9" width="11" style="31" customWidth="1"/>
    <col min="10" max="10" width="10.7265625" style="31" customWidth="1"/>
    <col min="11" max="11" width="11" style="31" customWidth="1"/>
    <col min="12" max="12" width="10.453125" style="31" customWidth="1"/>
    <col min="13" max="13" width="10.54296875" style="31" customWidth="1"/>
    <col min="14" max="14" width="11.81640625" style="31" customWidth="1"/>
    <col min="15" max="15" width="11.54296875" style="31" customWidth="1"/>
    <col min="16" max="16" width="11.26953125" style="31" customWidth="1"/>
    <col min="17" max="17" width="12" style="31" customWidth="1"/>
    <col min="18" max="18" width="10.81640625" style="31" customWidth="1"/>
    <col min="19" max="19" width="11.7265625" style="31" customWidth="1"/>
    <col min="20" max="20" width="11.1796875" style="31" customWidth="1"/>
    <col min="21" max="21" width="11.81640625" style="31" customWidth="1"/>
    <col min="22" max="22" width="11.7265625" style="31" customWidth="1"/>
    <col min="23" max="23" width="13" style="31" customWidth="1"/>
    <col min="24" max="24" width="11.81640625" style="31" customWidth="1"/>
    <col min="25" max="25" width="11.7265625" style="31" customWidth="1"/>
    <col min="26" max="26" width="13.1796875" style="31" customWidth="1"/>
    <col min="27" max="27" width="10.54296875" style="31" customWidth="1"/>
    <col min="28" max="28" width="12" style="31" customWidth="1"/>
    <col min="29" max="29" width="11.7265625" style="31" customWidth="1"/>
    <col min="30" max="30" width="10.7265625" style="31" customWidth="1"/>
    <col min="31" max="31" width="11" style="31" customWidth="1"/>
    <col min="32" max="32" width="11.54296875" style="31" customWidth="1"/>
    <col min="33" max="33" width="10.81640625" style="31" customWidth="1"/>
    <col min="34" max="34" width="10.7265625" style="31" customWidth="1"/>
    <col min="35" max="35" width="12" style="31" customWidth="1"/>
    <col min="36" max="36" width="11.26953125" style="31" customWidth="1"/>
    <col min="37" max="37" width="11.1796875" style="31" customWidth="1"/>
    <col min="38" max="38" width="10.453125" style="31" customWidth="1"/>
    <col min="39" max="39" width="10.7265625" style="31" customWidth="1"/>
    <col min="40" max="40" width="11.453125" style="31" customWidth="1"/>
    <col min="41" max="41" width="10.1796875" style="31" customWidth="1"/>
    <col min="42" max="42" width="10.7265625" style="31" customWidth="1"/>
    <col min="43" max="43" width="11.453125" style="31" customWidth="1"/>
    <col min="44" max="44" width="12.26953125" style="31" customWidth="1"/>
    <col min="45" max="45" width="11.81640625" style="31" customWidth="1"/>
    <col min="46" max="46" width="13.54296875" style="31" customWidth="1"/>
    <col min="47" max="47" width="11.7265625" style="31" customWidth="1"/>
    <col min="48" max="48" width="12.26953125" style="31" customWidth="1"/>
    <col min="49" max="49" width="13" style="31" customWidth="1"/>
    <col min="50" max="50" width="12.26953125" style="31" customWidth="1"/>
    <col min="51" max="16384" width="9.1796875" style="31"/>
  </cols>
  <sheetData>
    <row r="1" spans="1:50" ht="57" customHeight="1" x14ac:dyDescent="0.3">
      <c r="A1" s="268" t="s">
        <v>259</v>
      </c>
      <c r="B1" s="249"/>
      <c r="C1" s="249"/>
      <c r="D1" s="249"/>
      <c r="E1" s="249"/>
      <c r="F1" s="249"/>
      <c r="G1" s="249"/>
      <c r="H1" s="249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2"/>
      <c r="T1" s="242"/>
      <c r="U1" s="242"/>
      <c r="V1" s="242"/>
      <c r="W1" s="242"/>
      <c r="X1" s="242"/>
      <c r="Y1" s="242"/>
      <c r="Z1" s="242"/>
      <c r="AA1" s="242"/>
      <c r="AB1" s="242"/>
      <c r="AC1" s="242"/>
      <c r="AD1" s="249"/>
      <c r="AE1" s="249"/>
      <c r="AF1" s="249"/>
      <c r="AG1" s="249"/>
      <c r="AH1" s="249"/>
      <c r="AI1" s="249"/>
      <c r="AJ1" s="249"/>
    </row>
    <row r="2" spans="1:50" x14ac:dyDescent="0.25">
      <c r="A2" s="414" t="s">
        <v>0</v>
      </c>
      <c r="B2" s="414"/>
      <c r="C2" s="414"/>
      <c r="D2" s="414"/>
      <c r="E2" s="414"/>
      <c r="F2" s="414"/>
      <c r="G2" s="414"/>
      <c r="H2" s="414"/>
      <c r="I2" s="414"/>
      <c r="J2" s="414"/>
      <c r="K2" s="414"/>
      <c r="L2" s="414"/>
      <c r="M2" s="414"/>
      <c r="N2" s="414"/>
      <c r="O2" s="414"/>
      <c r="P2" s="414"/>
      <c r="Q2" s="414"/>
      <c r="R2" s="414"/>
      <c r="S2" s="414"/>
      <c r="T2" s="414"/>
      <c r="U2" s="414"/>
      <c r="V2" s="414"/>
      <c r="W2" s="414"/>
      <c r="X2" s="414"/>
      <c r="Y2" s="414"/>
      <c r="Z2" s="414"/>
      <c r="AA2" s="414"/>
      <c r="AB2" s="414"/>
      <c r="AC2" s="414"/>
      <c r="AD2" s="414"/>
      <c r="AE2" s="414"/>
      <c r="AF2" s="414"/>
      <c r="AG2" s="414"/>
      <c r="AH2" s="414"/>
      <c r="AI2" s="414"/>
      <c r="AJ2" s="414"/>
    </row>
    <row r="3" spans="1:50" ht="23.25" customHeight="1" x14ac:dyDescent="0.25">
      <c r="A3" s="415" t="s">
        <v>22</v>
      </c>
      <c r="B3" s="413" t="s">
        <v>4</v>
      </c>
      <c r="C3" s="413"/>
      <c r="D3" s="413"/>
      <c r="E3" s="413"/>
      <c r="F3" s="413"/>
      <c r="G3" s="413"/>
      <c r="H3" s="413"/>
      <c r="I3" s="416" t="s">
        <v>5</v>
      </c>
      <c r="J3" s="416"/>
      <c r="K3" s="416"/>
      <c r="L3" s="416"/>
      <c r="M3" s="416"/>
      <c r="N3" s="416"/>
      <c r="O3" s="416"/>
      <c r="P3" s="416" t="s">
        <v>6</v>
      </c>
      <c r="Q3" s="416"/>
      <c r="R3" s="416"/>
      <c r="S3" s="416"/>
      <c r="T3" s="416"/>
      <c r="U3" s="416"/>
      <c r="V3" s="416"/>
      <c r="W3" s="416" t="s">
        <v>7</v>
      </c>
      <c r="X3" s="416"/>
      <c r="Y3" s="416"/>
      <c r="Z3" s="416"/>
      <c r="AA3" s="416"/>
      <c r="AB3" s="416"/>
      <c r="AC3" s="416"/>
      <c r="AD3" s="413" t="s">
        <v>8</v>
      </c>
      <c r="AE3" s="413"/>
      <c r="AF3" s="413"/>
      <c r="AG3" s="413"/>
      <c r="AH3" s="413"/>
      <c r="AI3" s="413"/>
      <c r="AJ3" s="413"/>
      <c r="AK3" s="413" t="s">
        <v>9</v>
      </c>
      <c r="AL3" s="413"/>
      <c r="AM3" s="413"/>
      <c r="AN3" s="413"/>
      <c r="AO3" s="413"/>
      <c r="AP3" s="413"/>
      <c r="AQ3" s="413"/>
      <c r="AR3" s="410" t="s">
        <v>10</v>
      </c>
      <c r="AS3" s="411"/>
      <c r="AT3" s="411"/>
      <c r="AU3" s="411"/>
      <c r="AV3" s="411"/>
      <c r="AW3" s="411"/>
      <c r="AX3" s="412"/>
    </row>
    <row r="4" spans="1:50" ht="13" x14ac:dyDescent="0.25">
      <c r="A4" s="415"/>
      <c r="B4" s="66" t="s">
        <v>47</v>
      </c>
      <c r="C4" s="66" t="s">
        <v>48</v>
      </c>
      <c r="D4" s="66" t="s">
        <v>49</v>
      </c>
      <c r="E4" s="66" t="s">
        <v>15</v>
      </c>
      <c r="F4" s="66" t="s">
        <v>16</v>
      </c>
      <c r="G4" s="66" t="s">
        <v>50</v>
      </c>
      <c r="H4" s="66" t="s">
        <v>14</v>
      </c>
      <c r="I4" s="67" t="s">
        <v>47</v>
      </c>
      <c r="J4" s="67" t="s">
        <v>48</v>
      </c>
      <c r="K4" s="67" t="s">
        <v>49</v>
      </c>
      <c r="L4" s="67" t="s">
        <v>15</v>
      </c>
      <c r="M4" s="67" t="s">
        <v>16</v>
      </c>
      <c r="N4" s="67" t="s">
        <v>50</v>
      </c>
      <c r="O4" s="67" t="s">
        <v>14</v>
      </c>
      <c r="P4" s="67" t="s">
        <v>47</v>
      </c>
      <c r="Q4" s="67" t="s">
        <v>48</v>
      </c>
      <c r="R4" s="67" t="s">
        <v>49</v>
      </c>
      <c r="S4" s="67" t="s">
        <v>15</v>
      </c>
      <c r="T4" s="67" t="s">
        <v>16</v>
      </c>
      <c r="U4" s="67" t="s">
        <v>50</v>
      </c>
      <c r="V4" s="67" t="s">
        <v>14</v>
      </c>
      <c r="W4" s="67" t="s">
        <v>47</v>
      </c>
      <c r="X4" s="67" t="s">
        <v>48</v>
      </c>
      <c r="Y4" s="67" t="s">
        <v>49</v>
      </c>
      <c r="Z4" s="67" t="s">
        <v>15</v>
      </c>
      <c r="AA4" s="67" t="s">
        <v>16</v>
      </c>
      <c r="AB4" s="67" t="s">
        <v>50</v>
      </c>
      <c r="AC4" s="67" t="s">
        <v>14</v>
      </c>
      <c r="AD4" s="66" t="s">
        <v>47</v>
      </c>
      <c r="AE4" s="66" t="s">
        <v>48</v>
      </c>
      <c r="AF4" s="66" t="s">
        <v>49</v>
      </c>
      <c r="AG4" s="66" t="s">
        <v>15</v>
      </c>
      <c r="AH4" s="66" t="s">
        <v>16</v>
      </c>
      <c r="AI4" s="66" t="s">
        <v>50</v>
      </c>
      <c r="AJ4" s="66" t="s">
        <v>14</v>
      </c>
      <c r="AK4" s="66" t="s">
        <v>47</v>
      </c>
      <c r="AL4" s="66" t="s">
        <v>48</v>
      </c>
      <c r="AM4" s="66" t="s">
        <v>49</v>
      </c>
      <c r="AN4" s="66" t="s">
        <v>15</v>
      </c>
      <c r="AO4" s="66" t="s">
        <v>16</v>
      </c>
      <c r="AP4" s="66" t="s">
        <v>50</v>
      </c>
      <c r="AQ4" s="66" t="s">
        <v>14</v>
      </c>
      <c r="AR4" s="63" t="s">
        <v>47</v>
      </c>
      <c r="AS4" s="63" t="s">
        <v>48</v>
      </c>
      <c r="AT4" s="63" t="s">
        <v>49</v>
      </c>
      <c r="AU4" s="63" t="s">
        <v>15</v>
      </c>
      <c r="AV4" s="63" t="s">
        <v>16</v>
      </c>
      <c r="AW4" s="63" t="s">
        <v>50</v>
      </c>
      <c r="AX4" s="63" t="s">
        <v>14</v>
      </c>
    </row>
    <row r="5" spans="1:50" ht="13" x14ac:dyDescent="0.25">
      <c r="A5" s="203" t="s">
        <v>26</v>
      </c>
      <c r="B5" s="250"/>
      <c r="C5" s="250"/>
      <c r="D5" s="250"/>
      <c r="E5" s="250"/>
      <c r="F5" s="250"/>
      <c r="G5" s="250"/>
      <c r="H5" s="250"/>
      <c r="I5" s="243"/>
      <c r="J5" s="243"/>
      <c r="K5" s="243"/>
      <c r="L5" s="243"/>
      <c r="M5" s="243"/>
      <c r="N5" s="243"/>
      <c r="O5" s="243"/>
      <c r="P5" s="243"/>
      <c r="Q5" s="243"/>
      <c r="R5" s="243"/>
      <c r="S5" s="243"/>
      <c r="T5" s="243"/>
      <c r="U5" s="243"/>
      <c r="V5" s="243"/>
      <c r="W5" s="243"/>
      <c r="X5" s="243"/>
      <c r="Y5" s="243"/>
      <c r="Z5" s="243"/>
      <c r="AA5" s="243"/>
      <c r="AB5" s="243"/>
      <c r="AC5" s="243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</row>
    <row r="6" spans="1:50" x14ac:dyDescent="0.25">
      <c r="A6" s="205" t="s">
        <v>27</v>
      </c>
      <c r="B6" s="251">
        <v>9998.1821</v>
      </c>
      <c r="C6" s="251">
        <v>1328.1617000000001</v>
      </c>
      <c r="D6" s="251">
        <v>8045.5474000000004</v>
      </c>
      <c r="E6" s="251">
        <v>5909.3891000000003</v>
      </c>
      <c r="F6" s="251">
        <v>437.7063</v>
      </c>
      <c r="G6" s="251">
        <v>16080.381799999999</v>
      </c>
      <c r="H6" s="251">
        <v>41799.368399999999</v>
      </c>
      <c r="I6" s="204">
        <v>10312.545599999999</v>
      </c>
      <c r="J6" s="204">
        <v>1772.817</v>
      </c>
      <c r="K6" s="204">
        <v>8349.6777000000002</v>
      </c>
      <c r="L6" s="204">
        <f>723.9068+5147.2447</f>
        <v>5871.1514999999999</v>
      </c>
      <c r="M6" s="204">
        <v>544.10159999999996</v>
      </c>
      <c r="N6" s="204">
        <f>+O6-SUM(I6:M6)</f>
        <v>17387.7019</v>
      </c>
      <c r="O6" s="204">
        <v>44237.995300000002</v>
      </c>
      <c r="P6" s="204">
        <v>12026.966700000001</v>
      </c>
      <c r="Q6" s="204">
        <v>2109.2975000000001</v>
      </c>
      <c r="R6" s="204">
        <v>9440.0056000000004</v>
      </c>
      <c r="S6" s="204">
        <v>6387.7080999999998</v>
      </c>
      <c r="T6" s="204">
        <v>955.56579999999997</v>
      </c>
      <c r="U6" s="204">
        <v>20110.585500000001</v>
      </c>
      <c r="V6" s="204">
        <v>51030.129200000003</v>
      </c>
      <c r="W6" s="204">
        <v>14123.4141</v>
      </c>
      <c r="X6" s="204">
        <v>2530.5740999999998</v>
      </c>
      <c r="Y6" s="204">
        <v>8846.8984</v>
      </c>
      <c r="Z6" s="204">
        <v>6372.08</v>
      </c>
      <c r="AA6" s="204">
        <v>1254.2166</v>
      </c>
      <c r="AB6" s="204">
        <v>13887.2014</v>
      </c>
      <c r="AC6" s="204">
        <v>47014.384599999998</v>
      </c>
      <c r="AD6" s="251">
        <v>12949.105599038001</v>
      </c>
      <c r="AE6" s="251">
        <v>1900.86</v>
      </c>
      <c r="AF6" s="251">
        <v>9742.2761246410009</v>
      </c>
      <c r="AG6" s="251">
        <v>4517.8073301670001</v>
      </c>
      <c r="AH6" s="251">
        <v>1450.7644968770001</v>
      </c>
      <c r="AI6" s="251">
        <v>12647.643827880987</v>
      </c>
      <c r="AJ6" s="251">
        <v>43208.457378603991</v>
      </c>
      <c r="AK6" s="251">
        <v>13169.632107382999</v>
      </c>
      <c r="AL6" s="251">
        <v>1171.6600000000001</v>
      </c>
      <c r="AM6" s="251">
        <v>5995.4285508740004</v>
      </c>
      <c r="AN6" s="251">
        <v>4887.6233700109997</v>
      </c>
      <c r="AO6" s="251">
        <v>1529.518918968</v>
      </c>
      <c r="AP6" s="251">
        <v>9837.7309338949999</v>
      </c>
      <c r="AQ6" s="251">
        <v>36591.593881130997</v>
      </c>
      <c r="AR6" s="251">
        <v>12771.400299999999</v>
      </c>
      <c r="AS6" s="251">
        <v>1508.3939</v>
      </c>
      <c r="AT6" s="251">
        <v>7110.9332999999997</v>
      </c>
      <c r="AU6" s="251">
        <v>5728.6774999999998</v>
      </c>
      <c r="AV6" s="251">
        <v>1618.7199000000001</v>
      </c>
      <c r="AW6" s="251">
        <v>8443.6325000000015</v>
      </c>
      <c r="AX6" s="251">
        <v>37181.757400000002</v>
      </c>
    </row>
    <row r="7" spans="1:50" x14ac:dyDescent="0.25">
      <c r="A7" s="205" t="s">
        <v>28</v>
      </c>
      <c r="B7" s="251">
        <v>0</v>
      </c>
      <c r="C7" s="251">
        <v>0</v>
      </c>
      <c r="D7" s="251">
        <v>0</v>
      </c>
      <c r="E7" s="251">
        <v>0</v>
      </c>
      <c r="F7" s="251">
        <v>0</v>
      </c>
      <c r="G7" s="251">
        <v>0</v>
      </c>
      <c r="H7" s="251">
        <v>0</v>
      </c>
      <c r="I7" s="204">
        <v>0</v>
      </c>
      <c r="J7" s="204">
        <v>0</v>
      </c>
      <c r="K7" s="204">
        <v>0</v>
      </c>
      <c r="L7" s="204">
        <v>0</v>
      </c>
      <c r="M7" s="204">
        <v>0</v>
      </c>
      <c r="N7" s="204">
        <v>0</v>
      </c>
      <c r="O7" s="204">
        <v>0</v>
      </c>
      <c r="P7" s="204">
        <v>0</v>
      </c>
      <c r="Q7" s="204">
        <v>0</v>
      </c>
      <c r="R7" s="204">
        <v>0</v>
      </c>
      <c r="S7" s="204">
        <v>0</v>
      </c>
      <c r="T7" s="204">
        <v>0</v>
      </c>
      <c r="U7" s="204">
        <v>0</v>
      </c>
      <c r="V7" s="204">
        <v>0</v>
      </c>
      <c r="W7" s="204">
        <v>0</v>
      </c>
      <c r="X7" s="204">
        <v>0</v>
      </c>
      <c r="Y7" s="204">
        <v>0</v>
      </c>
      <c r="Z7" s="204">
        <v>0</v>
      </c>
      <c r="AA7" s="204">
        <v>0</v>
      </c>
      <c r="AB7" s="204">
        <v>0</v>
      </c>
      <c r="AC7" s="204">
        <v>0</v>
      </c>
      <c r="AD7" s="251"/>
      <c r="AE7" s="251"/>
      <c r="AF7" s="251"/>
      <c r="AG7" s="251"/>
      <c r="AH7" s="251"/>
      <c r="AI7" s="251"/>
      <c r="AJ7" s="251"/>
      <c r="AK7" s="251"/>
      <c r="AL7" s="251"/>
      <c r="AM7" s="251"/>
      <c r="AN7" s="251"/>
      <c r="AO7" s="251"/>
      <c r="AP7" s="251"/>
      <c r="AQ7" s="251"/>
      <c r="AR7" s="251"/>
      <c r="AS7" s="251"/>
      <c r="AT7" s="251"/>
      <c r="AU7" s="251"/>
      <c r="AV7" s="251"/>
      <c r="AW7" s="251"/>
      <c r="AX7" s="251"/>
    </row>
    <row r="8" spans="1:50" s="20" customFormat="1" ht="13" x14ac:dyDescent="0.25">
      <c r="A8" s="206" t="s">
        <v>29</v>
      </c>
      <c r="B8" s="252">
        <v>9998.1821</v>
      </c>
      <c r="C8" s="252">
        <v>1328.1617000000001</v>
      </c>
      <c r="D8" s="252">
        <v>8045.5474000000004</v>
      </c>
      <c r="E8" s="252">
        <v>5909.3891000000003</v>
      </c>
      <c r="F8" s="252">
        <v>437.7063</v>
      </c>
      <c r="G8" s="252">
        <v>16080.381799999999</v>
      </c>
      <c r="H8" s="252">
        <v>41799.368399999999</v>
      </c>
      <c r="I8" s="207">
        <f>+I6+I7</f>
        <v>10312.545599999999</v>
      </c>
      <c r="J8" s="207">
        <f t="shared" ref="J8:O8" si="0">+J6+J7</f>
        <v>1772.817</v>
      </c>
      <c r="K8" s="207">
        <f t="shared" si="0"/>
        <v>8349.6777000000002</v>
      </c>
      <c r="L8" s="207">
        <f t="shared" si="0"/>
        <v>5871.1514999999999</v>
      </c>
      <c r="M8" s="207">
        <f t="shared" si="0"/>
        <v>544.10159999999996</v>
      </c>
      <c r="N8" s="207">
        <f t="shared" si="0"/>
        <v>17387.7019</v>
      </c>
      <c r="O8" s="207">
        <f t="shared" si="0"/>
        <v>44237.995300000002</v>
      </c>
      <c r="P8" s="207">
        <f>+P6+P7</f>
        <v>12026.966700000001</v>
      </c>
      <c r="Q8" s="207">
        <f t="shared" ref="Q8:AB8" si="1">+Q6+Q7</f>
        <v>2109.2975000000001</v>
      </c>
      <c r="R8" s="207">
        <f t="shared" si="1"/>
        <v>9440.0056000000004</v>
      </c>
      <c r="S8" s="207">
        <f t="shared" si="1"/>
        <v>6387.7080999999998</v>
      </c>
      <c r="T8" s="207">
        <f t="shared" si="1"/>
        <v>955.56579999999997</v>
      </c>
      <c r="U8" s="207">
        <f t="shared" si="1"/>
        <v>20110.585500000001</v>
      </c>
      <c r="V8" s="207">
        <f t="shared" si="1"/>
        <v>51030.129200000003</v>
      </c>
      <c r="W8" s="207">
        <f t="shared" si="1"/>
        <v>14123.4141</v>
      </c>
      <c r="X8" s="207">
        <f t="shared" si="1"/>
        <v>2530.5740999999998</v>
      </c>
      <c r="Y8" s="207">
        <f t="shared" si="1"/>
        <v>8846.8984</v>
      </c>
      <c r="Z8" s="207">
        <f t="shared" si="1"/>
        <v>6372.08</v>
      </c>
      <c r="AA8" s="207">
        <f t="shared" si="1"/>
        <v>1254.2166</v>
      </c>
      <c r="AB8" s="207">
        <f t="shared" si="1"/>
        <v>13887.2014</v>
      </c>
      <c r="AC8" s="207">
        <f>+AC6+AC7</f>
        <v>47014.384599999998</v>
      </c>
      <c r="AD8" s="252">
        <v>12949.105599038001</v>
      </c>
      <c r="AE8" s="252">
        <v>1900.86</v>
      </c>
      <c r="AF8" s="252">
        <v>9742.2761246410009</v>
      </c>
      <c r="AG8" s="252">
        <v>4517.8073301670001</v>
      </c>
      <c r="AH8" s="252">
        <v>1450.7644968770001</v>
      </c>
      <c r="AI8" s="252">
        <v>12647.643827881</v>
      </c>
      <c r="AJ8" s="252">
        <v>43208.457378603991</v>
      </c>
      <c r="AK8" s="252">
        <v>13169.632107382999</v>
      </c>
      <c r="AL8" s="252">
        <v>1171.6600000000001</v>
      </c>
      <c r="AM8" s="252">
        <v>5995.4285508740004</v>
      </c>
      <c r="AN8" s="252">
        <v>4887.6233700109997</v>
      </c>
      <c r="AO8" s="252">
        <v>1529.518918968</v>
      </c>
      <c r="AP8" s="252">
        <v>9837.7309338949999</v>
      </c>
      <c r="AQ8" s="252">
        <v>36591.593881130997</v>
      </c>
      <c r="AR8" s="252">
        <v>12771.400299999999</v>
      </c>
      <c r="AS8" s="252">
        <v>1508.3939</v>
      </c>
      <c r="AT8" s="252">
        <v>7110.9332999999997</v>
      </c>
      <c r="AU8" s="252">
        <v>5728.6774999999998</v>
      </c>
      <c r="AV8" s="252">
        <v>1618.7199000000001</v>
      </c>
      <c r="AW8" s="252">
        <v>8443.6325000000015</v>
      </c>
      <c r="AX8" s="252">
        <v>37181.757400000002</v>
      </c>
    </row>
    <row r="9" spans="1:50" ht="13" x14ac:dyDescent="0.25">
      <c r="A9" s="203" t="s">
        <v>30</v>
      </c>
      <c r="B9" s="252"/>
      <c r="C9" s="252"/>
      <c r="D9" s="252"/>
      <c r="E9" s="252"/>
      <c r="F9" s="252"/>
      <c r="G9" s="252"/>
      <c r="H9" s="252"/>
      <c r="I9" s="244"/>
      <c r="J9" s="244"/>
      <c r="K9" s="244"/>
      <c r="L9" s="244"/>
      <c r="M9" s="244"/>
      <c r="N9" s="244"/>
      <c r="O9" s="244"/>
      <c r="P9" s="244"/>
      <c r="Q9" s="244"/>
      <c r="R9" s="244"/>
      <c r="S9" s="244"/>
      <c r="T9" s="244"/>
      <c r="U9" s="244"/>
      <c r="V9" s="244"/>
      <c r="W9" s="244"/>
      <c r="X9" s="244"/>
      <c r="Y9" s="244"/>
      <c r="Z9" s="244"/>
      <c r="AA9" s="244"/>
      <c r="AB9" s="244"/>
      <c r="AC9" s="244"/>
      <c r="AD9" s="253"/>
      <c r="AE9" s="253"/>
      <c r="AF9" s="253"/>
      <c r="AG9" s="253"/>
      <c r="AH9" s="253"/>
      <c r="AI9" s="253"/>
      <c r="AJ9" s="253"/>
      <c r="AK9" s="253"/>
      <c r="AL9" s="253"/>
      <c r="AM9" s="253"/>
      <c r="AN9" s="253"/>
      <c r="AO9" s="253"/>
      <c r="AP9" s="253"/>
      <c r="AQ9" s="253"/>
      <c r="AR9" s="254"/>
      <c r="AS9" s="254"/>
      <c r="AT9" s="254"/>
      <c r="AU9" s="254"/>
      <c r="AV9" s="254"/>
      <c r="AW9" s="254"/>
      <c r="AX9" s="254"/>
    </row>
    <row r="10" spans="1:50" x14ac:dyDescent="0.25">
      <c r="A10" s="255" t="s">
        <v>31</v>
      </c>
      <c r="B10" s="256">
        <v>0</v>
      </c>
      <c r="C10" s="256">
        <v>0</v>
      </c>
      <c r="D10" s="256">
        <v>0</v>
      </c>
      <c r="E10" s="256">
        <v>0</v>
      </c>
      <c r="F10" s="256">
        <v>0</v>
      </c>
      <c r="G10" s="256">
        <v>0</v>
      </c>
      <c r="H10" s="256">
        <v>0</v>
      </c>
      <c r="I10" s="244">
        <v>67.05</v>
      </c>
      <c r="J10" s="244">
        <v>0.76</v>
      </c>
      <c r="K10" s="244">
        <v>0</v>
      </c>
      <c r="L10" s="244">
        <v>0</v>
      </c>
      <c r="M10" s="244">
        <v>0</v>
      </c>
      <c r="N10" s="244">
        <v>34.45000000000001</v>
      </c>
      <c r="O10" s="244">
        <v>102.26</v>
      </c>
      <c r="P10" s="244">
        <v>124.05</v>
      </c>
      <c r="Q10" s="244">
        <v>24.240000000000002</v>
      </c>
      <c r="R10" s="244">
        <v>0</v>
      </c>
      <c r="S10" s="244">
        <v>0</v>
      </c>
      <c r="T10" s="244">
        <v>0</v>
      </c>
      <c r="U10" s="244">
        <v>101.49999999999999</v>
      </c>
      <c r="V10" s="244">
        <v>249.79</v>
      </c>
      <c r="W10" s="244">
        <v>96.63</v>
      </c>
      <c r="X10" s="244">
        <v>2.1088</v>
      </c>
      <c r="Y10" s="244">
        <v>0</v>
      </c>
      <c r="Z10" s="244">
        <v>0</v>
      </c>
      <c r="AA10" s="244">
        <v>0</v>
      </c>
      <c r="AB10" s="244">
        <v>71.9512</v>
      </c>
      <c r="AC10" s="244">
        <v>170.69</v>
      </c>
      <c r="AD10" s="253">
        <v>106.2</v>
      </c>
      <c r="AE10" s="253">
        <v>1.54</v>
      </c>
      <c r="AF10" s="253">
        <v>0</v>
      </c>
      <c r="AG10" s="253">
        <v>0</v>
      </c>
      <c r="AH10" s="253">
        <v>0</v>
      </c>
      <c r="AI10" s="253">
        <v>94.259999999999991</v>
      </c>
      <c r="AJ10" s="253">
        <v>202</v>
      </c>
      <c r="AK10" s="253">
        <v>116.0498</v>
      </c>
      <c r="AL10" s="253">
        <v>1.1567000000000001</v>
      </c>
      <c r="AM10" s="253">
        <v>0</v>
      </c>
      <c r="AN10" s="253">
        <v>0</v>
      </c>
      <c r="AO10" s="253">
        <v>0</v>
      </c>
      <c r="AP10" s="253">
        <v>128.3869</v>
      </c>
      <c r="AQ10" s="253">
        <v>245.5934</v>
      </c>
      <c r="AR10" s="257">
        <v>109.12</v>
      </c>
      <c r="AS10" s="108">
        <v>3.55</v>
      </c>
      <c r="AT10" s="108">
        <v>0</v>
      </c>
      <c r="AU10" s="108">
        <v>0</v>
      </c>
      <c r="AV10" s="108">
        <v>0</v>
      </c>
      <c r="AW10" s="108">
        <v>150.51</v>
      </c>
      <c r="AX10" s="108">
        <v>263.18</v>
      </c>
    </row>
    <row r="11" spans="1:50" x14ac:dyDescent="0.25">
      <c r="A11" s="255" t="s">
        <v>32</v>
      </c>
      <c r="B11" s="256">
        <v>0</v>
      </c>
      <c r="C11" s="256">
        <v>0</v>
      </c>
      <c r="D11" s="256">
        <v>0</v>
      </c>
      <c r="E11" s="251">
        <v>758.68470000000002</v>
      </c>
      <c r="F11" s="256">
        <v>0</v>
      </c>
      <c r="G11" s="256">
        <v>0</v>
      </c>
      <c r="H11" s="251">
        <v>758.68470000000002</v>
      </c>
      <c r="I11" s="244">
        <v>3.58</v>
      </c>
      <c r="J11" s="244">
        <v>5.58</v>
      </c>
      <c r="K11" s="244">
        <v>0</v>
      </c>
      <c r="L11" s="244">
        <v>2405.9299999999998</v>
      </c>
      <c r="M11" s="244">
        <v>36.96</v>
      </c>
      <c r="N11" s="244">
        <v>9.5400000000004539</v>
      </c>
      <c r="O11" s="244">
        <v>2461.59</v>
      </c>
      <c r="P11" s="244">
        <v>9.24</v>
      </c>
      <c r="Q11" s="244">
        <v>12.86</v>
      </c>
      <c r="R11" s="244">
        <v>0</v>
      </c>
      <c r="S11" s="244">
        <v>1484.63</v>
      </c>
      <c r="T11" s="244">
        <v>42.84</v>
      </c>
      <c r="U11" s="244">
        <v>9.9099999999999913</v>
      </c>
      <c r="V11" s="244">
        <v>1559.48</v>
      </c>
      <c r="W11" s="244">
        <v>0.1</v>
      </c>
      <c r="X11" s="244">
        <v>1.69</v>
      </c>
      <c r="Y11" s="244">
        <v>0</v>
      </c>
      <c r="Z11" s="244">
        <v>506.25</v>
      </c>
      <c r="AA11" s="244">
        <v>62.1</v>
      </c>
      <c r="AB11" s="244">
        <v>0.37639999999995333</v>
      </c>
      <c r="AC11" s="244">
        <v>570.51639999999998</v>
      </c>
      <c r="AD11" s="253">
        <v>0</v>
      </c>
      <c r="AE11" s="253">
        <v>0</v>
      </c>
      <c r="AF11" s="253">
        <v>0</v>
      </c>
      <c r="AG11" s="253">
        <v>866.16</v>
      </c>
      <c r="AH11" s="253">
        <v>139.71</v>
      </c>
      <c r="AI11" s="253">
        <v>0</v>
      </c>
      <c r="AJ11" s="253">
        <v>1005.87</v>
      </c>
      <c r="AK11" s="253">
        <v>-1.6999999999999999E-3</v>
      </c>
      <c r="AL11" s="253">
        <v>-0.35299999999999998</v>
      </c>
      <c r="AM11" s="253">
        <v>0</v>
      </c>
      <c r="AN11" s="253">
        <v>739.89390000000003</v>
      </c>
      <c r="AO11" s="253">
        <v>239.3536</v>
      </c>
      <c r="AP11" s="253">
        <v>-4.0300000000000002E-2</v>
      </c>
      <c r="AQ11" s="253">
        <v>978.85250000000008</v>
      </c>
      <c r="AR11" s="257">
        <v>0</v>
      </c>
      <c r="AS11" s="108">
        <v>0.77</v>
      </c>
      <c r="AT11" s="108">
        <v>0</v>
      </c>
      <c r="AU11" s="108">
        <v>0.01</v>
      </c>
      <c r="AV11" s="108">
        <v>83.53</v>
      </c>
      <c r="AW11" s="108">
        <v>1.51</v>
      </c>
      <c r="AX11" s="108">
        <v>85.82</v>
      </c>
    </row>
    <row r="12" spans="1:50" x14ac:dyDescent="0.25">
      <c r="A12" s="255" t="s">
        <v>33</v>
      </c>
      <c r="B12" s="256">
        <v>0</v>
      </c>
      <c r="C12" s="256">
        <v>0</v>
      </c>
      <c r="D12" s="256">
        <v>0</v>
      </c>
      <c r="E12" s="251"/>
      <c r="F12" s="256">
        <v>0</v>
      </c>
      <c r="G12" s="256">
        <v>0</v>
      </c>
      <c r="H12" s="251"/>
      <c r="I12" s="244"/>
      <c r="J12" s="244"/>
      <c r="K12" s="244"/>
      <c r="L12" s="244"/>
      <c r="M12" s="244"/>
      <c r="N12" s="244"/>
      <c r="O12" s="244"/>
      <c r="P12" s="244"/>
      <c r="Q12" s="244"/>
      <c r="R12" s="244"/>
      <c r="S12" s="244"/>
      <c r="T12" s="244"/>
      <c r="U12" s="244"/>
      <c r="V12" s="244"/>
      <c r="W12" s="244"/>
      <c r="X12" s="244"/>
      <c r="Y12" s="244"/>
      <c r="Z12" s="244"/>
      <c r="AA12" s="244"/>
      <c r="AB12" s="244"/>
      <c r="AC12" s="244"/>
      <c r="AD12" s="253"/>
      <c r="AE12" s="253"/>
      <c r="AF12" s="253"/>
      <c r="AG12" s="253"/>
      <c r="AH12" s="253"/>
      <c r="AI12" s="253"/>
      <c r="AJ12" s="253"/>
      <c r="AK12" s="253">
        <v>134.6377</v>
      </c>
      <c r="AL12" s="253">
        <v>0.53139999999999998</v>
      </c>
      <c r="AM12" s="253">
        <v>0</v>
      </c>
      <c r="AN12" s="253">
        <v>0</v>
      </c>
      <c r="AO12" s="253">
        <v>0</v>
      </c>
      <c r="AP12" s="253">
        <v>0</v>
      </c>
      <c r="AQ12" s="253">
        <v>135.16909999999999</v>
      </c>
      <c r="AR12" s="257">
        <v>218.22</v>
      </c>
      <c r="AS12" s="108">
        <v>0.68</v>
      </c>
      <c r="AT12" s="108">
        <v>0</v>
      </c>
      <c r="AU12" s="108">
        <v>0</v>
      </c>
      <c r="AV12" s="108">
        <v>0</v>
      </c>
      <c r="AW12" s="108">
        <v>0</v>
      </c>
      <c r="AX12" s="108">
        <v>218.9</v>
      </c>
    </row>
    <row r="13" spans="1:50" x14ac:dyDescent="0.25">
      <c r="A13" s="255" t="s">
        <v>34</v>
      </c>
      <c r="B13" s="256">
        <v>0</v>
      </c>
      <c r="C13" s="256">
        <v>0</v>
      </c>
      <c r="D13" s="256">
        <v>0</v>
      </c>
      <c r="E13" s="251">
        <v>0</v>
      </c>
      <c r="F13" s="251">
        <v>67.301000000000002</v>
      </c>
      <c r="G13" s="251">
        <v>4.3200000000000002E-2</v>
      </c>
      <c r="H13" s="251">
        <v>67.344200000000001</v>
      </c>
      <c r="I13" s="244">
        <v>18.47</v>
      </c>
      <c r="J13" s="244">
        <v>0.38</v>
      </c>
      <c r="K13" s="244">
        <v>0</v>
      </c>
      <c r="L13" s="244">
        <v>1</v>
      </c>
      <c r="M13" s="244">
        <v>174.1</v>
      </c>
      <c r="N13" s="244">
        <v>0.11000000000001364</v>
      </c>
      <c r="O13" s="244">
        <v>194.06</v>
      </c>
      <c r="P13" s="244">
        <v>24.48</v>
      </c>
      <c r="Q13" s="244">
        <v>0.54</v>
      </c>
      <c r="R13" s="244">
        <v>0</v>
      </c>
      <c r="S13" s="244">
        <v>26.85</v>
      </c>
      <c r="T13" s="244">
        <v>335.92</v>
      </c>
      <c r="U13" s="244">
        <v>6.0600000000000058</v>
      </c>
      <c r="V13" s="244">
        <v>393.85</v>
      </c>
      <c r="W13" s="244">
        <v>22.37</v>
      </c>
      <c r="X13" s="244">
        <v>0.89</v>
      </c>
      <c r="Y13" s="244">
        <v>0.18</v>
      </c>
      <c r="Z13" s="244">
        <v>36.61</v>
      </c>
      <c r="AA13" s="244">
        <v>354.83</v>
      </c>
      <c r="AB13" s="244">
        <v>0.82999999999999474</v>
      </c>
      <c r="AC13" s="244">
        <v>415.71</v>
      </c>
      <c r="AD13" s="253">
        <v>66.8</v>
      </c>
      <c r="AE13" s="253">
        <v>1.02</v>
      </c>
      <c r="AF13" s="253">
        <v>0</v>
      </c>
      <c r="AG13" s="253">
        <v>42.58</v>
      </c>
      <c r="AH13" s="253">
        <v>391.02</v>
      </c>
      <c r="AI13" s="253">
        <v>19.680000000000049</v>
      </c>
      <c r="AJ13" s="253">
        <v>521.1</v>
      </c>
      <c r="AK13" s="253">
        <v>127.3381</v>
      </c>
      <c r="AL13" s="253">
        <v>3.4731999999999998</v>
      </c>
      <c r="AM13" s="253">
        <v>0</v>
      </c>
      <c r="AN13" s="253">
        <v>97.125900000000001</v>
      </c>
      <c r="AO13" s="253">
        <v>418.0147</v>
      </c>
      <c r="AP13" s="253">
        <v>224.5941</v>
      </c>
      <c r="AQ13" s="253">
        <v>870.54600000000005</v>
      </c>
      <c r="AR13" s="257">
        <v>306.11</v>
      </c>
      <c r="AS13" s="108">
        <v>8.83</v>
      </c>
      <c r="AT13" s="108">
        <v>0</v>
      </c>
      <c r="AU13" s="108">
        <v>186.78</v>
      </c>
      <c r="AV13" s="108">
        <v>481.08</v>
      </c>
      <c r="AW13" s="108">
        <v>29.86</v>
      </c>
      <c r="AX13" s="108">
        <v>1012.66</v>
      </c>
    </row>
    <row r="14" spans="1:50" x14ac:dyDescent="0.25">
      <c r="A14" s="255" t="s">
        <v>35</v>
      </c>
      <c r="B14" s="251">
        <v>114.71</v>
      </c>
      <c r="C14" s="251">
        <v>27.03</v>
      </c>
      <c r="D14" s="251">
        <v>6.01</v>
      </c>
      <c r="E14" s="251">
        <v>58.245699999999999</v>
      </c>
      <c r="F14" s="251">
        <v>11.51</v>
      </c>
      <c r="G14" s="251">
        <v>350.81489999999997</v>
      </c>
      <c r="H14" s="251">
        <v>568.32060000000001</v>
      </c>
      <c r="I14" s="244">
        <v>161.11000000000001</v>
      </c>
      <c r="J14" s="244">
        <v>40.61</v>
      </c>
      <c r="K14" s="244">
        <v>5.48</v>
      </c>
      <c r="L14" s="244">
        <v>29.7</v>
      </c>
      <c r="M14" s="244">
        <v>24.88</v>
      </c>
      <c r="N14" s="244">
        <v>671.32079999999996</v>
      </c>
      <c r="O14" s="244">
        <v>933.10080000000005</v>
      </c>
      <c r="P14" s="244">
        <v>203.9</v>
      </c>
      <c r="Q14" s="244">
        <v>33.76</v>
      </c>
      <c r="R14" s="244">
        <v>135.30000000000001</v>
      </c>
      <c r="S14" s="244">
        <v>33.26</v>
      </c>
      <c r="T14" s="244">
        <v>42.02</v>
      </c>
      <c r="U14" s="244">
        <v>800.06000000000006</v>
      </c>
      <c r="V14" s="244">
        <v>1248.3</v>
      </c>
      <c r="W14" s="244">
        <v>267.39999999999998</v>
      </c>
      <c r="X14" s="244">
        <v>40.85</v>
      </c>
      <c r="Y14" s="244">
        <v>247.3</v>
      </c>
      <c r="Z14" s="244">
        <v>38.089999999999996</v>
      </c>
      <c r="AA14" s="244">
        <v>54.47</v>
      </c>
      <c r="AB14" s="244">
        <v>643.87000000000012</v>
      </c>
      <c r="AC14" s="244">
        <v>1291.98</v>
      </c>
      <c r="AD14" s="253">
        <v>267.39999999999998</v>
      </c>
      <c r="AE14" s="253">
        <v>40.85</v>
      </c>
      <c r="AF14" s="253">
        <v>247.3</v>
      </c>
      <c r="AG14" s="253">
        <v>-8.85</v>
      </c>
      <c r="AH14" s="253">
        <v>82.24</v>
      </c>
      <c r="AI14" s="253">
        <v>809.29000000000008</v>
      </c>
      <c r="AJ14" s="253">
        <v>1438.23</v>
      </c>
      <c r="AK14" s="253">
        <v>585.4633</v>
      </c>
      <c r="AL14" s="253">
        <v>22.220500000000001</v>
      </c>
      <c r="AM14" s="253">
        <v>1090.232</v>
      </c>
      <c r="AN14" s="253">
        <v>34.985399999999998</v>
      </c>
      <c r="AO14" s="253">
        <v>161.2398</v>
      </c>
      <c r="AP14" s="253">
        <v>664.66489999999999</v>
      </c>
      <c r="AQ14" s="253">
        <v>2558.8059000000003</v>
      </c>
      <c r="AR14" s="257">
        <v>769.21</v>
      </c>
      <c r="AS14" s="108">
        <v>29.45</v>
      </c>
      <c r="AT14" s="108">
        <v>333.94</v>
      </c>
      <c r="AU14" s="108">
        <v>257.39999999999998</v>
      </c>
      <c r="AV14" s="108">
        <v>111.21</v>
      </c>
      <c r="AW14" s="108">
        <v>579.04</v>
      </c>
      <c r="AX14" s="108">
        <v>2080.25</v>
      </c>
    </row>
    <row r="15" spans="1:50" x14ac:dyDescent="0.25">
      <c r="A15" s="255" t="s">
        <v>36</v>
      </c>
      <c r="B15" s="251">
        <v>281.97149999999999</v>
      </c>
      <c r="C15" s="251">
        <v>2.2103000000000002</v>
      </c>
      <c r="D15" s="251">
        <v>141.46</v>
      </c>
      <c r="E15" s="251">
        <v>198.28569999999999</v>
      </c>
      <c r="F15" s="251">
        <v>170.14779999999999</v>
      </c>
      <c r="G15" s="251">
        <v>512.71820000000002</v>
      </c>
      <c r="H15" s="251">
        <v>1306.7935</v>
      </c>
      <c r="I15" s="244">
        <v>451.36</v>
      </c>
      <c r="J15" s="244">
        <v>5.49</v>
      </c>
      <c r="K15" s="244">
        <v>499.77</v>
      </c>
      <c r="L15" s="244">
        <v>242.14</v>
      </c>
      <c r="M15" s="244">
        <v>252.8</v>
      </c>
      <c r="N15" s="244">
        <v>833.51999999999975</v>
      </c>
      <c r="O15" s="244">
        <v>2285.08</v>
      </c>
      <c r="P15" s="244">
        <v>561.91</v>
      </c>
      <c r="Q15" s="244">
        <v>5.29</v>
      </c>
      <c r="R15" s="244">
        <v>951.37</v>
      </c>
      <c r="S15" s="244">
        <v>406.02850000000001</v>
      </c>
      <c r="T15" s="244">
        <v>336.58</v>
      </c>
      <c r="U15" s="244">
        <v>1561.5715000000005</v>
      </c>
      <c r="V15" s="244">
        <v>3822.75</v>
      </c>
      <c r="W15" s="244">
        <v>836</v>
      </c>
      <c r="X15" s="244">
        <v>5.07</v>
      </c>
      <c r="Y15" s="244">
        <v>867.76</v>
      </c>
      <c r="Z15" s="244">
        <v>981.23</v>
      </c>
      <c r="AA15" s="244">
        <v>650.13</v>
      </c>
      <c r="AB15" s="244">
        <v>1532.8300000000004</v>
      </c>
      <c r="AC15" s="244">
        <v>4873.0200000000004</v>
      </c>
      <c r="AD15" s="253">
        <v>1106.74</v>
      </c>
      <c r="AE15" s="253">
        <v>6.69</v>
      </c>
      <c r="AF15" s="253">
        <v>1707.68</v>
      </c>
      <c r="AG15" s="253">
        <v>1015.59</v>
      </c>
      <c r="AH15" s="253">
        <v>1401.33</v>
      </c>
      <c r="AI15" s="253">
        <v>2447.8199999999997</v>
      </c>
      <c r="AJ15" s="253">
        <v>7685.85</v>
      </c>
      <c r="AK15" s="253">
        <v>1441.4386</v>
      </c>
      <c r="AL15" s="253">
        <v>10.7933</v>
      </c>
      <c r="AM15" s="253">
        <v>2727.3559</v>
      </c>
      <c r="AN15" s="253">
        <v>1454.7731999999999</v>
      </c>
      <c r="AO15" s="253">
        <v>1805.3224</v>
      </c>
      <c r="AP15" s="253">
        <v>2091.2105000000001</v>
      </c>
      <c r="AQ15" s="253">
        <v>9530.8938999999991</v>
      </c>
      <c r="AR15" s="257">
        <v>1495.6</v>
      </c>
      <c r="AS15" s="108">
        <v>8.1999999999999993</v>
      </c>
      <c r="AT15" s="108">
        <v>2937.17</v>
      </c>
      <c r="AU15" s="108">
        <v>1795.17</v>
      </c>
      <c r="AV15" s="108">
        <v>1413.92</v>
      </c>
      <c r="AW15" s="108">
        <v>2585.7600000000002</v>
      </c>
      <c r="AX15" s="108">
        <v>10235.82</v>
      </c>
    </row>
    <row r="16" spans="1:50" x14ac:dyDescent="0.25">
      <c r="A16" s="255" t="s">
        <v>37</v>
      </c>
      <c r="B16" s="251">
        <v>0</v>
      </c>
      <c r="C16" s="251">
        <v>0</v>
      </c>
      <c r="D16" s="251">
        <v>0</v>
      </c>
      <c r="E16" s="251">
        <v>0</v>
      </c>
      <c r="F16" s="251">
        <v>70.516000000000005</v>
      </c>
      <c r="G16" s="251">
        <v>0</v>
      </c>
      <c r="H16" s="251">
        <v>70.516000000000005</v>
      </c>
      <c r="I16" s="244">
        <v>0</v>
      </c>
      <c r="J16" s="244">
        <v>0</v>
      </c>
      <c r="K16" s="244">
        <v>0</v>
      </c>
      <c r="L16" s="244">
        <v>0</v>
      </c>
      <c r="M16" s="244">
        <v>267.02</v>
      </c>
      <c r="N16" s="244">
        <v>0</v>
      </c>
      <c r="O16" s="244">
        <v>267.02</v>
      </c>
      <c r="P16" s="244">
        <v>0</v>
      </c>
      <c r="Q16" s="244">
        <v>0</v>
      </c>
      <c r="R16" s="244">
        <v>0</v>
      </c>
      <c r="S16" s="244">
        <v>0</v>
      </c>
      <c r="T16" s="244">
        <v>453.36</v>
      </c>
      <c r="U16" s="244">
        <v>0</v>
      </c>
      <c r="V16" s="244">
        <v>453.36</v>
      </c>
      <c r="W16" s="244">
        <v>0</v>
      </c>
      <c r="X16" s="244">
        <v>0</v>
      </c>
      <c r="Y16" s="244">
        <v>0</v>
      </c>
      <c r="Z16" s="244">
        <v>0</v>
      </c>
      <c r="AA16" s="244">
        <v>433.85</v>
      </c>
      <c r="AB16" s="244">
        <v>0</v>
      </c>
      <c r="AC16" s="244">
        <v>433.85</v>
      </c>
      <c r="AD16" s="253">
        <v>0</v>
      </c>
      <c r="AE16" s="253">
        <v>0</v>
      </c>
      <c r="AF16" s="253">
        <v>0</v>
      </c>
      <c r="AG16" s="253">
        <v>0</v>
      </c>
      <c r="AH16" s="253">
        <v>440.18</v>
      </c>
      <c r="AI16" s="253">
        <v>0</v>
      </c>
      <c r="AJ16" s="253">
        <v>440.18</v>
      </c>
      <c r="AK16" s="253">
        <v>0</v>
      </c>
      <c r="AL16" s="253">
        <v>0</v>
      </c>
      <c r="AM16" s="253">
        <v>0</v>
      </c>
      <c r="AN16" s="253">
        <v>0</v>
      </c>
      <c r="AO16" s="253">
        <v>311.46859999999998</v>
      </c>
      <c r="AP16" s="253">
        <v>0</v>
      </c>
      <c r="AQ16" s="253">
        <v>311.46859999999998</v>
      </c>
      <c r="AR16" s="257">
        <v>0</v>
      </c>
      <c r="AS16" s="108">
        <v>0</v>
      </c>
      <c r="AT16" s="108">
        <v>0</v>
      </c>
      <c r="AU16" s="108">
        <v>0</v>
      </c>
      <c r="AV16" s="108">
        <v>356.62</v>
      </c>
      <c r="AW16" s="108">
        <v>0</v>
      </c>
      <c r="AX16" s="108">
        <v>356.62</v>
      </c>
    </row>
    <row r="17" spans="1:50" x14ac:dyDescent="0.25">
      <c r="A17" s="255" t="s">
        <v>38</v>
      </c>
      <c r="B17" s="251">
        <v>278.54660000000001</v>
      </c>
      <c r="C17" s="251">
        <v>14.686800000000002</v>
      </c>
      <c r="D17" s="251">
        <v>6.6586999999999996</v>
      </c>
      <c r="E17" s="251">
        <v>123.2491</v>
      </c>
      <c r="F17" s="251">
        <v>24.557700000000001</v>
      </c>
      <c r="G17" s="251">
        <v>738.23879999999997</v>
      </c>
      <c r="H17" s="251">
        <v>1185.9376999999999</v>
      </c>
      <c r="I17" s="244">
        <v>411.53</v>
      </c>
      <c r="J17" s="244">
        <v>13.09</v>
      </c>
      <c r="K17" s="244">
        <v>42.88</v>
      </c>
      <c r="L17" s="244">
        <v>196.5</v>
      </c>
      <c r="M17" s="244">
        <v>67.98</v>
      </c>
      <c r="N17" s="244">
        <v>839.79</v>
      </c>
      <c r="O17" s="244">
        <v>1571.77</v>
      </c>
      <c r="P17" s="244">
        <v>527.71</v>
      </c>
      <c r="Q17" s="244">
        <v>9.6</v>
      </c>
      <c r="R17" s="244">
        <v>7.99</v>
      </c>
      <c r="S17" s="244">
        <v>136.5</v>
      </c>
      <c r="T17" s="244">
        <v>85.05</v>
      </c>
      <c r="U17" s="244">
        <v>783.69</v>
      </c>
      <c r="V17" s="244">
        <v>1550.54</v>
      </c>
      <c r="W17" s="244">
        <v>752.40819999999997</v>
      </c>
      <c r="X17" s="244">
        <v>8.4269999999999996</v>
      </c>
      <c r="Y17" s="244">
        <v>6.5528000000000004</v>
      </c>
      <c r="Z17" s="244">
        <v>93.575199999999995</v>
      </c>
      <c r="AA17" s="244">
        <v>82.027299999999997</v>
      </c>
      <c r="AB17" s="244">
        <v>862.49590000000023</v>
      </c>
      <c r="AC17" s="244">
        <v>1805.4864</v>
      </c>
      <c r="AD17" s="253">
        <v>784.82</v>
      </c>
      <c r="AE17" s="253">
        <v>7.29</v>
      </c>
      <c r="AF17" s="253">
        <v>8.35</v>
      </c>
      <c r="AG17" s="253">
        <v>116.41</v>
      </c>
      <c r="AH17" s="253">
        <v>114.29</v>
      </c>
      <c r="AI17" s="253">
        <v>966.25000000000011</v>
      </c>
      <c r="AJ17" s="253">
        <v>1997.41</v>
      </c>
      <c r="AK17" s="253">
        <v>735.01980000000003</v>
      </c>
      <c r="AL17" s="253">
        <v>4.6912000000000003</v>
      </c>
      <c r="AM17" s="253">
        <v>-3.7587999999999999</v>
      </c>
      <c r="AN17" s="253">
        <v>119.8952</v>
      </c>
      <c r="AO17" s="253">
        <v>91.069500000000005</v>
      </c>
      <c r="AP17" s="253">
        <v>-185.21839999999997</v>
      </c>
      <c r="AQ17" s="253">
        <v>761.69850000000019</v>
      </c>
      <c r="AR17" s="257">
        <v>1029.2</v>
      </c>
      <c r="AS17" s="108">
        <v>11.7</v>
      </c>
      <c r="AT17" s="108">
        <v>41.5</v>
      </c>
      <c r="AU17" s="108">
        <v>315.66000000000003</v>
      </c>
      <c r="AV17" s="108">
        <v>148.47</v>
      </c>
      <c r="AW17" s="108">
        <v>966.64</v>
      </c>
      <c r="AX17" s="108">
        <v>2513.17</v>
      </c>
    </row>
    <row r="18" spans="1:50" x14ac:dyDescent="0.25">
      <c r="A18" s="255" t="s">
        <v>39</v>
      </c>
      <c r="B18" s="251">
        <v>272.74880000000002</v>
      </c>
      <c r="C18" s="251">
        <v>5.5136000000000003</v>
      </c>
      <c r="D18" s="251">
        <v>29.368200000000002</v>
      </c>
      <c r="E18" s="251">
        <v>176.44570000000002</v>
      </c>
      <c r="F18" s="251">
        <v>73.63</v>
      </c>
      <c r="G18" s="251">
        <v>1488.9574</v>
      </c>
      <c r="H18" s="251">
        <v>2046.6637000000001</v>
      </c>
      <c r="I18" s="244">
        <v>204.65</v>
      </c>
      <c r="J18" s="244">
        <v>21.73</v>
      </c>
      <c r="K18" s="244">
        <v>57.43</v>
      </c>
      <c r="L18" s="244">
        <v>193.38</v>
      </c>
      <c r="M18" s="244">
        <v>190.17</v>
      </c>
      <c r="N18" s="244">
        <v>1608.0499999999997</v>
      </c>
      <c r="O18" s="244">
        <v>2275.41</v>
      </c>
      <c r="P18" s="244">
        <v>135.97999999999999</v>
      </c>
      <c r="Q18" s="244">
        <v>22.589999999999996</v>
      </c>
      <c r="R18" s="244">
        <v>541.91</v>
      </c>
      <c r="S18" s="244">
        <v>296.25</v>
      </c>
      <c r="T18" s="244">
        <v>301.27999999999997</v>
      </c>
      <c r="U18" s="244">
        <v>1610.8799999999999</v>
      </c>
      <c r="V18" s="244">
        <v>2908.89</v>
      </c>
      <c r="W18" s="244">
        <v>734.71810000000005</v>
      </c>
      <c r="X18" s="244">
        <v>46.428200000000004</v>
      </c>
      <c r="Y18" s="244">
        <v>703.48779999999999</v>
      </c>
      <c r="Z18" s="244">
        <v>946.66099999999994</v>
      </c>
      <c r="AA18" s="244">
        <v>528.35739999999998</v>
      </c>
      <c r="AB18" s="244">
        <v>1496.8071000000004</v>
      </c>
      <c r="AC18" s="244">
        <v>4456.4596000000001</v>
      </c>
      <c r="AD18" s="253">
        <v>643.49</v>
      </c>
      <c r="AE18" s="253">
        <v>45.69</v>
      </c>
      <c r="AF18" s="253">
        <v>803.48</v>
      </c>
      <c r="AG18" s="253">
        <v>859.48</v>
      </c>
      <c r="AH18" s="253">
        <v>395.37</v>
      </c>
      <c r="AI18" s="253">
        <v>1576.5000000000005</v>
      </c>
      <c r="AJ18" s="253">
        <v>4324.01</v>
      </c>
      <c r="AK18" s="253">
        <v>455.54500000000002</v>
      </c>
      <c r="AL18" s="253">
        <v>31.762499999999999</v>
      </c>
      <c r="AM18" s="253">
        <v>789.27710000000002</v>
      </c>
      <c r="AN18" s="253">
        <v>728.73840000000007</v>
      </c>
      <c r="AO18" s="253">
        <v>231.34800000000001</v>
      </c>
      <c r="AP18" s="253">
        <v>138.68860000000001</v>
      </c>
      <c r="AQ18" s="253">
        <v>2375.3596000000002</v>
      </c>
      <c r="AR18" s="257">
        <v>952.25</v>
      </c>
      <c r="AS18" s="108">
        <v>33.64</v>
      </c>
      <c r="AT18" s="108">
        <v>2651.94</v>
      </c>
      <c r="AU18" s="108">
        <v>1378.16</v>
      </c>
      <c r="AV18" s="108">
        <v>506.39</v>
      </c>
      <c r="AW18" s="108">
        <v>2205.7399999999998</v>
      </c>
      <c r="AX18" s="108">
        <v>7728.12</v>
      </c>
    </row>
    <row r="19" spans="1:50" x14ac:dyDescent="0.25">
      <c r="A19" s="255" t="s">
        <v>40</v>
      </c>
      <c r="B19" s="251">
        <v>144.4461</v>
      </c>
      <c r="C19" s="251">
        <v>15.7662</v>
      </c>
      <c r="D19" s="251">
        <v>1.2198</v>
      </c>
      <c r="E19" s="251">
        <v>7.1300000000000002E-2</v>
      </c>
      <c r="F19" s="251">
        <v>0</v>
      </c>
      <c r="G19" s="251">
        <v>25.611900000000002</v>
      </c>
      <c r="H19" s="251">
        <v>187.11529999999999</v>
      </c>
      <c r="I19" s="244">
        <v>163.44999999999999</v>
      </c>
      <c r="J19" s="244">
        <v>12.2286</v>
      </c>
      <c r="K19" s="244">
        <v>1.58</v>
      </c>
      <c r="L19" s="244">
        <v>0.39</v>
      </c>
      <c r="M19" s="244">
        <v>0</v>
      </c>
      <c r="N19" s="244">
        <v>146.84140000000002</v>
      </c>
      <c r="O19" s="244">
        <v>324.49</v>
      </c>
      <c r="P19" s="244">
        <v>160.80000000000001</v>
      </c>
      <c r="Q19" s="244">
        <v>21.534800000000001</v>
      </c>
      <c r="R19" s="244">
        <v>61.099999999999994</v>
      </c>
      <c r="S19" s="244">
        <v>0.46</v>
      </c>
      <c r="T19" s="244">
        <v>0</v>
      </c>
      <c r="U19" s="244">
        <v>235.71520000000004</v>
      </c>
      <c r="V19" s="244">
        <v>479.61</v>
      </c>
      <c r="W19" s="244">
        <v>179.73</v>
      </c>
      <c r="X19" s="244">
        <v>25.756899999999998</v>
      </c>
      <c r="Y19" s="244">
        <v>16.8338</v>
      </c>
      <c r="Z19" s="244">
        <v>0.11</v>
      </c>
      <c r="AA19" s="244">
        <v>0</v>
      </c>
      <c r="AB19" s="244">
        <v>181.40730000000005</v>
      </c>
      <c r="AC19" s="244">
        <v>403.83800000000002</v>
      </c>
      <c r="AD19" s="253">
        <v>182.37</v>
      </c>
      <c r="AE19" s="253">
        <v>19.579999999999998</v>
      </c>
      <c r="AF19" s="253">
        <v>6.03</v>
      </c>
      <c r="AG19" s="253">
        <v>0</v>
      </c>
      <c r="AH19" s="253">
        <v>0</v>
      </c>
      <c r="AI19" s="253">
        <v>241.84</v>
      </c>
      <c r="AJ19" s="253">
        <v>449.82</v>
      </c>
      <c r="AK19" s="253">
        <v>75.041499999999999</v>
      </c>
      <c r="AL19" s="253">
        <v>28.9712</v>
      </c>
      <c r="AM19" s="253">
        <v>-0.1646</v>
      </c>
      <c r="AN19" s="253">
        <v>0.13780000000000001</v>
      </c>
      <c r="AO19" s="253">
        <v>0</v>
      </c>
      <c r="AP19" s="253">
        <v>81.499099999999999</v>
      </c>
      <c r="AQ19" s="253">
        <v>185.48500000000001</v>
      </c>
      <c r="AR19" s="257">
        <v>147.75</v>
      </c>
      <c r="AS19" s="108">
        <v>40.78</v>
      </c>
      <c r="AT19" s="108">
        <v>0.88</v>
      </c>
      <c r="AU19" s="108">
        <v>0.1</v>
      </c>
      <c r="AV19" s="108">
        <v>0</v>
      </c>
      <c r="AW19" s="108">
        <v>98.78</v>
      </c>
      <c r="AX19" s="108">
        <v>288.29000000000002</v>
      </c>
    </row>
    <row r="20" spans="1:50" ht="13" x14ac:dyDescent="0.25">
      <c r="A20" s="258" t="s">
        <v>41</v>
      </c>
      <c r="B20" s="251"/>
      <c r="C20" s="251"/>
      <c r="D20" s="251"/>
      <c r="E20" s="251"/>
      <c r="F20" s="251"/>
      <c r="G20" s="251"/>
      <c r="H20" s="251"/>
      <c r="I20" s="244"/>
      <c r="J20" s="244"/>
      <c r="K20" s="244"/>
      <c r="L20" s="244"/>
      <c r="M20" s="244"/>
      <c r="N20" s="244"/>
      <c r="O20" s="244"/>
      <c r="P20" s="244"/>
      <c r="Q20" s="244"/>
      <c r="R20" s="244"/>
      <c r="S20" s="244"/>
      <c r="T20" s="244"/>
      <c r="U20" s="244"/>
      <c r="V20" s="244"/>
      <c r="W20" s="244"/>
      <c r="X20" s="244"/>
      <c r="Y20" s="244"/>
      <c r="Z20" s="244"/>
      <c r="AA20" s="244"/>
      <c r="AB20" s="244"/>
      <c r="AC20" s="244"/>
      <c r="AD20" s="253"/>
      <c r="AE20" s="253"/>
      <c r="AF20" s="253"/>
      <c r="AG20" s="253"/>
      <c r="AH20" s="253"/>
      <c r="AI20" s="253"/>
      <c r="AJ20" s="253"/>
      <c r="AK20" s="253"/>
      <c r="AL20" s="253"/>
      <c r="AM20" s="253"/>
      <c r="AN20" s="253"/>
      <c r="AO20" s="253"/>
      <c r="AP20" s="253"/>
      <c r="AQ20" s="253">
        <v>0</v>
      </c>
      <c r="AR20" s="257"/>
      <c r="AS20" s="108"/>
      <c r="AT20" s="108"/>
      <c r="AU20" s="108"/>
      <c r="AV20" s="108"/>
      <c r="AW20" s="108"/>
      <c r="AX20" s="108"/>
    </row>
    <row r="21" spans="1:50" x14ac:dyDescent="0.25">
      <c r="A21" s="208" t="s">
        <v>42</v>
      </c>
      <c r="B21" s="251">
        <v>0</v>
      </c>
      <c r="C21" s="251">
        <v>0</v>
      </c>
      <c r="D21" s="251">
        <v>0</v>
      </c>
      <c r="E21" s="251">
        <v>0</v>
      </c>
      <c r="F21" s="251">
        <v>0</v>
      </c>
      <c r="G21" s="251">
        <v>24.218</v>
      </c>
      <c r="H21" s="251">
        <v>24.218</v>
      </c>
      <c r="I21" s="244"/>
      <c r="J21" s="244">
        <v>0</v>
      </c>
      <c r="K21" s="244">
        <v>0</v>
      </c>
      <c r="L21" s="244">
        <v>0</v>
      </c>
      <c r="M21" s="244">
        <v>0</v>
      </c>
      <c r="N21" s="244">
        <v>1.6084000000000001</v>
      </c>
      <c r="O21" s="244">
        <v>1.6084000000000001</v>
      </c>
      <c r="P21" s="244">
        <v>0</v>
      </c>
      <c r="Q21" s="244">
        <v>0</v>
      </c>
      <c r="R21" s="244">
        <v>0</v>
      </c>
      <c r="S21" s="244">
        <v>0</v>
      </c>
      <c r="T21" s="244">
        <v>0</v>
      </c>
      <c r="U21" s="244">
        <v>0</v>
      </c>
      <c r="V21" s="244">
        <v>0</v>
      </c>
      <c r="W21" s="209"/>
      <c r="X21" s="209"/>
      <c r="Y21" s="209"/>
      <c r="Z21" s="209"/>
      <c r="AA21" s="209"/>
      <c r="AB21" s="209"/>
      <c r="AC21" s="209"/>
      <c r="AD21" s="256"/>
      <c r="AE21" s="256"/>
      <c r="AF21" s="256"/>
      <c r="AG21" s="256"/>
      <c r="AH21" s="256"/>
      <c r="AI21" s="256"/>
      <c r="AJ21" s="256"/>
      <c r="AK21" s="256"/>
      <c r="AL21" s="256"/>
      <c r="AM21" s="256"/>
      <c r="AN21" s="256"/>
      <c r="AO21" s="256"/>
      <c r="AP21" s="256"/>
      <c r="AQ21" s="253">
        <v>0</v>
      </c>
      <c r="AR21" s="257"/>
      <c r="AS21" s="108"/>
      <c r="AT21" s="108"/>
      <c r="AU21" s="108"/>
      <c r="AV21" s="108"/>
      <c r="AW21" s="108"/>
      <c r="AX21" s="108"/>
    </row>
    <row r="22" spans="1:50" x14ac:dyDescent="0.25">
      <c r="A22" s="255" t="s">
        <v>52</v>
      </c>
      <c r="B22" s="256">
        <v>0</v>
      </c>
      <c r="C22" s="256">
        <v>0</v>
      </c>
      <c r="D22" s="256">
        <v>0</v>
      </c>
      <c r="E22" s="256">
        <v>0</v>
      </c>
      <c r="F22" s="256">
        <v>0</v>
      </c>
      <c r="G22" s="256">
        <v>0</v>
      </c>
      <c r="H22" s="256">
        <v>0</v>
      </c>
      <c r="I22" s="244">
        <v>0</v>
      </c>
      <c r="J22" s="244">
        <v>0.2364</v>
      </c>
      <c r="K22" s="244">
        <v>0</v>
      </c>
      <c r="L22" s="244">
        <v>0</v>
      </c>
      <c r="M22" s="244">
        <v>0</v>
      </c>
      <c r="N22" s="244">
        <v>0.9536</v>
      </c>
      <c r="O22" s="244">
        <v>1.19</v>
      </c>
      <c r="P22" s="244">
        <v>0</v>
      </c>
      <c r="Q22" s="244">
        <v>5.16</v>
      </c>
      <c r="R22" s="244">
        <v>0</v>
      </c>
      <c r="S22" s="244">
        <v>0</v>
      </c>
      <c r="T22" s="244">
        <v>0</v>
      </c>
      <c r="U22" s="244">
        <v>10.42</v>
      </c>
      <c r="V22" s="244">
        <v>15.58</v>
      </c>
      <c r="W22" s="244">
        <v>19.57</v>
      </c>
      <c r="X22" s="244">
        <v>10.65</v>
      </c>
      <c r="Y22" s="244">
        <v>0</v>
      </c>
      <c r="Z22" s="244">
        <v>0</v>
      </c>
      <c r="AA22" s="244">
        <v>0</v>
      </c>
      <c r="AB22" s="244">
        <v>5.0200000000000031</v>
      </c>
      <c r="AC22" s="244">
        <v>35.24</v>
      </c>
      <c r="AD22" s="253">
        <v>28.71</v>
      </c>
      <c r="AE22" s="253">
        <v>19.87</v>
      </c>
      <c r="AF22" s="253">
        <v>0</v>
      </c>
      <c r="AG22" s="253">
        <v>0</v>
      </c>
      <c r="AH22" s="253">
        <v>0</v>
      </c>
      <c r="AI22" s="253">
        <v>17.46</v>
      </c>
      <c r="AJ22" s="253">
        <v>66.040000000000006</v>
      </c>
      <c r="AK22" s="253">
        <v>50.482999999999997</v>
      </c>
      <c r="AL22" s="253">
        <v>43.633000000000003</v>
      </c>
      <c r="AM22" s="253">
        <v>0</v>
      </c>
      <c r="AN22" s="253">
        <v>0</v>
      </c>
      <c r="AO22" s="253">
        <v>0</v>
      </c>
      <c r="AP22" s="253">
        <v>37.792999999999999</v>
      </c>
      <c r="AQ22" s="253">
        <v>131.90899999999999</v>
      </c>
      <c r="AR22" s="257">
        <v>57.08</v>
      </c>
      <c r="AS22" s="108">
        <v>40.39</v>
      </c>
      <c r="AT22" s="108">
        <v>0</v>
      </c>
      <c r="AU22" s="108">
        <v>0</v>
      </c>
      <c r="AV22" s="108">
        <v>0</v>
      </c>
      <c r="AW22" s="108">
        <v>51.13</v>
      </c>
      <c r="AX22" s="108">
        <v>148.6</v>
      </c>
    </row>
    <row r="23" spans="1:50" ht="13" x14ac:dyDescent="0.3">
      <c r="A23" s="203" t="s">
        <v>44</v>
      </c>
      <c r="B23" s="252">
        <v>1092.4230000000002</v>
      </c>
      <c r="C23" s="252">
        <v>65.206900000000005</v>
      </c>
      <c r="D23" s="252">
        <v>184.7167</v>
      </c>
      <c r="E23" s="252">
        <v>1314.9821999999999</v>
      </c>
      <c r="F23" s="252">
        <v>417.66249999999997</v>
      </c>
      <c r="G23" s="252">
        <v>3140.6023999999998</v>
      </c>
      <c r="H23" s="252">
        <v>6215.5937000000013</v>
      </c>
      <c r="I23" s="245">
        <v>1481.2</v>
      </c>
      <c r="J23" s="245">
        <v>100.105</v>
      </c>
      <c r="K23" s="245">
        <v>607.14</v>
      </c>
      <c r="L23" s="245">
        <v>3069.04</v>
      </c>
      <c r="M23" s="245">
        <v>1013.9100000000001</v>
      </c>
      <c r="N23" s="245">
        <v>4146.1841999999997</v>
      </c>
      <c r="O23" s="245">
        <v>10417.579199999998</v>
      </c>
      <c r="P23" s="245">
        <v>1748.07</v>
      </c>
      <c r="Q23" s="245">
        <v>135.57479999999998</v>
      </c>
      <c r="R23" s="245">
        <v>1697.67</v>
      </c>
      <c r="S23" s="245">
        <v>2383.9785000000002</v>
      </c>
      <c r="T23" s="245">
        <v>1597.05</v>
      </c>
      <c r="U23" s="245">
        <v>5119.8067000000001</v>
      </c>
      <c r="V23" s="245">
        <v>12682.15</v>
      </c>
      <c r="W23" s="245">
        <v>2908.9262999999996</v>
      </c>
      <c r="X23" s="245">
        <v>141.87089999999998</v>
      </c>
      <c r="Y23" s="245">
        <v>1842.1143999999999</v>
      </c>
      <c r="Z23" s="245">
        <v>2602.5262000000002</v>
      </c>
      <c r="AA23" s="245">
        <v>2165.7646999999997</v>
      </c>
      <c r="AB23" s="245">
        <v>4795.5879000000014</v>
      </c>
      <c r="AC23" s="245">
        <v>14456.7904</v>
      </c>
      <c r="AD23" s="259">
        <v>3186.5299999999997</v>
      </c>
      <c r="AE23" s="259">
        <v>142.53</v>
      </c>
      <c r="AF23" s="259">
        <v>2772.84</v>
      </c>
      <c r="AG23" s="259">
        <v>2891.37</v>
      </c>
      <c r="AH23" s="259">
        <v>2964.14</v>
      </c>
      <c r="AI23" s="259">
        <v>6173.1</v>
      </c>
      <c r="AJ23" s="259">
        <v>18130.509999999998</v>
      </c>
      <c r="AK23" s="259">
        <v>3721.0151000000001</v>
      </c>
      <c r="AL23" s="259">
        <v>146.88</v>
      </c>
      <c r="AM23" s="259">
        <v>4602.9416000000001</v>
      </c>
      <c r="AN23" s="259">
        <v>3175.5498000000002</v>
      </c>
      <c r="AO23" s="259">
        <v>3257.8166000000001</v>
      </c>
      <c r="AP23" s="259">
        <v>3181.5784000000003</v>
      </c>
      <c r="AQ23" s="259">
        <v>18085.781500000001</v>
      </c>
      <c r="AR23" s="260">
        <v>5084.54</v>
      </c>
      <c r="AS23" s="261">
        <v>177.99</v>
      </c>
      <c r="AT23" s="261">
        <v>5965.43</v>
      </c>
      <c r="AU23" s="261">
        <v>3933.28</v>
      </c>
      <c r="AV23" s="261">
        <v>3101.22</v>
      </c>
      <c r="AW23" s="261">
        <v>6668.97</v>
      </c>
      <c r="AX23" s="261">
        <v>24931.43</v>
      </c>
    </row>
    <row r="24" spans="1:50" ht="13" x14ac:dyDescent="0.3">
      <c r="A24" s="203" t="s">
        <v>13</v>
      </c>
      <c r="B24" s="252">
        <f t="shared" ref="B24:AC24" si="2">B8+B23</f>
        <v>11090.605100000001</v>
      </c>
      <c r="C24" s="252">
        <f t="shared" si="2"/>
        <v>1393.3686</v>
      </c>
      <c r="D24" s="252">
        <f t="shared" si="2"/>
        <v>8230.2641000000003</v>
      </c>
      <c r="E24" s="252">
        <f t="shared" si="2"/>
        <v>7224.3713000000007</v>
      </c>
      <c r="F24" s="252">
        <f t="shared" si="2"/>
        <v>855.36879999999996</v>
      </c>
      <c r="G24" s="252">
        <f t="shared" si="2"/>
        <v>19220.984199999999</v>
      </c>
      <c r="H24" s="252">
        <f t="shared" si="2"/>
        <v>48014.962100000004</v>
      </c>
      <c r="I24" s="245">
        <f t="shared" si="2"/>
        <v>11793.7456</v>
      </c>
      <c r="J24" s="245">
        <f t="shared" si="2"/>
        <v>1872.922</v>
      </c>
      <c r="K24" s="245">
        <f t="shared" si="2"/>
        <v>8956.8176999999996</v>
      </c>
      <c r="L24" s="245">
        <f t="shared" si="2"/>
        <v>8940.1915000000008</v>
      </c>
      <c r="M24" s="245">
        <f t="shared" si="2"/>
        <v>1558.0116</v>
      </c>
      <c r="N24" s="245">
        <f t="shared" si="2"/>
        <v>21533.8861</v>
      </c>
      <c r="O24" s="245">
        <f t="shared" si="2"/>
        <v>54655.574500000002</v>
      </c>
      <c r="P24" s="245">
        <f t="shared" si="2"/>
        <v>13775.036700000001</v>
      </c>
      <c r="Q24" s="245">
        <f t="shared" si="2"/>
        <v>2244.8723</v>
      </c>
      <c r="R24" s="245">
        <f t="shared" si="2"/>
        <v>11137.6756</v>
      </c>
      <c r="S24" s="245">
        <f t="shared" si="2"/>
        <v>8771.6866000000009</v>
      </c>
      <c r="T24" s="245">
        <f t="shared" si="2"/>
        <v>2552.6158</v>
      </c>
      <c r="U24" s="245">
        <f t="shared" si="2"/>
        <v>25230.392200000002</v>
      </c>
      <c r="V24" s="245">
        <f t="shared" si="2"/>
        <v>63712.279200000004</v>
      </c>
      <c r="W24" s="245">
        <f t="shared" si="2"/>
        <v>17032.340400000001</v>
      </c>
      <c r="X24" s="245">
        <f t="shared" si="2"/>
        <v>2672.4449999999997</v>
      </c>
      <c r="Y24" s="245">
        <f t="shared" si="2"/>
        <v>10689.0128</v>
      </c>
      <c r="Z24" s="245">
        <f t="shared" si="2"/>
        <v>8974.6062000000002</v>
      </c>
      <c r="AA24" s="245">
        <f t="shared" si="2"/>
        <v>3419.9812999999995</v>
      </c>
      <c r="AB24" s="245">
        <f t="shared" si="2"/>
        <v>18682.7893</v>
      </c>
      <c r="AC24" s="245">
        <f t="shared" si="2"/>
        <v>61471.174999999996</v>
      </c>
      <c r="AD24" s="259">
        <v>16135.635599038</v>
      </c>
      <c r="AE24" s="259">
        <v>2043.3899999999999</v>
      </c>
      <c r="AF24" s="259">
        <v>12515.116124641001</v>
      </c>
      <c r="AG24" s="259">
        <v>7409.177330167</v>
      </c>
      <c r="AH24" s="259">
        <v>4414.9044968769995</v>
      </c>
      <c r="AI24" s="259">
        <v>18820.743827880986</v>
      </c>
      <c r="AJ24" s="259">
        <v>61338.967378603993</v>
      </c>
      <c r="AK24" s="259">
        <v>16890.647207382997</v>
      </c>
      <c r="AL24" s="259">
        <v>1318.54</v>
      </c>
      <c r="AM24" s="259">
        <v>10598.370150874001</v>
      </c>
      <c r="AN24" s="259">
        <v>8063.1731700109995</v>
      </c>
      <c r="AO24" s="259">
        <v>4787.3355189680005</v>
      </c>
      <c r="AP24" s="259">
        <v>13019.309333895</v>
      </c>
      <c r="AQ24" s="259">
        <v>54677.375381131002</v>
      </c>
      <c r="AR24" s="260">
        <v>17855.940299999998</v>
      </c>
      <c r="AS24" s="262">
        <v>1686.3839</v>
      </c>
      <c r="AT24" s="262">
        <v>13076.363300000001</v>
      </c>
      <c r="AU24" s="262">
        <v>9661.9575000000004</v>
      </c>
      <c r="AV24" s="262">
        <v>4719.9398999999994</v>
      </c>
      <c r="AW24" s="262">
        <v>15112.602500000001</v>
      </c>
      <c r="AX24" s="262">
        <v>62113.187400000003</v>
      </c>
    </row>
    <row r="25" spans="1:50" ht="13" x14ac:dyDescent="0.3">
      <c r="A25" s="263" t="s">
        <v>53</v>
      </c>
      <c r="B25" s="38"/>
      <c r="C25" s="38"/>
      <c r="D25" s="38"/>
      <c r="E25" s="38"/>
      <c r="F25" s="38"/>
      <c r="G25" s="38"/>
      <c r="H25" s="38"/>
      <c r="I25" s="246"/>
      <c r="J25" s="246"/>
      <c r="K25" s="246"/>
      <c r="L25" s="246"/>
      <c r="M25" s="246"/>
      <c r="N25" s="246"/>
      <c r="O25" s="246"/>
      <c r="P25" s="247"/>
      <c r="Q25" s="247"/>
      <c r="R25" s="247"/>
      <c r="S25" s="247"/>
      <c r="T25" s="247"/>
      <c r="U25" s="247"/>
      <c r="V25" s="247"/>
      <c r="W25" s="246"/>
      <c r="X25" s="246"/>
      <c r="Y25" s="246"/>
      <c r="Z25" s="246"/>
      <c r="AA25" s="246"/>
      <c r="AB25" s="246"/>
      <c r="AC25" s="246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264"/>
      <c r="AS25" s="264"/>
      <c r="AT25" s="264"/>
      <c r="AU25" s="264"/>
      <c r="AV25" s="264"/>
      <c r="AW25" s="264"/>
      <c r="AX25" s="264"/>
    </row>
    <row r="26" spans="1:50" ht="25" x14ac:dyDescent="0.25">
      <c r="A26" s="231" t="s">
        <v>45</v>
      </c>
      <c r="I26" s="248"/>
      <c r="J26" s="248"/>
      <c r="K26" s="248"/>
      <c r="L26" s="248"/>
      <c r="M26" s="248"/>
      <c r="N26" s="248"/>
      <c r="O26" s="248"/>
      <c r="P26" s="248"/>
      <c r="Q26" s="248"/>
      <c r="R26" s="248"/>
      <c r="S26" s="248"/>
      <c r="T26" s="248"/>
      <c r="U26" s="248"/>
      <c r="V26" s="248"/>
      <c r="W26" s="248"/>
      <c r="X26" s="248"/>
      <c r="Y26" s="248"/>
      <c r="Z26" s="248"/>
      <c r="AA26" s="248"/>
      <c r="AB26" s="248"/>
      <c r="AC26" s="248"/>
    </row>
    <row r="27" spans="1:50" ht="25" x14ac:dyDescent="0.25">
      <c r="A27" s="231" t="s">
        <v>46</v>
      </c>
      <c r="D27" s="70">
        <f>B24+C24+D24+E24+F24+G24-H24</f>
        <v>0</v>
      </c>
      <c r="I27" s="248"/>
      <c r="J27" s="248"/>
      <c r="K27" s="248"/>
      <c r="L27" s="248"/>
      <c r="M27" s="248"/>
      <c r="N27" s="248"/>
      <c r="O27" s="248"/>
      <c r="P27" s="248"/>
      <c r="Q27" s="248"/>
      <c r="R27" s="248"/>
      <c r="S27" s="248"/>
      <c r="T27" s="248"/>
      <c r="U27" s="248"/>
      <c r="V27" s="248"/>
      <c r="W27" s="248"/>
      <c r="X27" s="248"/>
      <c r="Y27" s="248"/>
      <c r="Z27" s="248"/>
      <c r="AA27" s="248"/>
      <c r="AB27" s="248"/>
      <c r="AC27" s="248"/>
      <c r="AR27" s="70"/>
      <c r="AS27" s="70"/>
      <c r="AT27" s="70"/>
      <c r="AU27" s="70"/>
      <c r="AV27" s="70"/>
      <c r="AW27" s="70"/>
      <c r="AX27" s="70"/>
    </row>
    <row r="28" spans="1:50" x14ac:dyDescent="0.25">
      <c r="AR28" s="70"/>
    </row>
    <row r="29" spans="1:50" x14ac:dyDescent="0.25">
      <c r="AR29" s="70"/>
      <c r="AS29" s="70"/>
      <c r="AT29" s="70"/>
      <c r="AU29" s="70"/>
      <c r="AV29" s="70"/>
      <c r="AW29" s="70"/>
      <c r="AX29" s="70"/>
    </row>
  </sheetData>
  <mergeCells count="9">
    <mergeCell ref="AR3:AX3"/>
    <mergeCell ref="AK3:AQ3"/>
    <mergeCell ref="A2:AJ2"/>
    <mergeCell ref="A3:A4"/>
    <mergeCell ref="B3:H3"/>
    <mergeCell ref="I3:O3"/>
    <mergeCell ref="P3:V3"/>
    <mergeCell ref="W3:AC3"/>
    <mergeCell ref="AD3:AJ3"/>
  </mergeCells>
  <conditionalFormatting sqref="AR9:AX9">
    <cfRule type="cellIs" dxfId="1" priority="2" operator="notEqual">
      <formula>0</formula>
    </cfRule>
  </conditionalFormatting>
  <conditionalFormatting sqref="AR25:AX25">
    <cfRule type="cellIs" dxfId="0" priority="1" operator="not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85" fitToWidth="4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showGridLines="0" zoomScaleSheetLayoutView="75" workbookViewId="0">
      <selection sqref="A1:J1"/>
    </sheetView>
  </sheetViews>
  <sheetFormatPr defaultColWidth="9.1796875" defaultRowHeight="12.5" x14ac:dyDescent="0.35"/>
  <cols>
    <col min="1" max="1" width="25.54296875" style="16" bestFit="1" customWidth="1"/>
    <col min="2" max="10" width="9.81640625" style="5" customWidth="1"/>
    <col min="11" max="16384" width="9.1796875" style="5"/>
  </cols>
  <sheetData>
    <row r="1" spans="1:10" ht="39" customHeight="1" x14ac:dyDescent="0.35">
      <c r="A1" s="419" t="s">
        <v>260</v>
      </c>
      <c r="B1" s="419"/>
      <c r="C1" s="419"/>
      <c r="D1" s="419"/>
      <c r="E1" s="419"/>
      <c r="F1" s="419"/>
      <c r="G1" s="419"/>
      <c r="H1" s="419"/>
      <c r="I1" s="419"/>
      <c r="J1" s="419"/>
    </row>
    <row r="2" spans="1:10" ht="15.75" customHeight="1" x14ac:dyDescent="0.35">
      <c r="A2" s="417" t="s">
        <v>54</v>
      </c>
      <c r="B2" s="417"/>
      <c r="C2" s="417"/>
      <c r="D2" s="417"/>
      <c r="E2" s="417"/>
      <c r="F2" s="417"/>
      <c r="G2" s="417"/>
      <c r="H2" s="417"/>
      <c r="I2" s="417"/>
      <c r="J2" s="417"/>
    </row>
    <row r="3" spans="1:10" ht="13" x14ac:dyDescent="0.3">
      <c r="A3" s="6" t="s">
        <v>55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7" t="s">
        <v>8</v>
      </c>
      <c r="I3" s="7" t="s">
        <v>9</v>
      </c>
      <c r="J3" s="8" t="s">
        <v>155</v>
      </c>
    </row>
    <row r="4" spans="1:10" ht="21.75" customHeight="1" x14ac:dyDescent="0.35">
      <c r="A4" s="9" t="s">
        <v>56</v>
      </c>
      <c r="B4" s="9">
        <v>27.151688574243497</v>
      </c>
      <c r="C4" s="9">
        <v>27.854164250823523</v>
      </c>
      <c r="D4" s="10">
        <v>38.968936773066638</v>
      </c>
      <c r="E4" s="10">
        <v>20.970237904321902</v>
      </c>
      <c r="F4" s="10">
        <v>32.866683695502047</v>
      </c>
      <c r="G4" s="10">
        <v>24.839509725582928</v>
      </c>
      <c r="H4" s="10">
        <v>29.318587096797909</v>
      </c>
      <c r="I4" s="10">
        <v>25.111729488152498</v>
      </c>
      <c r="J4" s="64">
        <v>14.494979611144663</v>
      </c>
    </row>
    <row r="5" spans="1:10" ht="21.75" customHeight="1" x14ac:dyDescent="0.35">
      <c r="A5" s="9" t="s">
        <v>57</v>
      </c>
      <c r="B5" s="9">
        <v>67.232246066147482</v>
      </c>
      <c r="C5" s="9">
        <v>68.252068471551922</v>
      </c>
      <c r="D5" s="10">
        <v>74.723453597772206</v>
      </c>
      <c r="E5" s="10">
        <v>56.813441919972156</v>
      </c>
      <c r="F5" s="10">
        <v>49.695069545498022</v>
      </c>
      <c r="G5" s="10">
        <v>46.602882288976581</v>
      </c>
      <c r="H5" s="10">
        <v>43.154289436171617</v>
      </c>
      <c r="I5" s="10">
        <v>47.122666538034828</v>
      </c>
      <c r="J5" s="64">
        <v>35.633273105916466</v>
      </c>
    </row>
    <row r="6" spans="1:10" ht="21.75" customHeight="1" x14ac:dyDescent="0.35">
      <c r="A6" s="9" t="s">
        <v>47</v>
      </c>
      <c r="B6" s="9">
        <v>63.006377017302547</v>
      </c>
      <c r="C6" s="9">
        <v>57.02971750355168</v>
      </c>
      <c r="D6" s="10">
        <v>57.143556133447071</v>
      </c>
      <c r="E6" s="10">
        <v>47.8</v>
      </c>
      <c r="F6" s="10">
        <v>43.400756992055271</v>
      </c>
      <c r="G6" s="10">
        <v>44.100613823314724</v>
      </c>
      <c r="H6" s="10">
        <v>40.300866447201862</v>
      </c>
      <c r="I6" s="10">
        <v>40.073753529808947</v>
      </c>
      <c r="J6" s="64">
        <v>38.548170409307595</v>
      </c>
    </row>
    <row r="7" spans="1:10" ht="21.75" customHeight="1" x14ac:dyDescent="0.35">
      <c r="A7" s="9" t="s">
        <v>58</v>
      </c>
      <c r="B7" s="9">
        <v>81.007575214213404</v>
      </c>
      <c r="C7" s="9">
        <v>85.191458615663947</v>
      </c>
      <c r="D7" s="10">
        <v>82.145398875402108</v>
      </c>
      <c r="E7" s="10">
        <v>65.204485938151635</v>
      </c>
      <c r="F7" s="10">
        <v>65.991744621324713</v>
      </c>
      <c r="G7" s="10">
        <v>68.909135231474437</v>
      </c>
      <c r="H7" s="10">
        <v>69.135961884560913</v>
      </c>
      <c r="I7" s="10">
        <v>65.873033582505855</v>
      </c>
      <c r="J7" s="64">
        <v>76.292080016958224</v>
      </c>
    </row>
    <row r="8" spans="1:10" ht="21.75" customHeight="1" x14ac:dyDescent="0.35">
      <c r="A8" s="9" t="s">
        <v>59</v>
      </c>
      <c r="B8" s="9">
        <v>44.512074628360395</v>
      </c>
      <c r="C8" s="9">
        <v>20.03420481849415</v>
      </c>
      <c r="D8" s="10">
        <v>37.230482995243761</v>
      </c>
      <c r="E8" s="10">
        <v>34.769887650039827</v>
      </c>
      <c r="F8" s="10">
        <v>23.648650498524152</v>
      </c>
      <c r="G8" s="10">
        <v>33.52889506653279</v>
      </c>
      <c r="H8" s="10">
        <v>40.005684898207704</v>
      </c>
      <c r="I8" s="10">
        <v>40.295932585760731</v>
      </c>
      <c r="J8" s="64">
        <v>38.887294802403609</v>
      </c>
    </row>
    <row r="9" spans="1:10" ht="21.75" customHeight="1" x14ac:dyDescent="0.35">
      <c r="A9" s="9" t="s">
        <v>49</v>
      </c>
      <c r="B9" s="9">
        <v>99.197841531367075</v>
      </c>
      <c r="C9" s="9">
        <v>97.018399165808347</v>
      </c>
      <c r="D9" s="10">
        <v>98.993514081908373</v>
      </c>
      <c r="E9" s="10">
        <v>91.005196148870809</v>
      </c>
      <c r="F9" s="10">
        <v>87.099029752307388</v>
      </c>
      <c r="G9" s="10">
        <v>87.535252232806087</v>
      </c>
      <c r="H9" s="10">
        <v>85.697701945243722</v>
      </c>
      <c r="I9" s="10">
        <v>86.74001663296265</v>
      </c>
      <c r="J9" s="64">
        <v>87.396790278923646</v>
      </c>
    </row>
    <row r="10" spans="1:10" ht="21.75" customHeight="1" x14ac:dyDescent="0.35">
      <c r="A10" s="9" t="s">
        <v>60</v>
      </c>
      <c r="B10" s="9">
        <v>84.277513268204046</v>
      </c>
      <c r="C10" s="9">
        <v>78.83255583581375</v>
      </c>
      <c r="D10" s="10">
        <v>88.572943957161115</v>
      </c>
      <c r="E10" s="10">
        <v>47.82</v>
      </c>
      <c r="F10" s="10">
        <v>65.706357897827019</v>
      </c>
      <c r="G10" s="10">
        <v>72.264782542653023</v>
      </c>
      <c r="H10" s="10">
        <v>70.102188308702608</v>
      </c>
      <c r="I10" s="10">
        <v>74.672280328150094</v>
      </c>
      <c r="J10" s="64">
        <v>77.158658474408483</v>
      </c>
    </row>
    <row r="11" spans="1:10" ht="21.75" customHeight="1" x14ac:dyDescent="0.35">
      <c r="A11" s="11" t="s">
        <v>61</v>
      </c>
      <c r="B11" s="11">
        <v>87.718501371052113</v>
      </c>
      <c r="C11" s="11">
        <v>83.167631959710548</v>
      </c>
      <c r="D11" s="12">
        <v>90.373731928751326</v>
      </c>
      <c r="E11" s="12">
        <v>59.78</v>
      </c>
      <c r="F11" s="12">
        <v>69.82033129362884</v>
      </c>
      <c r="G11" s="12">
        <v>72.324311940784668</v>
      </c>
      <c r="H11" s="12">
        <v>69.698809900337295</v>
      </c>
      <c r="I11" s="12">
        <v>73.047799096379308</v>
      </c>
      <c r="J11" s="65">
        <v>74.253361099060783</v>
      </c>
    </row>
    <row r="12" spans="1:10" ht="13" x14ac:dyDescent="0.35">
      <c r="A12" s="13"/>
    </row>
    <row r="13" spans="1:10" ht="13" x14ac:dyDescent="0.35">
      <c r="A13" s="14"/>
    </row>
    <row r="15" spans="1:10" x14ac:dyDescent="0.35">
      <c r="A15" s="15"/>
    </row>
    <row r="16" spans="1:10" x14ac:dyDescent="0.35">
      <c r="A16" s="15"/>
    </row>
    <row r="17" spans="1:6" x14ac:dyDescent="0.35">
      <c r="A17" s="15"/>
    </row>
    <row r="18" spans="1:6" x14ac:dyDescent="0.35">
      <c r="A18" s="15"/>
    </row>
    <row r="19" spans="1:6" x14ac:dyDescent="0.35">
      <c r="A19" s="15"/>
    </row>
    <row r="20" spans="1:6" x14ac:dyDescent="0.35">
      <c r="A20" s="15"/>
      <c r="B20" s="418"/>
      <c r="C20" s="418"/>
      <c r="D20" s="418"/>
      <c r="E20" s="418"/>
      <c r="F20" s="418"/>
    </row>
    <row r="21" spans="1:6" x14ac:dyDescent="0.35">
      <c r="A21" s="15"/>
    </row>
    <row r="22" spans="1:6" x14ac:dyDescent="0.35">
      <c r="A22" s="15"/>
    </row>
    <row r="23" spans="1:6" x14ac:dyDescent="0.35">
      <c r="A23" s="15"/>
    </row>
  </sheetData>
  <mergeCells count="3">
    <mergeCell ref="A2:J2"/>
    <mergeCell ref="B20:F20"/>
    <mergeCell ref="A1:J1"/>
  </mergeCells>
  <printOptions horizontalCentered="1" verticalCentered="1"/>
  <pageMargins left="0.25" right="0.25" top="0.75" bottom="0.25" header="0.5" footer="0.5"/>
  <pageSetup paperSize="9" scale="10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EU38"/>
  <sheetViews>
    <sheetView showGridLines="0" zoomScaleNormal="100" workbookViewId="0">
      <pane xSplit="1" ySplit="5" topLeftCell="B6" activePane="bottomRight" state="frozen"/>
      <selection activeCell="M4" sqref="M4"/>
      <selection pane="topRight" activeCell="M4" sqref="M4"/>
      <selection pane="bottomLeft" activeCell="M4" sqref="M4"/>
      <selection pane="bottomRight" activeCell="E29" sqref="E29"/>
    </sheetView>
  </sheetViews>
  <sheetFormatPr defaultColWidth="9.1796875" defaultRowHeight="12.5" x14ac:dyDescent="0.25"/>
  <cols>
    <col min="1" max="1" width="50.26953125" style="31" customWidth="1"/>
    <col min="2" max="8" width="10.453125" style="31" customWidth="1"/>
    <col min="9" max="9" width="8.7265625" style="31" customWidth="1"/>
    <col min="10" max="15" width="9.26953125" style="31" customWidth="1"/>
    <col min="16" max="29" width="10.453125" style="31" customWidth="1"/>
    <col min="30" max="32" width="8.7265625" style="31" customWidth="1"/>
    <col min="33" max="36" width="9.26953125" style="31" customWidth="1"/>
    <col min="37" max="50" width="11.54296875" style="31" customWidth="1"/>
    <col min="51" max="57" width="10.453125" style="31" customWidth="1"/>
    <col min="58" max="59" width="8.7265625" style="31" customWidth="1"/>
    <col min="60" max="78" width="10.453125" style="31" customWidth="1"/>
    <col min="79" max="81" width="8.7265625" style="31" customWidth="1"/>
    <col min="82" max="85" width="9.54296875" style="31" customWidth="1"/>
    <col min="86" max="100" width="11.54296875" style="31" customWidth="1"/>
    <col min="101" max="104" width="8.453125" style="31" customWidth="1"/>
    <col min="105" max="107" width="8.54296875" style="31" customWidth="1"/>
    <col min="108" max="121" width="8.453125" style="31" customWidth="1"/>
    <col min="122" max="122" width="7.54296875" style="31" customWidth="1"/>
    <col min="123" max="123" width="8.453125" style="31" customWidth="1"/>
    <col min="124" max="125" width="7.54296875" style="31" customWidth="1"/>
    <col min="126" max="126" width="8.7265625" style="31" customWidth="1"/>
    <col min="127" max="127" width="8.26953125" style="31" bestFit="1" customWidth="1"/>
    <col min="128" max="128" width="8.26953125" style="31" customWidth="1"/>
    <col min="129" max="131" width="8.7265625" style="31" customWidth="1"/>
    <col min="132" max="132" width="8.26953125" style="31" bestFit="1" customWidth="1"/>
    <col min="133" max="142" width="8.7265625" style="31" customWidth="1"/>
    <col min="143" max="143" width="8.7265625" style="19" customWidth="1"/>
    <col min="144" max="145" width="8.1796875" style="19" customWidth="1"/>
    <col min="146" max="149" width="9.81640625" style="19" customWidth="1"/>
    <col min="150" max="16384" width="9.1796875" style="31"/>
  </cols>
  <sheetData>
    <row r="1" spans="1:151" s="19" customFormat="1" ht="48" customHeight="1" x14ac:dyDescent="0.3">
      <c r="A1" s="275" t="s">
        <v>261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6"/>
      <c r="U1" s="276"/>
      <c r="V1" s="276"/>
      <c r="W1" s="276"/>
      <c r="X1" s="276"/>
      <c r="Y1" s="276"/>
      <c r="Z1" s="276"/>
      <c r="AA1" s="276"/>
      <c r="AB1" s="276"/>
      <c r="AC1" s="276"/>
      <c r="AD1" s="276"/>
      <c r="AE1" s="276"/>
      <c r="AF1" s="276"/>
      <c r="AG1" s="276"/>
      <c r="AH1" s="276"/>
      <c r="AI1" s="276"/>
      <c r="AJ1" s="276"/>
      <c r="AK1" s="276"/>
      <c r="AL1" s="276"/>
      <c r="AM1" s="276"/>
      <c r="AN1" s="276"/>
      <c r="AO1" s="276"/>
      <c r="AP1" s="276"/>
      <c r="AQ1" s="276"/>
      <c r="AR1" s="276"/>
      <c r="AS1" s="276"/>
      <c r="AT1" s="276"/>
      <c r="AU1" s="276"/>
      <c r="AV1" s="276"/>
      <c r="AW1" s="276"/>
      <c r="AX1" s="276"/>
      <c r="AY1" s="276"/>
      <c r="AZ1" s="276"/>
      <c r="BA1" s="276"/>
      <c r="BB1" s="276"/>
      <c r="BC1" s="276"/>
      <c r="BD1" s="276"/>
      <c r="BE1" s="276"/>
      <c r="BF1" s="276"/>
      <c r="BG1" s="276"/>
      <c r="BH1" s="276"/>
      <c r="BI1" s="276"/>
      <c r="BJ1" s="276"/>
      <c r="BK1" s="276"/>
      <c r="BL1" s="276"/>
      <c r="BM1" s="276"/>
      <c r="BN1" s="276"/>
      <c r="BO1" s="276"/>
      <c r="BP1" s="276"/>
      <c r="BQ1" s="276"/>
      <c r="BR1" s="276"/>
      <c r="BS1" s="276"/>
      <c r="BT1" s="276"/>
      <c r="BU1" s="276"/>
      <c r="BV1" s="276"/>
      <c r="BW1" s="276"/>
      <c r="BX1" s="276"/>
      <c r="BY1" s="276"/>
      <c r="BZ1" s="276"/>
      <c r="CA1" s="276"/>
      <c r="CB1" s="276"/>
      <c r="CC1" s="276"/>
      <c r="CD1" s="276"/>
      <c r="CE1" s="276"/>
      <c r="CF1" s="276"/>
      <c r="CG1" s="276"/>
      <c r="CH1" s="276"/>
      <c r="CI1" s="276"/>
      <c r="CJ1" s="276"/>
      <c r="CK1" s="276"/>
      <c r="CL1" s="276"/>
      <c r="CM1" s="276"/>
      <c r="CN1" s="276"/>
      <c r="CO1" s="276"/>
      <c r="CP1" s="276"/>
      <c r="CQ1" s="276"/>
      <c r="CR1" s="276"/>
      <c r="CS1" s="276"/>
      <c r="CT1" s="276"/>
      <c r="CU1" s="276"/>
      <c r="CV1" s="276"/>
      <c r="CW1" s="276"/>
      <c r="CX1" s="276"/>
      <c r="CY1" s="276"/>
      <c r="CZ1" s="276"/>
      <c r="DA1" s="276"/>
      <c r="DB1" s="276"/>
      <c r="DC1" s="276"/>
      <c r="DD1" s="276"/>
      <c r="DE1" s="276"/>
      <c r="DF1" s="276"/>
      <c r="DG1" s="276"/>
      <c r="DH1" s="276"/>
      <c r="DI1" s="276"/>
      <c r="DJ1" s="276"/>
      <c r="DK1" s="276"/>
      <c r="DL1" s="276"/>
      <c r="DM1" s="276"/>
      <c r="DN1" s="276"/>
      <c r="DO1" s="276"/>
      <c r="DP1" s="276"/>
      <c r="DQ1" s="276"/>
      <c r="DR1" s="276"/>
      <c r="DS1" s="276"/>
      <c r="DT1" s="276"/>
      <c r="DU1" s="276"/>
      <c r="DV1" s="276"/>
      <c r="DW1" s="276"/>
      <c r="DX1" s="276"/>
      <c r="DY1" s="276"/>
      <c r="DZ1" s="276"/>
      <c r="EA1" s="276"/>
      <c r="EB1" s="276"/>
      <c r="EC1" s="276"/>
      <c r="ED1" s="276"/>
      <c r="EE1" s="276"/>
      <c r="EF1" s="276"/>
      <c r="EG1" s="276"/>
      <c r="EH1" s="276"/>
      <c r="EI1" s="276"/>
      <c r="EJ1" s="276"/>
      <c r="EK1" s="276"/>
      <c r="EL1" s="276"/>
      <c r="EM1" s="276"/>
      <c r="EN1" s="276"/>
      <c r="EO1" s="276"/>
    </row>
    <row r="2" spans="1:151" s="19" customFormat="1" ht="13" x14ac:dyDescent="0.3">
      <c r="A2" s="277"/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277"/>
      <c r="T2" s="277"/>
      <c r="U2" s="277"/>
      <c r="V2" s="277"/>
      <c r="W2" s="277"/>
      <c r="X2" s="277"/>
      <c r="Y2" s="277"/>
      <c r="Z2" s="277"/>
      <c r="AA2" s="277"/>
      <c r="AB2" s="277"/>
      <c r="AC2" s="277"/>
      <c r="AD2" s="277"/>
      <c r="AE2" s="277"/>
      <c r="AF2" s="277"/>
      <c r="AG2" s="277"/>
      <c r="AH2" s="277"/>
      <c r="AI2" s="277"/>
      <c r="AJ2" s="277"/>
      <c r="AK2" s="277"/>
      <c r="AL2" s="277"/>
      <c r="AM2" s="277"/>
      <c r="AN2" s="277"/>
      <c r="AO2" s="277"/>
      <c r="AP2" s="277"/>
      <c r="AQ2" s="277"/>
      <c r="AR2" s="277"/>
      <c r="AS2" s="277"/>
      <c r="AT2" s="277"/>
      <c r="AU2" s="277"/>
      <c r="AV2" s="277"/>
      <c r="AW2" s="277"/>
      <c r="AX2" s="277"/>
      <c r="AY2" s="277"/>
      <c r="AZ2" s="277"/>
      <c r="BA2" s="277"/>
      <c r="BB2" s="277"/>
      <c r="BC2" s="277"/>
      <c r="BD2" s="277"/>
      <c r="BE2" s="277"/>
      <c r="BF2" s="277"/>
      <c r="BG2" s="277"/>
      <c r="BH2" s="277"/>
      <c r="BI2" s="277"/>
      <c r="BJ2" s="277"/>
      <c r="BK2" s="277"/>
      <c r="BL2" s="277"/>
      <c r="BM2" s="277"/>
      <c r="BN2" s="277"/>
      <c r="BO2" s="277"/>
      <c r="BP2" s="277"/>
      <c r="BQ2" s="277"/>
      <c r="BR2" s="277"/>
      <c r="BS2" s="277"/>
      <c r="BT2" s="277"/>
      <c r="BU2" s="277"/>
      <c r="BV2" s="277"/>
      <c r="BW2" s="277"/>
      <c r="BX2" s="277"/>
      <c r="BY2" s="277"/>
      <c r="BZ2" s="277"/>
      <c r="CA2" s="278"/>
      <c r="CB2" s="278"/>
      <c r="CC2" s="278"/>
      <c r="CD2" s="278"/>
      <c r="CE2" s="278"/>
      <c r="CF2" s="278"/>
      <c r="CG2" s="278"/>
      <c r="CH2" s="278"/>
      <c r="CI2" s="278"/>
      <c r="CJ2" s="278"/>
      <c r="CK2" s="278"/>
      <c r="CL2" s="278"/>
      <c r="CM2" s="278"/>
      <c r="CN2" s="278"/>
      <c r="CO2" s="278"/>
      <c r="CP2" s="278"/>
      <c r="CQ2" s="278"/>
      <c r="CR2" s="278"/>
      <c r="CS2" s="278"/>
      <c r="CT2" s="278"/>
      <c r="CU2" s="278"/>
      <c r="CV2" s="278"/>
      <c r="CW2" s="279"/>
      <c r="CX2" s="279"/>
      <c r="CY2" s="279"/>
      <c r="CZ2" s="279"/>
      <c r="DA2" s="279"/>
      <c r="DB2" s="279"/>
      <c r="DC2" s="279"/>
      <c r="DD2" s="279"/>
      <c r="DE2" s="279"/>
      <c r="DF2" s="279"/>
      <c r="DG2" s="279"/>
      <c r="DH2" s="279"/>
      <c r="DI2" s="279"/>
      <c r="DJ2" s="279"/>
      <c r="DK2" s="279"/>
      <c r="DL2" s="279"/>
      <c r="DM2" s="279"/>
      <c r="DN2" s="279"/>
      <c r="DO2" s="279"/>
      <c r="DP2" s="279"/>
      <c r="DQ2" s="279"/>
      <c r="DR2" s="279"/>
      <c r="DS2" s="279"/>
      <c r="DT2" s="279"/>
      <c r="DU2" s="279"/>
      <c r="DV2" s="279"/>
      <c r="DW2" s="279"/>
      <c r="DX2" s="279"/>
      <c r="DY2" s="279"/>
      <c r="DZ2" s="279"/>
      <c r="EA2" s="279"/>
      <c r="EB2" s="279"/>
      <c r="EC2" s="279"/>
      <c r="ED2" s="279"/>
      <c r="EE2" s="279"/>
      <c r="EF2" s="279"/>
      <c r="EG2" s="279"/>
      <c r="EH2" s="279"/>
      <c r="EI2" s="279"/>
      <c r="EJ2" s="279"/>
      <c r="EK2" s="279"/>
      <c r="EL2" s="279"/>
      <c r="EM2" s="279"/>
      <c r="EN2" s="278"/>
      <c r="EO2" s="278"/>
    </row>
    <row r="3" spans="1:151" s="38" customFormat="1" ht="13" x14ac:dyDescent="0.3">
      <c r="A3" s="425" t="s">
        <v>62</v>
      </c>
      <c r="B3" s="421" t="s">
        <v>63</v>
      </c>
      <c r="C3" s="421"/>
      <c r="D3" s="421"/>
      <c r="E3" s="421"/>
      <c r="F3" s="421"/>
      <c r="G3" s="421"/>
      <c r="H3" s="421"/>
      <c r="I3" s="421"/>
      <c r="J3" s="421"/>
      <c r="K3" s="421"/>
      <c r="L3" s="421"/>
      <c r="M3" s="421"/>
      <c r="N3" s="421"/>
      <c r="O3" s="421"/>
      <c r="P3" s="421"/>
      <c r="Q3" s="421"/>
      <c r="R3" s="421"/>
      <c r="S3" s="421"/>
      <c r="T3" s="421"/>
      <c r="U3" s="421"/>
      <c r="V3" s="421"/>
      <c r="W3" s="421"/>
      <c r="X3" s="421"/>
      <c r="Y3" s="421"/>
      <c r="Z3" s="421"/>
      <c r="AA3" s="421"/>
      <c r="AB3" s="421"/>
      <c r="AC3" s="421"/>
      <c r="AD3" s="421"/>
      <c r="AE3" s="421"/>
      <c r="AF3" s="421"/>
      <c r="AG3" s="421"/>
      <c r="AH3" s="421"/>
      <c r="AI3" s="421"/>
      <c r="AJ3" s="421"/>
      <c r="AK3" s="421"/>
      <c r="AL3" s="421"/>
      <c r="AM3" s="421"/>
      <c r="AN3" s="421"/>
      <c r="AO3" s="421"/>
      <c r="AP3" s="421"/>
      <c r="AQ3" s="421"/>
      <c r="AR3" s="421"/>
      <c r="AS3" s="421"/>
      <c r="AT3" s="421"/>
      <c r="AU3" s="421"/>
      <c r="AV3" s="421"/>
      <c r="AW3" s="421"/>
      <c r="AX3" s="421"/>
      <c r="AY3" s="421" t="s">
        <v>64</v>
      </c>
      <c r="AZ3" s="421"/>
      <c r="BA3" s="421"/>
      <c r="BB3" s="421"/>
      <c r="BC3" s="421"/>
      <c r="BD3" s="421"/>
      <c r="BE3" s="421"/>
      <c r="BF3" s="421"/>
      <c r="BG3" s="421"/>
      <c r="BH3" s="421"/>
      <c r="BI3" s="421"/>
      <c r="BJ3" s="421"/>
      <c r="BK3" s="421"/>
      <c r="BL3" s="421"/>
      <c r="BM3" s="421"/>
      <c r="BN3" s="421"/>
      <c r="BO3" s="421"/>
      <c r="BP3" s="421"/>
      <c r="BQ3" s="421"/>
      <c r="BR3" s="421"/>
      <c r="BS3" s="421"/>
      <c r="BT3" s="421"/>
      <c r="BU3" s="421"/>
      <c r="BV3" s="421"/>
      <c r="BW3" s="421"/>
      <c r="BX3" s="421"/>
      <c r="BY3" s="421"/>
      <c r="BZ3" s="421"/>
      <c r="CA3" s="421"/>
      <c r="CB3" s="421"/>
      <c r="CC3" s="421"/>
      <c r="CD3" s="421"/>
      <c r="CE3" s="421"/>
      <c r="CF3" s="421"/>
      <c r="CG3" s="421"/>
      <c r="CH3" s="421"/>
      <c r="CI3" s="421"/>
      <c r="CJ3" s="421"/>
      <c r="CK3" s="421"/>
      <c r="CL3" s="421"/>
      <c r="CM3" s="421"/>
      <c r="CN3" s="421"/>
      <c r="CO3" s="421"/>
      <c r="CP3" s="421"/>
      <c r="CQ3" s="421"/>
      <c r="CR3" s="421"/>
      <c r="CS3" s="421"/>
      <c r="CT3" s="421"/>
      <c r="CU3" s="421"/>
      <c r="CV3" s="195"/>
      <c r="CW3" s="421" t="s">
        <v>65</v>
      </c>
      <c r="CX3" s="421"/>
      <c r="CY3" s="421"/>
      <c r="CZ3" s="421"/>
      <c r="DA3" s="421"/>
      <c r="DB3" s="421"/>
      <c r="DC3" s="421"/>
      <c r="DD3" s="421"/>
      <c r="DE3" s="421"/>
      <c r="DF3" s="421"/>
      <c r="DG3" s="421"/>
      <c r="DH3" s="421"/>
      <c r="DI3" s="421"/>
      <c r="DJ3" s="421"/>
      <c r="DK3" s="421"/>
      <c r="DL3" s="421"/>
      <c r="DM3" s="421"/>
      <c r="DN3" s="421"/>
      <c r="DO3" s="421"/>
      <c r="DP3" s="421"/>
      <c r="DQ3" s="421"/>
      <c r="DR3" s="421"/>
      <c r="DS3" s="421"/>
      <c r="DT3" s="421"/>
      <c r="DU3" s="421"/>
      <c r="DV3" s="421"/>
      <c r="DW3" s="421"/>
      <c r="DX3" s="421"/>
      <c r="DY3" s="421"/>
      <c r="DZ3" s="421"/>
      <c r="EA3" s="421"/>
      <c r="EB3" s="421"/>
      <c r="EC3" s="421"/>
      <c r="ED3" s="421"/>
      <c r="EE3" s="421"/>
      <c r="EF3" s="421"/>
      <c r="EG3" s="421"/>
      <c r="EH3" s="421"/>
      <c r="EI3" s="421"/>
      <c r="EJ3" s="421"/>
      <c r="EK3" s="421"/>
      <c r="EL3" s="421"/>
      <c r="EM3" s="421"/>
      <c r="EN3" s="421"/>
      <c r="EO3" s="421"/>
      <c r="EP3" s="421"/>
      <c r="EQ3" s="421"/>
      <c r="ER3" s="421"/>
      <c r="ES3" s="421"/>
    </row>
    <row r="4" spans="1:151" ht="13" x14ac:dyDescent="0.25">
      <c r="A4" s="425"/>
      <c r="B4" s="420" t="s">
        <v>47</v>
      </c>
      <c r="C4" s="420"/>
      <c r="D4" s="420"/>
      <c r="E4" s="420"/>
      <c r="F4" s="420"/>
      <c r="G4" s="420"/>
      <c r="H4" s="420"/>
      <c r="I4" s="420" t="s">
        <v>48</v>
      </c>
      <c r="J4" s="420"/>
      <c r="K4" s="420"/>
      <c r="L4" s="420"/>
      <c r="M4" s="420"/>
      <c r="N4" s="420"/>
      <c r="O4" s="420"/>
      <c r="P4" s="422" t="s">
        <v>49</v>
      </c>
      <c r="Q4" s="423"/>
      <c r="R4" s="423"/>
      <c r="S4" s="423"/>
      <c r="T4" s="423"/>
      <c r="U4" s="423"/>
      <c r="V4" s="424"/>
      <c r="W4" s="420" t="s">
        <v>15</v>
      </c>
      <c r="X4" s="420"/>
      <c r="Y4" s="420"/>
      <c r="Z4" s="420"/>
      <c r="AA4" s="420"/>
      <c r="AB4" s="420"/>
      <c r="AC4" s="420"/>
      <c r="AD4" s="420" t="s">
        <v>16</v>
      </c>
      <c r="AE4" s="420"/>
      <c r="AF4" s="420"/>
      <c r="AG4" s="420"/>
      <c r="AH4" s="420"/>
      <c r="AI4" s="420"/>
      <c r="AJ4" s="420"/>
      <c r="AK4" s="420" t="s">
        <v>66</v>
      </c>
      <c r="AL4" s="420"/>
      <c r="AM4" s="420"/>
      <c r="AN4" s="420"/>
      <c r="AO4" s="420"/>
      <c r="AP4" s="420"/>
      <c r="AQ4" s="420"/>
      <c r="AR4" s="420" t="s">
        <v>14</v>
      </c>
      <c r="AS4" s="420"/>
      <c r="AT4" s="420"/>
      <c r="AU4" s="420"/>
      <c r="AV4" s="420"/>
      <c r="AW4" s="420"/>
      <c r="AX4" s="420"/>
      <c r="AY4" s="420" t="s">
        <v>47</v>
      </c>
      <c r="AZ4" s="420"/>
      <c r="BA4" s="420"/>
      <c r="BB4" s="420"/>
      <c r="BC4" s="420"/>
      <c r="BD4" s="420"/>
      <c r="BE4" s="420"/>
      <c r="BF4" s="420" t="s">
        <v>48</v>
      </c>
      <c r="BG4" s="420"/>
      <c r="BH4" s="420"/>
      <c r="BI4" s="420"/>
      <c r="BJ4" s="420"/>
      <c r="BK4" s="420"/>
      <c r="BL4" s="420"/>
      <c r="BM4" s="420" t="s">
        <v>49</v>
      </c>
      <c r="BN4" s="420"/>
      <c r="BO4" s="420"/>
      <c r="BP4" s="420"/>
      <c r="BQ4" s="420"/>
      <c r="BR4" s="420"/>
      <c r="BS4" s="420"/>
      <c r="BT4" s="420" t="s">
        <v>15</v>
      </c>
      <c r="BU4" s="420"/>
      <c r="BV4" s="420"/>
      <c r="BW4" s="420"/>
      <c r="BX4" s="420"/>
      <c r="BY4" s="420"/>
      <c r="BZ4" s="420"/>
      <c r="CA4" s="420" t="s">
        <v>16</v>
      </c>
      <c r="CB4" s="420"/>
      <c r="CC4" s="420"/>
      <c r="CD4" s="420"/>
      <c r="CE4" s="420"/>
      <c r="CF4" s="420"/>
      <c r="CG4" s="420"/>
      <c r="CH4" s="420" t="s">
        <v>66</v>
      </c>
      <c r="CI4" s="420"/>
      <c r="CJ4" s="420"/>
      <c r="CK4" s="420"/>
      <c r="CL4" s="420"/>
      <c r="CM4" s="420"/>
      <c r="CN4" s="420"/>
      <c r="CO4" s="420" t="s">
        <v>14</v>
      </c>
      <c r="CP4" s="420"/>
      <c r="CQ4" s="420"/>
      <c r="CR4" s="420"/>
      <c r="CS4" s="420"/>
      <c r="CT4" s="420"/>
      <c r="CU4" s="420"/>
      <c r="CV4" s="420"/>
      <c r="CW4" s="420" t="s">
        <v>47</v>
      </c>
      <c r="CX4" s="420"/>
      <c r="CY4" s="420"/>
      <c r="CZ4" s="420"/>
      <c r="DA4" s="420"/>
      <c r="DB4" s="420"/>
      <c r="DC4" s="420"/>
      <c r="DD4" s="420" t="s">
        <v>48</v>
      </c>
      <c r="DE4" s="420"/>
      <c r="DF4" s="420"/>
      <c r="DG4" s="420"/>
      <c r="DH4" s="420"/>
      <c r="DI4" s="420"/>
      <c r="DJ4" s="420"/>
      <c r="DK4" s="420" t="s">
        <v>49</v>
      </c>
      <c r="DL4" s="420"/>
      <c r="DM4" s="420"/>
      <c r="DN4" s="420"/>
      <c r="DO4" s="420"/>
      <c r="DP4" s="420"/>
      <c r="DQ4" s="420"/>
      <c r="DR4" s="420" t="s">
        <v>15</v>
      </c>
      <c r="DS4" s="420"/>
      <c r="DT4" s="420"/>
      <c r="DU4" s="420"/>
      <c r="DV4" s="420"/>
      <c r="DW4" s="420"/>
      <c r="DX4" s="420"/>
      <c r="DY4" s="420" t="s">
        <v>16</v>
      </c>
      <c r="DZ4" s="420"/>
      <c r="EA4" s="420"/>
      <c r="EB4" s="420"/>
      <c r="EC4" s="420"/>
      <c r="ED4" s="420"/>
      <c r="EE4" s="420"/>
      <c r="EF4" s="420" t="s">
        <v>66</v>
      </c>
      <c r="EG4" s="420"/>
      <c r="EH4" s="420"/>
      <c r="EI4" s="420"/>
      <c r="EJ4" s="420"/>
      <c r="EK4" s="420"/>
      <c r="EL4" s="420"/>
      <c r="EM4" s="422" t="s">
        <v>14</v>
      </c>
      <c r="EN4" s="423"/>
      <c r="EO4" s="423"/>
      <c r="EP4" s="423"/>
      <c r="EQ4" s="423"/>
      <c r="ER4" s="423"/>
      <c r="ES4" s="424"/>
      <c r="ET4" s="19"/>
      <c r="EU4" s="19"/>
    </row>
    <row r="5" spans="1:151" ht="39" x14ac:dyDescent="0.25">
      <c r="A5" s="425"/>
      <c r="B5" s="194" t="s">
        <v>4</v>
      </c>
      <c r="C5" s="194" t="s">
        <v>5</v>
      </c>
      <c r="D5" s="194" t="s">
        <v>6</v>
      </c>
      <c r="E5" s="194" t="s">
        <v>7</v>
      </c>
      <c r="F5" s="194" t="s">
        <v>8</v>
      </c>
      <c r="G5" s="194" t="s">
        <v>9</v>
      </c>
      <c r="H5" s="2" t="s">
        <v>10</v>
      </c>
      <c r="I5" s="194" t="s">
        <v>4</v>
      </c>
      <c r="J5" s="194" t="s">
        <v>5</v>
      </c>
      <c r="K5" s="194" t="s">
        <v>6</v>
      </c>
      <c r="L5" s="194" t="s">
        <v>7</v>
      </c>
      <c r="M5" s="194" t="s">
        <v>8</v>
      </c>
      <c r="N5" s="194" t="s">
        <v>9</v>
      </c>
      <c r="O5" s="2" t="s">
        <v>10</v>
      </c>
      <c r="P5" s="194" t="s">
        <v>4</v>
      </c>
      <c r="Q5" s="194" t="s">
        <v>5</v>
      </c>
      <c r="R5" s="194" t="s">
        <v>6</v>
      </c>
      <c r="S5" s="194" t="s">
        <v>7</v>
      </c>
      <c r="T5" s="194" t="s">
        <v>8</v>
      </c>
      <c r="U5" s="194" t="s">
        <v>9</v>
      </c>
      <c r="V5" s="2" t="s">
        <v>10</v>
      </c>
      <c r="W5" s="194" t="s">
        <v>4</v>
      </c>
      <c r="X5" s="194" t="s">
        <v>5</v>
      </c>
      <c r="Y5" s="194" t="s">
        <v>6</v>
      </c>
      <c r="Z5" s="194" t="s">
        <v>7</v>
      </c>
      <c r="AA5" s="194" t="s">
        <v>8</v>
      </c>
      <c r="AB5" s="194" t="s">
        <v>9</v>
      </c>
      <c r="AC5" s="2" t="s">
        <v>10</v>
      </c>
      <c r="AD5" s="194" t="s">
        <v>4</v>
      </c>
      <c r="AE5" s="194" t="s">
        <v>5</v>
      </c>
      <c r="AF5" s="194" t="s">
        <v>6</v>
      </c>
      <c r="AG5" s="194" t="s">
        <v>7</v>
      </c>
      <c r="AH5" s="194" t="s">
        <v>8</v>
      </c>
      <c r="AI5" s="194" t="s">
        <v>9</v>
      </c>
      <c r="AJ5" s="2" t="s">
        <v>10</v>
      </c>
      <c r="AK5" s="194" t="s">
        <v>4</v>
      </c>
      <c r="AL5" s="194" t="s">
        <v>5</v>
      </c>
      <c r="AM5" s="194" t="s">
        <v>6</v>
      </c>
      <c r="AN5" s="194" t="s">
        <v>7</v>
      </c>
      <c r="AO5" s="194" t="s">
        <v>8</v>
      </c>
      <c r="AP5" s="194" t="s">
        <v>9</v>
      </c>
      <c r="AQ5" s="2" t="s">
        <v>10</v>
      </c>
      <c r="AR5" s="194" t="s">
        <v>4</v>
      </c>
      <c r="AS5" s="194" t="s">
        <v>5</v>
      </c>
      <c r="AT5" s="194" t="s">
        <v>6</v>
      </c>
      <c r="AU5" s="194" t="s">
        <v>7</v>
      </c>
      <c r="AV5" s="194" t="s">
        <v>8</v>
      </c>
      <c r="AW5" s="194" t="s">
        <v>9</v>
      </c>
      <c r="AX5" s="2" t="s">
        <v>10</v>
      </c>
      <c r="AY5" s="194" t="s">
        <v>4</v>
      </c>
      <c r="AZ5" s="194" t="s">
        <v>5</v>
      </c>
      <c r="BA5" s="194" t="s">
        <v>6</v>
      </c>
      <c r="BB5" s="194" t="s">
        <v>7</v>
      </c>
      <c r="BC5" s="194" t="s">
        <v>8</v>
      </c>
      <c r="BD5" s="194" t="s">
        <v>9</v>
      </c>
      <c r="BE5" s="2" t="s">
        <v>10</v>
      </c>
      <c r="BF5" s="194" t="s">
        <v>4</v>
      </c>
      <c r="BG5" s="194" t="s">
        <v>5</v>
      </c>
      <c r="BH5" s="194" t="s">
        <v>6</v>
      </c>
      <c r="BI5" s="194" t="s">
        <v>7</v>
      </c>
      <c r="BJ5" s="194" t="s">
        <v>8</v>
      </c>
      <c r="BK5" s="194" t="s">
        <v>9</v>
      </c>
      <c r="BL5" s="2" t="s">
        <v>10</v>
      </c>
      <c r="BM5" s="194" t="s">
        <v>4</v>
      </c>
      <c r="BN5" s="194" t="s">
        <v>5</v>
      </c>
      <c r="BO5" s="194" t="s">
        <v>6</v>
      </c>
      <c r="BP5" s="194" t="s">
        <v>7</v>
      </c>
      <c r="BQ5" s="194" t="s">
        <v>8</v>
      </c>
      <c r="BR5" s="194" t="s">
        <v>9</v>
      </c>
      <c r="BS5" s="2" t="s">
        <v>10</v>
      </c>
      <c r="BT5" s="194" t="s">
        <v>4</v>
      </c>
      <c r="BU5" s="194" t="s">
        <v>5</v>
      </c>
      <c r="BV5" s="194" t="s">
        <v>6</v>
      </c>
      <c r="BW5" s="194" t="s">
        <v>7</v>
      </c>
      <c r="BX5" s="194" t="s">
        <v>8</v>
      </c>
      <c r="BY5" s="194" t="s">
        <v>9</v>
      </c>
      <c r="BZ5" s="2" t="s">
        <v>10</v>
      </c>
      <c r="CA5" s="194" t="s">
        <v>4</v>
      </c>
      <c r="CB5" s="194" t="s">
        <v>5</v>
      </c>
      <c r="CC5" s="194" t="s">
        <v>6</v>
      </c>
      <c r="CD5" s="194" t="s">
        <v>7</v>
      </c>
      <c r="CE5" s="194" t="s">
        <v>8</v>
      </c>
      <c r="CF5" s="194" t="s">
        <v>9</v>
      </c>
      <c r="CG5" s="2" t="s">
        <v>10</v>
      </c>
      <c r="CH5" s="194" t="s">
        <v>4</v>
      </c>
      <c r="CI5" s="194" t="s">
        <v>5</v>
      </c>
      <c r="CJ5" s="194" t="s">
        <v>6</v>
      </c>
      <c r="CK5" s="194" t="s">
        <v>7</v>
      </c>
      <c r="CL5" s="194" t="s">
        <v>8</v>
      </c>
      <c r="CM5" s="194" t="s">
        <v>9</v>
      </c>
      <c r="CN5" s="2" t="s">
        <v>10</v>
      </c>
      <c r="CO5" s="194" t="s">
        <v>4</v>
      </c>
      <c r="CP5" s="194" t="s">
        <v>5</v>
      </c>
      <c r="CQ5" s="194" t="s">
        <v>6</v>
      </c>
      <c r="CR5" s="194" t="s">
        <v>7</v>
      </c>
      <c r="CS5" s="194" t="s">
        <v>8</v>
      </c>
      <c r="CT5" s="194" t="s">
        <v>9</v>
      </c>
      <c r="CU5" s="2" t="s">
        <v>10</v>
      </c>
      <c r="CV5" s="194" t="s">
        <v>154</v>
      </c>
      <c r="CW5" s="194" t="s">
        <v>4</v>
      </c>
      <c r="CX5" s="194" t="s">
        <v>5</v>
      </c>
      <c r="CY5" s="194" t="s">
        <v>6</v>
      </c>
      <c r="CZ5" s="194" t="s">
        <v>7</v>
      </c>
      <c r="DA5" s="194" t="s">
        <v>8</v>
      </c>
      <c r="DB5" s="194" t="s">
        <v>9</v>
      </c>
      <c r="DC5" s="2" t="s">
        <v>10</v>
      </c>
      <c r="DD5" s="194" t="s">
        <v>4</v>
      </c>
      <c r="DE5" s="194" t="s">
        <v>5</v>
      </c>
      <c r="DF5" s="194" t="s">
        <v>6</v>
      </c>
      <c r="DG5" s="194" t="s">
        <v>7</v>
      </c>
      <c r="DH5" s="194" t="s">
        <v>8</v>
      </c>
      <c r="DI5" s="194" t="s">
        <v>9</v>
      </c>
      <c r="DJ5" s="194" t="s">
        <v>10</v>
      </c>
      <c r="DK5" s="194" t="s">
        <v>4</v>
      </c>
      <c r="DL5" s="194" t="s">
        <v>5</v>
      </c>
      <c r="DM5" s="194" t="s">
        <v>6</v>
      </c>
      <c r="DN5" s="194" t="s">
        <v>7</v>
      </c>
      <c r="DO5" s="194" t="s">
        <v>8</v>
      </c>
      <c r="DP5" s="194" t="s">
        <v>9</v>
      </c>
      <c r="DQ5" s="2" t="s">
        <v>10</v>
      </c>
      <c r="DR5" s="194" t="s">
        <v>4</v>
      </c>
      <c r="DS5" s="194" t="s">
        <v>5</v>
      </c>
      <c r="DT5" s="194" t="s">
        <v>6</v>
      </c>
      <c r="DU5" s="194" t="s">
        <v>7</v>
      </c>
      <c r="DV5" s="194" t="s">
        <v>8</v>
      </c>
      <c r="DW5" s="194" t="s">
        <v>9</v>
      </c>
      <c r="DX5" s="2" t="s">
        <v>10</v>
      </c>
      <c r="DY5" s="194" t="s">
        <v>4</v>
      </c>
      <c r="DZ5" s="194" t="s">
        <v>5</v>
      </c>
      <c r="EA5" s="194" t="s">
        <v>6</v>
      </c>
      <c r="EB5" s="194" t="s">
        <v>7</v>
      </c>
      <c r="EC5" s="194" t="s">
        <v>8</v>
      </c>
      <c r="ED5" s="194" t="s">
        <v>9</v>
      </c>
      <c r="EE5" s="2" t="s">
        <v>10</v>
      </c>
      <c r="EF5" s="194" t="s">
        <v>4</v>
      </c>
      <c r="EG5" s="194" t="s">
        <v>5</v>
      </c>
      <c r="EH5" s="194" t="s">
        <v>6</v>
      </c>
      <c r="EI5" s="194" t="s">
        <v>7</v>
      </c>
      <c r="EJ5" s="194" t="s">
        <v>8</v>
      </c>
      <c r="EK5" s="194" t="s">
        <v>9</v>
      </c>
      <c r="EL5" s="2" t="s">
        <v>10</v>
      </c>
      <c r="EM5" s="194" t="s">
        <v>4</v>
      </c>
      <c r="EN5" s="194" t="s">
        <v>5</v>
      </c>
      <c r="EO5" s="194" t="s">
        <v>6</v>
      </c>
      <c r="EP5" s="194" t="s">
        <v>7</v>
      </c>
      <c r="EQ5" s="194" t="s">
        <v>8</v>
      </c>
      <c r="ER5" s="194" t="s">
        <v>9</v>
      </c>
      <c r="ES5" s="2" t="s">
        <v>10</v>
      </c>
      <c r="ET5" s="19"/>
      <c r="EU5" s="19"/>
    </row>
    <row r="6" spans="1:151" ht="13" x14ac:dyDescent="0.25">
      <c r="A6" s="69" t="s">
        <v>26</v>
      </c>
      <c r="B6" s="194"/>
      <c r="C6" s="194"/>
      <c r="D6" s="194"/>
      <c r="E6" s="194"/>
      <c r="F6" s="194"/>
      <c r="G6" s="194"/>
      <c r="H6" s="2"/>
      <c r="I6" s="194"/>
      <c r="J6" s="194"/>
      <c r="K6" s="194"/>
      <c r="L6" s="194"/>
      <c r="M6" s="194"/>
      <c r="N6" s="194"/>
      <c r="O6" s="2"/>
      <c r="P6" s="194"/>
      <c r="Q6" s="194"/>
      <c r="R6" s="194"/>
      <c r="S6" s="194"/>
      <c r="T6" s="194"/>
      <c r="U6" s="194"/>
      <c r="V6" s="2"/>
      <c r="W6" s="194"/>
      <c r="X6" s="194"/>
      <c r="Y6" s="194"/>
      <c r="Z6" s="194"/>
      <c r="AA6" s="194"/>
      <c r="AB6" s="194"/>
      <c r="AC6" s="2"/>
      <c r="AD6" s="194"/>
      <c r="AE6" s="194"/>
      <c r="AF6" s="194"/>
      <c r="AG6" s="194"/>
      <c r="AH6" s="194"/>
      <c r="AI6" s="194"/>
      <c r="AJ6" s="2"/>
      <c r="AK6" s="194"/>
      <c r="AL6" s="194"/>
      <c r="AM6" s="194"/>
      <c r="AN6" s="194"/>
      <c r="AO6" s="194"/>
      <c r="AP6" s="194"/>
      <c r="AQ6" s="2"/>
      <c r="AR6" s="194"/>
      <c r="AS6" s="194"/>
      <c r="AT6" s="194"/>
      <c r="AU6" s="194"/>
      <c r="AV6" s="194"/>
      <c r="AW6" s="194"/>
      <c r="AX6" s="2"/>
      <c r="AY6" s="194"/>
      <c r="AZ6" s="194"/>
      <c r="BA6" s="194"/>
      <c r="BB6" s="194"/>
      <c r="BC6" s="194"/>
      <c r="BD6" s="194"/>
      <c r="BE6" s="2"/>
      <c r="BF6" s="194"/>
      <c r="BG6" s="194"/>
      <c r="BH6" s="194"/>
      <c r="BI6" s="194"/>
      <c r="BJ6" s="194"/>
      <c r="BK6" s="194"/>
      <c r="BL6" s="2"/>
      <c r="BM6" s="194"/>
      <c r="BN6" s="194"/>
      <c r="BO6" s="194"/>
      <c r="BP6" s="194"/>
      <c r="BQ6" s="194"/>
      <c r="BR6" s="194"/>
      <c r="BS6" s="2"/>
      <c r="BT6" s="194"/>
      <c r="BU6" s="194"/>
      <c r="BV6" s="194"/>
      <c r="BW6" s="194"/>
      <c r="BX6" s="194"/>
      <c r="BY6" s="194"/>
      <c r="BZ6" s="2"/>
      <c r="CA6" s="194"/>
      <c r="CB6" s="194"/>
      <c r="CC6" s="194"/>
      <c r="CD6" s="194"/>
      <c r="CE6" s="194"/>
      <c r="CF6" s="194"/>
      <c r="CG6" s="2"/>
      <c r="CH6" s="194"/>
      <c r="CI6" s="194"/>
      <c r="CJ6" s="194"/>
      <c r="CK6" s="194"/>
      <c r="CL6" s="194"/>
      <c r="CM6" s="194"/>
      <c r="CN6" s="2"/>
      <c r="CO6" s="194"/>
      <c r="CP6" s="194"/>
      <c r="CQ6" s="194"/>
      <c r="CR6" s="194"/>
      <c r="CS6" s="194"/>
      <c r="CT6" s="194"/>
      <c r="CU6" s="2"/>
      <c r="CV6" s="194"/>
      <c r="CW6" s="194"/>
      <c r="CX6" s="194"/>
      <c r="CY6" s="194"/>
      <c r="CZ6" s="194"/>
      <c r="DA6" s="194"/>
      <c r="DB6" s="194"/>
      <c r="DC6" s="2"/>
      <c r="DD6" s="194"/>
      <c r="DE6" s="194"/>
      <c r="DF6" s="194"/>
      <c r="DG6" s="194"/>
      <c r="DH6" s="194"/>
      <c r="DI6" s="194"/>
      <c r="DJ6" s="194"/>
      <c r="DK6" s="194"/>
      <c r="DL6" s="194"/>
      <c r="DM6" s="194"/>
      <c r="DN6" s="194"/>
      <c r="DO6" s="194"/>
      <c r="DP6" s="194"/>
      <c r="DQ6" s="2"/>
      <c r="DR6" s="194"/>
      <c r="DS6" s="194"/>
      <c r="DT6" s="194"/>
      <c r="DU6" s="194"/>
      <c r="DV6" s="194"/>
      <c r="DW6" s="194"/>
      <c r="DX6" s="2"/>
      <c r="DY6" s="194"/>
      <c r="DZ6" s="194"/>
      <c r="EA6" s="194"/>
      <c r="EB6" s="194"/>
      <c r="EC6" s="194"/>
      <c r="ED6" s="194"/>
      <c r="EE6" s="2"/>
      <c r="EF6" s="194"/>
      <c r="EG6" s="194"/>
      <c r="EH6" s="194"/>
      <c r="EI6" s="194"/>
      <c r="EJ6" s="194"/>
      <c r="EK6" s="194"/>
      <c r="EL6" s="2"/>
      <c r="EM6" s="194"/>
      <c r="EN6" s="194"/>
      <c r="EO6" s="194"/>
      <c r="EP6" s="38"/>
      <c r="EQ6" s="38"/>
      <c r="ER6" s="38"/>
      <c r="ES6" s="108"/>
      <c r="ET6" s="19"/>
      <c r="EU6" s="19"/>
    </row>
    <row r="7" spans="1:151" ht="13" x14ac:dyDescent="0.25">
      <c r="A7" s="120" t="s">
        <v>67</v>
      </c>
      <c r="B7" s="121">
        <v>7323.4449000000004</v>
      </c>
      <c r="C7" s="121">
        <v>8036.77</v>
      </c>
      <c r="D7" s="121">
        <v>9056.8871999999992</v>
      </c>
      <c r="E7" s="121">
        <v>11159.1018</v>
      </c>
      <c r="F7" s="121">
        <v>11099.640856178001</v>
      </c>
      <c r="G7" s="121">
        <v>11379.931276355001</v>
      </c>
      <c r="H7" s="122">
        <v>11418.22</v>
      </c>
      <c r="I7" s="121">
        <v>862.60080000000005</v>
      </c>
      <c r="J7" s="121">
        <v>1214.5999999999999</v>
      </c>
      <c r="K7" s="121">
        <v>1604.3131000000001</v>
      </c>
      <c r="L7" s="121">
        <v>1957.36</v>
      </c>
      <c r="M7" s="121">
        <v>2192.29</v>
      </c>
      <c r="N7" s="269">
        <v>1387.49</v>
      </c>
      <c r="O7" s="270">
        <v>1212.1600000000001</v>
      </c>
      <c r="P7" s="121">
        <v>8638.8217000000004</v>
      </c>
      <c r="Q7" s="121">
        <v>8305.5152999999991</v>
      </c>
      <c r="R7" s="121">
        <v>8649.3453000000009</v>
      </c>
      <c r="S7" s="121">
        <v>7979.2808000000005</v>
      </c>
      <c r="T7" s="121">
        <v>9139.3221143650007</v>
      </c>
      <c r="U7" s="269">
        <v>7859.5470945610014</v>
      </c>
      <c r="V7" s="270">
        <v>6545.15</v>
      </c>
      <c r="W7" s="121">
        <v>6466.0757000000003</v>
      </c>
      <c r="X7" s="121">
        <f>665.4312+4666.8814</f>
        <v>5332.3126000000002</v>
      </c>
      <c r="Y7" s="121">
        <v>6561.6557000000003</v>
      </c>
      <c r="Z7" s="121">
        <v>5113.1211000000003</v>
      </c>
      <c r="AA7" s="121">
        <v>4844.8238335810001</v>
      </c>
      <c r="AB7" s="121">
        <v>4581.8648199010004</v>
      </c>
      <c r="AC7" s="122">
        <v>5156.34</v>
      </c>
      <c r="AD7" s="121">
        <v>378.93650000000002</v>
      </c>
      <c r="AE7" s="121">
        <v>486.005</v>
      </c>
      <c r="AF7" s="121">
        <v>791.76139999999998</v>
      </c>
      <c r="AG7" s="121">
        <v>1164.4737</v>
      </c>
      <c r="AH7" s="121">
        <v>1290.1475086770001</v>
      </c>
      <c r="AI7" s="121">
        <v>1533.4263981680001</v>
      </c>
      <c r="AJ7" s="122">
        <v>1454.33</v>
      </c>
      <c r="AK7" s="121">
        <v>14426.1749</v>
      </c>
      <c r="AL7" s="121">
        <v>14303.88</v>
      </c>
      <c r="AM7" s="121">
        <v>17481.464</v>
      </c>
      <c r="AN7" s="121">
        <v>12492.555700000001</v>
      </c>
      <c r="AO7" s="121">
        <v>10727.18</v>
      </c>
      <c r="AP7" s="121">
        <v>9065.74</v>
      </c>
      <c r="AQ7" s="122">
        <v>7789.87</v>
      </c>
      <c r="AR7" s="123">
        <v>38096.054499999998</v>
      </c>
      <c r="AS7" s="123">
        <v>37679.083899999998</v>
      </c>
      <c r="AT7" s="123">
        <v>44145.426699999996</v>
      </c>
      <c r="AU7" s="123">
        <v>39865.893100000001</v>
      </c>
      <c r="AV7" s="123">
        <v>39293.403410170002</v>
      </c>
      <c r="AW7" s="123">
        <f>+G7+N7+U7+AB7+AI7+AP7</f>
        <v>35807.999588985003</v>
      </c>
      <c r="AX7" s="124">
        <v>33576.07</v>
      </c>
      <c r="AY7" s="121">
        <v>6390.3197</v>
      </c>
      <c r="AZ7" s="121">
        <v>8294.2803000000004</v>
      </c>
      <c r="BA7" s="121">
        <v>8111.1616000000004</v>
      </c>
      <c r="BB7" s="121">
        <v>9534.7240999999995</v>
      </c>
      <c r="BC7" s="121">
        <v>10151.823529712998</v>
      </c>
      <c r="BD7" s="269">
        <v>10436.941733407</v>
      </c>
      <c r="BE7" s="270">
        <v>9270.7099999999991</v>
      </c>
      <c r="BF7" s="121">
        <v>266.37240000000003</v>
      </c>
      <c r="BG7" s="121">
        <v>819.70740000000001</v>
      </c>
      <c r="BH7" s="121">
        <v>1143.1958</v>
      </c>
      <c r="BI7" s="121">
        <v>2139.5304999999998</v>
      </c>
      <c r="BJ7" s="121">
        <v>2127.65</v>
      </c>
      <c r="BK7" s="269">
        <v>1112.3699999999999</v>
      </c>
      <c r="BL7" s="270">
        <v>2970.8375999999998</v>
      </c>
      <c r="BM7" s="121">
        <v>6321.8314</v>
      </c>
      <c r="BN7" s="121">
        <v>7066.3851000000004</v>
      </c>
      <c r="BO7" s="121">
        <v>7561.6283999999996</v>
      </c>
      <c r="BP7" s="121">
        <v>6294.6171000000004</v>
      </c>
      <c r="BQ7" s="121">
        <v>7110.3047062299984</v>
      </c>
      <c r="BR7" s="269">
        <v>7910.8339963570033</v>
      </c>
      <c r="BS7" s="270">
        <v>6093.7128000000002</v>
      </c>
      <c r="BT7" s="121">
        <v>4515.6950999999999</v>
      </c>
      <c r="BU7" s="121">
        <v>4614.9758000000002</v>
      </c>
      <c r="BV7" s="121">
        <v>6045.0475999999999</v>
      </c>
      <c r="BW7" s="121">
        <v>5264.5945000000002</v>
      </c>
      <c r="BX7" s="121">
        <v>4710.7704052269992</v>
      </c>
      <c r="BY7" s="269">
        <v>3907.8573664050009</v>
      </c>
      <c r="BZ7" s="270">
        <v>4530.7178999999996</v>
      </c>
      <c r="CA7" s="121">
        <v>412.36559999999997</v>
      </c>
      <c r="CB7" s="121">
        <v>594.12879999999996</v>
      </c>
      <c r="CC7" s="121">
        <v>794.23099999999999</v>
      </c>
      <c r="CD7" s="121">
        <v>1336.5829000000001</v>
      </c>
      <c r="CE7" s="121">
        <v>2737.096805574</v>
      </c>
      <c r="CF7" s="269">
        <v>1592.9977700919999</v>
      </c>
      <c r="CG7" s="270">
        <v>1678.6166000000001</v>
      </c>
      <c r="CH7" s="121">
        <v>15046.965700000001</v>
      </c>
      <c r="CI7" s="121">
        <v>12350.47</v>
      </c>
      <c r="CJ7" s="121">
        <v>19380.593800000002</v>
      </c>
      <c r="CK7" s="121">
        <v>12283.696600000003</v>
      </c>
      <c r="CL7" s="121">
        <v>9788.2005239460013</v>
      </c>
      <c r="CM7" s="269">
        <v>7778.3793960550029</v>
      </c>
      <c r="CN7" s="270">
        <v>6435.8161999999984</v>
      </c>
      <c r="CO7" s="123">
        <v>32953.549899999998</v>
      </c>
      <c r="CP7" s="123">
        <v>33739.945599999999</v>
      </c>
      <c r="CQ7" s="123">
        <v>43035.858200000002</v>
      </c>
      <c r="CR7" s="123">
        <v>36853.745699999999</v>
      </c>
      <c r="CS7" s="123">
        <v>36625.845970689996</v>
      </c>
      <c r="CT7" s="271">
        <v>32739.380262316001</v>
      </c>
      <c r="CU7" s="272">
        <v>30980.410199999998</v>
      </c>
      <c r="CV7" s="271">
        <f>CU7-(CN7+BE7+BL7+BS7+BZ7+CG7)</f>
        <v>-8.9999999909196049E-4</v>
      </c>
      <c r="CW7" s="74">
        <v>87.258384370448397</v>
      </c>
      <c r="CX7" s="74">
        <v>103.2</v>
      </c>
      <c r="CY7" s="74">
        <v>89.557939950935918</v>
      </c>
      <c r="CZ7" s="74">
        <v>85.443472699567977</v>
      </c>
      <c r="DA7" s="74">
        <v>91.460828879544749</v>
      </c>
      <c r="DB7" s="125">
        <v>91.71</v>
      </c>
      <c r="DC7" s="126">
        <v>81.19</v>
      </c>
      <c r="DD7" s="74">
        <v>30.880147572318506</v>
      </c>
      <c r="DE7" s="74">
        <v>67.489999999999995</v>
      </c>
      <c r="DF7" s="74">
        <v>71.257649145917952</v>
      </c>
      <c r="DG7" s="74">
        <v>109.30694915600606</v>
      </c>
      <c r="DH7" s="74">
        <v>97.051484976896305</v>
      </c>
      <c r="DI7" s="74">
        <v>80.17</v>
      </c>
      <c r="DJ7" s="74">
        <v>245.09</v>
      </c>
      <c r="DK7" s="74">
        <v>73.179324907238225</v>
      </c>
      <c r="DL7" s="74">
        <v>85.08</v>
      </c>
      <c r="DM7" s="74">
        <v>87.424286321416716</v>
      </c>
      <c r="DN7" s="74">
        <v>78.887023251519111</v>
      </c>
      <c r="DO7" s="74">
        <v>77.799038235605749</v>
      </c>
      <c r="DP7" s="74">
        <v>100.65</v>
      </c>
      <c r="DQ7" s="116">
        <v>93.1</v>
      </c>
      <c r="DR7" s="74">
        <v>69.836718738074779</v>
      </c>
      <c r="DS7" s="74">
        <v>86.55</v>
      </c>
      <c r="DT7" s="74">
        <v>92.126863651197056</v>
      </c>
      <c r="DU7" s="74">
        <v>102.9624449927462</v>
      </c>
      <c r="DV7" s="74">
        <v>97.233058766247922</v>
      </c>
      <c r="DW7" s="74">
        <v>85.29</v>
      </c>
      <c r="DX7" s="116">
        <v>87.87</v>
      </c>
      <c r="DY7" s="74">
        <v>108.82182107028484</v>
      </c>
      <c r="DZ7" s="74">
        <v>122.25</v>
      </c>
      <c r="EA7" s="74">
        <v>100.31191214929144</v>
      </c>
      <c r="EB7" s="74">
        <v>114.77999889563844</v>
      </c>
      <c r="EC7" s="74">
        <v>212.15378762237771</v>
      </c>
      <c r="ED7" s="74">
        <v>103.88</v>
      </c>
      <c r="EE7" s="116">
        <v>115.42</v>
      </c>
      <c r="EF7" s="74">
        <v>104.30322524372002</v>
      </c>
      <c r="EG7" s="74">
        <v>86.34</v>
      </c>
      <c r="EH7" s="74">
        <v>110.86367709249068</v>
      </c>
      <c r="EI7" s="74">
        <v>98.32813152876318</v>
      </c>
      <c r="EJ7" s="74">
        <v>91.24672583051651</v>
      </c>
      <c r="EK7" s="74">
        <v>85.8</v>
      </c>
      <c r="EL7" s="116">
        <v>82.62</v>
      </c>
      <c r="EM7" s="74">
        <v>86.501214712405456</v>
      </c>
      <c r="EN7" s="74">
        <v>89.55</v>
      </c>
      <c r="EO7" s="74">
        <v>97.486560708677004</v>
      </c>
      <c r="EP7" s="109">
        <v>92.44429971142425</v>
      </c>
      <c r="EQ7" s="109">
        <v>93.211182519278566</v>
      </c>
      <c r="ER7" s="109">
        <v>91.43</v>
      </c>
      <c r="ES7" s="110">
        <v>92.27</v>
      </c>
      <c r="ET7" s="273"/>
      <c r="EU7" s="273"/>
    </row>
    <row r="8" spans="1:151" ht="13" x14ac:dyDescent="0.25">
      <c r="A8" s="120" t="s">
        <v>156</v>
      </c>
      <c r="B8" s="127">
        <v>-2.1911999999999998</v>
      </c>
      <c r="C8" s="121">
        <v>0</v>
      </c>
      <c r="D8" s="121">
        <v>0</v>
      </c>
      <c r="E8" s="121">
        <v>0</v>
      </c>
      <c r="F8" s="121">
        <v>0</v>
      </c>
      <c r="G8" s="121"/>
      <c r="H8" s="122"/>
      <c r="I8" s="121">
        <v>0</v>
      </c>
      <c r="J8" s="121">
        <v>0</v>
      </c>
      <c r="K8" s="121">
        <v>0</v>
      </c>
      <c r="L8" s="121">
        <v>0</v>
      </c>
      <c r="M8" s="121">
        <v>0</v>
      </c>
      <c r="N8" s="121"/>
      <c r="O8" s="122"/>
      <c r="P8" s="121">
        <v>0</v>
      </c>
      <c r="Q8" s="121">
        <v>0</v>
      </c>
      <c r="R8" s="121">
        <v>0</v>
      </c>
      <c r="S8" s="121">
        <v>0</v>
      </c>
      <c r="T8" s="121">
        <v>0</v>
      </c>
      <c r="U8" s="121"/>
      <c r="V8" s="122"/>
      <c r="W8" s="121">
        <v>0</v>
      </c>
      <c r="X8" s="121">
        <v>0</v>
      </c>
      <c r="Y8" s="121">
        <v>0</v>
      </c>
      <c r="Z8" s="121">
        <v>0</v>
      </c>
      <c r="AA8" s="121">
        <v>0</v>
      </c>
      <c r="AB8" s="121"/>
      <c r="AC8" s="122"/>
      <c r="AD8" s="121">
        <v>0</v>
      </c>
      <c r="AE8" s="121">
        <v>0</v>
      </c>
      <c r="AF8" s="121">
        <v>0</v>
      </c>
      <c r="AG8" s="121">
        <v>0</v>
      </c>
      <c r="AH8" s="121">
        <v>0</v>
      </c>
      <c r="AI8" s="121"/>
      <c r="AJ8" s="122"/>
      <c r="AK8" s="127">
        <v>-0.54779999999999995</v>
      </c>
      <c r="AL8" s="121">
        <v>0</v>
      </c>
      <c r="AM8" s="121">
        <v>0</v>
      </c>
      <c r="AN8" s="121">
        <v>0</v>
      </c>
      <c r="AO8" s="121">
        <v>0</v>
      </c>
      <c r="AP8" s="121"/>
      <c r="AQ8" s="122"/>
      <c r="AR8" s="128">
        <v>-2.7389999999999999</v>
      </c>
      <c r="AS8" s="121">
        <v>0</v>
      </c>
      <c r="AT8" s="121">
        <v>0</v>
      </c>
      <c r="AU8" s="121">
        <v>0</v>
      </c>
      <c r="AV8" s="121">
        <v>0</v>
      </c>
      <c r="AW8" s="121"/>
      <c r="AX8" s="122"/>
      <c r="AY8" s="121">
        <v>0</v>
      </c>
      <c r="AZ8" s="121">
        <v>0</v>
      </c>
      <c r="BA8" s="121">
        <v>0</v>
      </c>
      <c r="BB8" s="121">
        <v>0</v>
      </c>
      <c r="BC8" s="121">
        <v>0</v>
      </c>
      <c r="BD8" s="121"/>
      <c r="BE8" s="122"/>
      <c r="BF8" s="121">
        <v>0</v>
      </c>
      <c r="BG8" s="121">
        <v>0</v>
      </c>
      <c r="BH8" s="121">
        <v>0</v>
      </c>
      <c r="BI8" s="121">
        <v>0</v>
      </c>
      <c r="BJ8" s="121">
        <v>0</v>
      </c>
      <c r="BK8" s="121"/>
      <c r="BL8" s="122"/>
      <c r="BM8" s="121">
        <v>0</v>
      </c>
      <c r="BN8" s="121">
        <v>0</v>
      </c>
      <c r="BO8" s="121">
        <v>0</v>
      </c>
      <c r="BP8" s="121">
        <v>0</v>
      </c>
      <c r="BQ8" s="121">
        <v>0</v>
      </c>
      <c r="BR8" s="121"/>
      <c r="BS8" s="122"/>
      <c r="BT8" s="121">
        <v>0</v>
      </c>
      <c r="BU8" s="121">
        <v>0</v>
      </c>
      <c r="BV8" s="121">
        <v>0</v>
      </c>
      <c r="BW8" s="121">
        <v>0</v>
      </c>
      <c r="BX8" s="121">
        <v>0</v>
      </c>
      <c r="BY8" s="121"/>
      <c r="BZ8" s="122"/>
      <c r="CA8" s="121">
        <v>0</v>
      </c>
      <c r="CB8" s="121">
        <v>0</v>
      </c>
      <c r="CC8" s="121">
        <v>0</v>
      </c>
      <c r="CD8" s="121">
        <v>0</v>
      </c>
      <c r="CE8" s="121">
        <v>0</v>
      </c>
      <c r="CF8" s="121"/>
      <c r="CG8" s="122"/>
      <c r="CH8" s="121">
        <v>0</v>
      </c>
      <c r="CI8" s="123">
        <v>0</v>
      </c>
      <c r="CJ8" s="121">
        <v>0</v>
      </c>
      <c r="CK8" s="121">
        <v>0</v>
      </c>
      <c r="CL8" s="121">
        <v>0</v>
      </c>
      <c r="CM8" s="121"/>
      <c r="CN8" s="122"/>
      <c r="CO8" s="123">
        <v>0</v>
      </c>
      <c r="CP8" s="123">
        <v>0</v>
      </c>
      <c r="CQ8" s="121">
        <v>0</v>
      </c>
      <c r="CR8" s="121">
        <v>0</v>
      </c>
      <c r="CS8" s="121">
        <v>0</v>
      </c>
      <c r="CT8" s="121"/>
      <c r="CU8" s="122"/>
      <c r="CV8" s="271">
        <f t="shared" ref="CV8:CV25" si="0">CU8-(CN8+BE8+BL8+BS8+BZ8+CG8)</f>
        <v>0</v>
      </c>
      <c r="CW8" s="74">
        <v>0</v>
      </c>
      <c r="CX8" s="111" t="s">
        <v>51</v>
      </c>
      <c r="CY8" s="111" t="s">
        <v>51</v>
      </c>
      <c r="CZ8" s="111" t="s">
        <v>51</v>
      </c>
      <c r="DA8" s="111" t="s">
        <v>51</v>
      </c>
      <c r="DB8" s="74"/>
      <c r="DC8" s="116"/>
      <c r="DD8" s="111" t="s">
        <v>51</v>
      </c>
      <c r="DE8" s="111" t="s">
        <v>51</v>
      </c>
      <c r="DF8" s="111" t="s">
        <v>51</v>
      </c>
      <c r="DG8" s="111" t="s">
        <v>51</v>
      </c>
      <c r="DH8" s="111" t="s">
        <v>51</v>
      </c>
      <c r="DI8" s="111"/>
      <c r="DJ8" s="111"/>
      <c r="DK8" s="111" t="s">
        <v>51</v>
      </c>
      <c r="DL8" s="111" t="s">
        <v>51</v>
      </c>
      <c r="DM8" s="111" t="s">
        <v>51</v>
      </c>
      <c r="DN8" s="111" t="s">
        <v>51</v>
      </c>
      <c r="DO8" s="111" t="s">
        <v>51</v>
      </c>
      <c r="DP8" s="111"/>
      <c r="DQ8" s="117"/>
      <c r="DR8" s="111" t="s">
        <v>51</v>
      </c>
      <c r="DS8" s="111" t="s">
        <v>51</v>
      </c>
      <c r="DT8" s="111" t="s">
        <v>51</v>
      </c>
      <c r="DU8" s="111" t="s">
        <v>51</v>
      </c>
      <c r="DV8" s="111" t="s">
        <v>51</v>
      </c>
      <c r="DW8" s="111"/>
      <c r="DX8" s="117"/>
      <c r="DY8" s="111" t="s">
        <v>51</v>
      </c>
      <c r="DZ8" s="111" t="s">
        <v>51</v>
      </c>
      <c r="EA8" s="111" t="s">
        <v>51</v>
      </c>
      <c r="EB8" s="111" t="s">
        <v>51</v>
      </c>
      <c r="EC8" s="111" t="s">
        <v>51</v>
      </c>
      <c r="ED8" s="111"/>
      <c r="EE8" s="117"/>
      <c r="EF8" s="74">
        <v>0</v>
      </c>
      <c r="EG8" s="111" t="s">
        <v>51</v>
      </c>
      <c r="EH8" s="111" t="s">
        <v>51</v>
      </c>
      <c r="EI8" s="111" t="s">
        <v>51</v>
      </c>
      <c r="EJ8" s="111" t="s">
        <v>51</v>
      </c>
      <c r="EK8" s="111"/>
      <c r="EL8" s="117"/>
      <c r="EM8" s="74">
        <v>0</v>
      </c>
      <c r="EN8" s="111">
        <v>0</v>
      </c>
      <c r="EO8" s="111" t="s">
        <v>51</v>
      </c>
      <c r="EP8" s="111" t="s">
        <v>51</v>
      </c>
      <c r="EQ8" s="111" t="s">
        <v>51</v>
      </c>
      <c r="ER8" s="112"/>
      <c r="ES8" s="113"/>
      <c r="ET8" s="273"/>
      <c r="EU8" s="273"/>
    </row>
    <row r="9" spans="1:151" ht="13" x14ac:dyDescent="0.3">
      <c r="A9" s="129" t="s">
        <v>29</v>
      </c>
      <c r="B9" s="123">
        <f>SUM(B7:B8)</f>
        <v>7321.2537000000002</v>
      </c>
      <c r="C9" s="123">
        <f t="shared" ref="C9:CQ9" si="1">SUM(C7:C8)</f>
        <v>8036.77</v>
      </c>
      <c r="D9" s="123">
        <f t="shared" si="1"/>
        <v>9056.8871999999992</v>
      </c>
      <c r="E9" s="123">
        <f t="shared" si="1"/>
        <v>11159.1018</v>
      </c>
      <c r="F9" s="123">
        <v>11099.640856178001</v>
      </c>
      <c r="G9" s="123">
        <v>11379.931276355001</v>
      </c>
      <c r="H9" s="124">
        <v>11418.22</v>
      </c>
      <c r="I9" s="123">
        <f t="shared" si="1"/>
        <v>862.60080000000005</v>
      </c>
      <c r="J9" s="123">
        <f t="shared" si="1"/>
        <v>1214.5999999999999</v>
      </c>
      <c r="K9" s="123">
        <f t="shared" si="1"/>
        <v>1604.3131000000001</v>
      </c>
      <c r="L9" s="123">
        <f>SUM(L7:L8)</f>
        <v>1957.36</v>
      </c>
      <c r="M9" s="123">
        <v>2192.29</v>
      </c>
      <c r="N9" s="269">
        <v>1387.49</v>
      </c>
      <c r="O9" s="270">
        <v>1212.1600000000001</v>
      </c>
      <c r="P9" s="123">
        <f t="shared" si="1"/>
        <v>8638.8217000000004</v>
      </c>
      <c r="Q9" s="123">
        <f t="shared" si="1"/>
        <v>8305.5152999999991</v>
      </c>
      <c r="R9" s="123">
        <f t="shared" si="1"/>
        <v>8649.3453000000009</v>
      </c>
      <c r="S9" s="123">
        <f>SUM(S7:S8)</f>
        <v>7979.2808000000005</v>
      </c>
      <c r="T9" s="123">
        <v>9139.3221143650007</v>
      </c>
      <c r="U9" s="269">
        <v>7859.5470945610014</v>
      </c>
      <c r="V9" s="270">
        <v>6545.15</v>
      </c>
      <c r="W9" s="123">
        <f t="shared" si="1"/>
        <v>6466.0757000000003</v>
      </c>
      <c r="X9" s="123">
        <f t="shared" si="1"/>
        <v>5332.3126000000002</v>
      </c>
      <c r="Y9" s="123">
        <f t="shared" si="1"/>
        <v>6561.6557000000003</v>
      </c>
      <c r="Z9" s="123">
        <f t="shared" si="1"/>
        <v>5113.1211000000003</v>
      </c>
      <c r="AA9" s="123">
        <v>4844.8238335810001</v>
      </c>
      <c r="AB9" s="121">
        <v>4581.8648199010004</v>
      </c>
      <c r="AC9" s="122">
        <v>5156.34</v>
      </c>
      <c r="AD9" s="123">
        <f t="shared" si="1"/>
        <v>378.93650000000002</v>
      </c>
      <c r="AE9" s="123">
        <f t="shared" si="1"/>
        <v>486.005</v>
      </c>
      <c r="AF9" s="123">
        <f t="shared" si="1"/>
        <v>791.76139999999998</v>
      </c>
      <c r="AG9" s="123">
        <f t="shared" si="1"/>
        <v>1164.4737</v>
      </c>
      <c r="AH9" s="123">
        <v>1290.1475086770001</v>
      </c>
      <c r="AI9" s="123">
        <v>1533.4263981680001</v>
      </c>
      <c r="AJ9" s="124">
        <v>1454.33</v>
      </c>
      <c r="AK9" s="123">
        <f t="shared" si="1"/>
        <v>14425.6271</v>
      </c>
      <c r="AL9" s="123">
        <f t="shared" si="1"/>
        <v>14303.88</v>
      </c>
      <c r="AM9" s="123">
        <f t="shared" si="1"/>
        <v>17481.464</v>
      </c>
      <c r="AN9" s="123">
        <f t="shared" si="1"/>
        <v>12492.555700000001</v>
      </c>
      <c r="AO9" s="123">
        <v>10727.18</v>
      </c>
      <c r="AP9" s="123">
        <v>9065.74</v>
      </c>
      <c r="AQ9" s="124">
        <v>7789.87</v>
      </c>
      <c r="AR9" s="123">
        <f t="shared" si="1"/>
        <v>38093.315499999997</v>
      </c>
      <c r="AS9" s="123">
        <f t="shared" si="1"/>
        <v>37679.083899999998</v>
      </c>
      <c r="AT9" s="123">
        <f t="shared" si="1"/>
        <v>44145.426699999996</v>
      </c>
      <c r="AU9" s="123">
        <f t="shared" si="1"/>
        <v>39865.893100000001</v>
      </c>
      <c r="AV9" s="123">
        <v>39293.403410170009</v>
      </c>
      <c r="AW9" s="123">
        <f>+G9+N9+U9+AB9+AI9+AP9</f>
        <v>35807.999588985003</v>
      </c>
      <c r="AX9" s="124">
        <v>33576.07</v>
      </c>
      <c r="AY9" s="123">
        <f t="shared" si="1"/>
        <v>6390.3197</v>
      </c>
      <c r="AZ9" s="123">
        <f t="shared" si="1"/>
        <v>8294.2803000000004</v>
      </c>
      <c r="BA9" s="123">
        <f t="shared" si="1"/>
        <v>8111.1616000000004</v>
      </c>
      <c r="BB9" s="123">
        <f>SUM(BB7:BB8)</f>
        <v>9534.7240999999995</v>
      </c>
      <c r="BC9" s="123">
        <v>10151.823529712998</v>
      </c>
      <c r="BD9" s="123"/>
      <c r="BE9" s="124">
        <v>9270.7099999999991</v>
      </c>
      <c r="BF9" s="123">
        <f t="shared" si="1"/>
        <v>266.37240000000003</v>
      </c>
      <c r="BG9" s="123">
        <f t="shared" si="1"/>
        <v>819.70740000000001</v>
      </c>
      <c r="BH9" s="123">
        <f t="shared" si="1"/>
        <v>1143.1958</v>
      </c>
      <c r="BI9" s="123">
        <f>SUM(BI7:BI8)</f>
        <v>2139.5304999999998</v>
      </c>
      <c r="BJ9" s="123">
        <v>2127.65</v>
      </c>
      <c r="BK9" s="123"/>
      <c r="BL9" s="124">
        <v>2970.8375999999998</v>
      </c>
      <c r="BM9" s="123">
        <f t="shared" si="1"/>
        <v>6321.8314</v>
      </c>
      <c r="BN9" s="123">
        <f t="shared" si="1"/>
        <v>7066.3851000000004</v>
      </c>
      <c r="BO9" s="123">
        <f t="shared" si="1"/>
        <v>7561.6283999999996</v>
      </c>
      <c r="BP9" s="123">
        <f>SUM(BP7:BP8)</f>
        <v>6294.6171000000004</v>
      </c>
      <c r="BQ9" s="123">
        <v>7110.3047062299984</v>
      </c>
      <c r="BR9" s="123"/>
      <c r="BS9" s="124">
        <v>6093.7128000000002</v>
      </c>
      <c r="BT9" s="123">
        <f t="shared" si="1"/>
        <v>4515.6950999999999</v>
      </c>
      <c r="BU9" s="123">
        <f t="shared" si="1"/>
        <v>4614.9758000000002</v>
      </c>
      <c r="BV9" s="123">
        <f t="shared" si="1"/>
        <v>6045.0475999999999</v>
      </c>
      <c r="BW9" s="123">
        <f>SUM(BW7:BW8)</f>
        <v>5264.5945000000002</v>
      </c>
      <c r="BX9" s="123">
        <v>4710.7704052269992</v>
      </c>
      <c r="BY9" s="123"/>
      <c r="BZ9" s="124">
        <v>4530.7178999999996</v>
      </c>
      <c r="CA9" s="123">
        <f t="shared" si="1"/>
        <v>412.36559999999997</v>
      </c>
      <c r="CB9" s="123">
        <f t="shared" si="1"/>
        <v>594.12879999999996</v>
      </c>
      <c r="CC9" s="123">
        <f t="shared" si="1"/>
        <v>794.23099999999999</v>
      </c>
      <c r="CD9" s="123">
        <f>SUM(CD7:CD8)</f>
        <v>1336.5829000000001</v>
      </c>
      <c r="CE9" s="123">
        <v>2737.096805574</v>
      </c>
      <c r="CF9" s="123"/>
      <c r="CG9" s="124">
        <v>1678.6166000000001</v>
      </c>
      <c r="CH9" s="123">
        <f t="shared" si="1"/>
        <v>15046.965700000001</v>
      </c>
      <c r="CI9" s="123">
        <f t="shared" si="1"/>
        <v>12350.47</v>
      </c>
      <c r="CJ9" s="123">
        <f t="shared" si="1"/>
        <v>19380.593800000002</v>
      </c>
      <c r="CK9" s="123">
        <f>SUM(CK7:CK8)</f>
        <v>12283.696600000003</v>
      </c>
      <c r="CL9" s="123">
        <v>9788.2005239460013</v>
      </c>
      <c r="CM9" s="123"/>
      <c r="CN9" s="124">
        <v>6435.8161999999984</v>
      </c>
      <c r="CO9" s="123">
        <f t="shared" si="1"/>
        <v>32953.549899999998</v>
      </c>
      <c r="CP9" s="123">
        <f t="shared" si="1"/>
        <v>33739.945599999999</v>
      </c>
      <c r="CQ9" s="123">
        <f t="shared" si="1"/>
        <v>43035.858200000002</v>
      </c>
      <c r="CR9" s="123">
        <f>SUM(CR7:CR8)</f>
        <v>36853.745699999999</v>
      </c>
      <c r="CS9" s="123">
        <v>36625.845970689996</v>
      </c>
      <c r="CT9" s="271">
        <v>32739.380262316001</v>
      </c>
      <c r="CU9" s="272">
        <v>30980.410199999998</v>
      </c>
      <c r="CV9" s="271">
        <f t="shared" si="0"/>
        <v>-8.9999999909196049E-4</v>
      </c>
      <c r="CW9" s="75">
        <v>87.284500194276831</v>
      </c>
      <c r="CX9" s="75">
        <v>103.2</v>
      </c>
      <c r="CY9" s="75">
        <v>89.557939950935918</v>
      </c>
      <c r="CZ9" s="75">
        <v>85.443472699567977</v>
      </c>
      <c r="DA9" s="75">
        <v>91.460828879544749</v>
      </c>
      <c r="DB9" s="125">
        <v>91.71</v>
      </c>
      <c r="DC9" s="126">
        <v>81.19</v>
      </c>
      <c r="DD9" s="75">
        <v>30.880147572318506</v>
      </c>
      <c r="DE9" s="75">
        <v>67.489999999999995</v>
      </c>
      <c r="DF9" s="75">
        <v>71.257649145917952</v>
      </c>
      <c r="DG9" s="75">
        <v>109.30694915600606</v>
      </c>
      <c r="DH9" s="75">
        <v>97.051484976896305</v>
      </c>
      <c r="DI9" s="75">
        <v>80.17</v>
      </c>
      <c r="DJ9" s="75">
        <v>245.09</v>
      </c>
      <c r="DK9" s="75">
        <v>73.179324907238225</v>
      </c>
      <c r="DL9" s="75">
        <v>85.08</v>
      </c>
      <c r="DM9" s="75">
        <v>87.424286321416716</v>
      </c>
      <c r="DN9" s="75">
        <v>78.887023251519111</v>
      </c>
      <c r="DO9" s="75">
        <v>77.799038235605749</v>
      </c>
      <c r="DP9" s="75">
        <v>100.65</v>
      </c>
      <c r="DQ9" s="119">
        <v>93.1</v>
      </c>
      <c r="DR9" s="75">
        <v>69.836718738074779</v>
      </c>
      <c r="DS9" s="75">
        <v>86.55</v>
      </c>
      <c r="DT9" s="75">
        <v>92.126863651197056</v>
      </c>
      <c r="DU9" s="75">
        <v>102.9624449927462</v>
      </c>
      <c r="DV9" s="75">
        <v>97.233058766247922</v>
      </c>
      <c r="DW9" s="75">
        <v>85.29</v>
      </c>
      <c r="DX9" s="119">
        <v>87.87</v>
      </c>
      <c r="DY9" s="75">
        <v>108.82182107028484</v>
      </c>
      <c r="DZ9" s="75">
        <v>122.25</v>
      </c>
      <c r="EA9" s="75">
        <v>100.31191214929144</v>
      </c>
      <c r="EB9" s="75">
        <v>114.77999889563844</v>
      </c>
      <c r="EC9" s="75">
        <v>212.15378762237771</v>
      </c>
      <c r="ED9" s="75">
        <v>103.88</v>
      </c>
      <c r="EE9" s="119">
        <v>115.42</v>
      </c>
      <c r="EF9" s="75">
        <v>104.30718606333586</v>
      </c>
      <c r="EG9" s="75">
        <v>86.34</v>
      </c>
      <c r="EH9" s="75">
        <v>110.86367709249068</v>
      </c>
      <c r="EI9" s="75">
        <v>98.32813152876318</v>
      </c>
      <c r="EJ9" s="75">
        <v>91.24672583051651</v>
      </c>
      <c r="EK9" s="75">
        <v>85.8</v>
      </c>
      <c r="EL9" s="119">
        <v>82.62</v>
      </c>
      <c r="EM9" s="75">
        <v>86.507434355510469</v>
      </c>
      <c r="EN9" s="75">
        <v>89.55</v>
      </c>
      <c r="EO9" s="75">
        <v>97.486560708677004</v>
      </c>
      <c r="EP9" s="114">
        <v>92.44429971142425</v>
      </c>
      <c r="EQ9" s="114">
        <v>93.211182519278566</v>
      </c>
      <c r="ER9" s="114">
        <v>91.43</v>
      </c>
      <c r="ES9" s="115">
        <v>92.27</v>
      </c>
      <c r="ET9" s="273"/>
      <c r="EU9" s="273"/>
    </row>
    <row r="10" spans="1:151" ht="13" x14ac:dyDescent="0.3">
      <c r="A10" s="130" t="s">
        <v>30</v>
      </c>
      <c r="B10" s="131"/>
      <c r="C10" s="131"/>
      <c r="D10" s="131"/>
      <c r="E10" s="131"/>
      <c r="F10" s="131"/>
      <c r="G10" s="131"/>
      <c r="H10" s="132"/>
      <c r="I10" s="131"/>
      <c r="J10" s="131"/>
      <c r="K10" s="131"/>
      <c r="L10" s="131"/>
      <c r="M10" s="131"/>
      <c r="N10" s="131"/>
      <c r="O10" s="132"/>
      <c r="P10" s="131"/>
      <c r="Q10" s="131"/>
      <c r="R10" s="131"/>
      <c r="S10" s="131"/>
      <c r="T10" s="131"/>
      <c r="U10" s="131"/>
      <c r="V10" s="132"/>
      <c r="W10" s="131"/>
      <c r="X10" s="131"/>
      <c r="Y10" s="131"/>
      <c r="Z10" s="131"/>
      <c r="AA10" s="131"/>
      <c r="AB10" s="121"/>
      <c r="AC10" s="122"/>
      <c r="AD10" s="131"/>
      <c r="AE10" s="131"/>
      <c r="AF10" s="131"/>
      <c r="AG10" s="131"/>
      <c r="AH10" s="131"/>
      <c r="AI10" s="269"/>
      <c r="AJ10" s="270"/>
      <c r="AK10" s="131"/>
      <c r="AL10" s="131"/>
      <c r="AM10" s="131"/>
      <c r="AN10" s="131"/>
      <c r="AO10" s="131"/>
      <c r="AP10" s="131"/>
      <c r="AQ10" s="132"/>
      <c r="AR10" s="131"/>
      <c r="AS10" s="131"/>
      <c r="AT10" s="131"/>
      <c r="AU10" s="131"/>
      <c r="AV10" s="131"/>
      <c r="AW10" s="131"/>
      <c r="AX10" s="132"/>
      <c r="AY10" s="131"/>
      <c r="AZ10" s="131"/>
      <c r="BA10" s="131"/>
      <c r="BB10" s="131"/>
      <c r="BC10" s="131"/>
      <c r="BD10" s="131"/>
      <c r="BE10" s="132"/>
      <c r="BF10" s="131"/>
      <c r="BG10" s="131"/>
      <c r="BH10" s="131"/>
      <c r="BI10" s="131"/>
      <c r="BJ10" s="131"/>
      <c r="BK10" s="131"/>
      <c r="BL10" s="132"/>
      <c r="BM10" s="131"/>
      <c r="BN10" s="131"/>
      <c r="BO10" s="131"/>
      <c r="BP10" s="131"/>
      <c r="BQ10" s="131"/>
      <c r="BR10" s="131"/>
      <c r="BS10" s="132"/>
      <c r="BT10" s="131"/>
      <c r="BU10" s="131"/>
      <c r="BV10" s="131"/>
      <c r="BW10" s="131"/>
      <c r="BX10" s="131"/>
      <c r="BY10" s="131"/>
      <c r="BZ10" s="132"/>
      <c r="CA10" s="131"/>
      <c r="CB10" s="131"/>
      <c r="CC10" s="131"/>
      <c r="CD10" s="131"/>
      <c r="CE10" s="131"/>
      <c r="CF10" s="131"/>
      <c r="CG10" s="132"/>
      <c r="CH10" s="131"/>
      <c r="CI10" s="131"/>
      <c r="CJ10" s="131"/>
      <c r="CK10" s="131"/>
      <c r="CL10" s="131"/>
      <c r="CM10" s="131"/>
      <c r="CN10" s="132"/>
      <c r="CO10" s="131"/>
      <c r="CP10" s="131"/>
      <c r="CQ10" s="131"/>
      <c r="CR10" s="131"/>
      <c r="CS10" s="131"/>
      <c r="CT10" s="131"/>
      <c r="CU10" s="132"/>
      <c r="CV10" s="271">
        <f t="shared" si="0"/>
        <v>0</v>
      </c>
      <c r="CW10" s="74"/>
      <c r="CX10" s="74"/>
      <c r="CY10" s="74"/>
      <c r="CZ10" s="74"/>
      <c r="DA10" s="74"/>
      <c r="DB10" s="74"/>
      <c r="DC10" s="116"/>
      <c r="DD10" s="74"/>
      <c r="DE10" s="74"/>
      <c r="DF10" s="74"/>
      <c r="DG10" s="74"/>
      <c r="DH10" s="74"/>
      <c r="DI10" s="74"/>
      <c r="DJ10" s="74"/>
      <c r="DK10" s="74"/>
      <c r="DL10" s="74"/>
      <c r="DM10" s="74"/>
      <c r="DN10" s="74"/>
      <c r="DO10" s="74"/>
      <c r="DP10" s="74"/>
      <c r="DQ10" s="116"/>
      <c r="DR10" s="74"/>
      <c r="DS10" s="74"/>
      <c r="DT10" s="74"/>
      <c r="DU10" s="74"/>
      <c r="DV10" s="74"/>
      <c r="DW10" s="74"/>
      <c r="DX10" s="116"/>
      <c r="DY10" s="74"/>
      <c r="DZ10" s="74"/>
      <c r="EA10" s="74"/>
      <c r="EB10" s="74"/>
      <c r="EC10" s="74"/>
      <c r="ED10" s="74"/>
      <c r="EE10" s="116"/>
      <c r="EF10" s="74"/>
      <c r="EG10" s="74"/>
      <c r="EH10" s="74"/>
      <c r="EI10" s="74"/>
      <c r="EJ10" s="74"/>
      <c r="EK10" s="74"/>
      <c r="EL10" s="116"/>
      <c r="EM10" s="75"/>
      <c r="EN10" s="75"/>
      <c r="EO10" s="75"/>
      <c r="EP10" s="114"/>
      <c r="EQ10" s="114"/>
      <c r="ER10" s="114"/>
      <c r="ES10" s="115"/>
      <c r="ET10" s="273"/>
      <c r="EU10" s="273"/>
    </row>
    <row r="11" spans="1:151" ht="13" x14ac:dyDescent="0.25">
      <c r="A11" s="133" t="s">
        <v>31</v>
      </c>
      <c r="B11" s="134"/>
      <c r="C11" s="134">
        <v>8.9600000000000009</v>
      </c>
      <c r="D11" s="134">
        <v>63.57</v>
      </c>
      <c r="E11" s="134">
        <v>63.38</v>
      </c>
      <c r="F11" s="134">
        <v>77.823034808000003</v>
      </c>
      <c r="G11" s="135">
        <v>89.855000000000004</v>
      </c>
      <c r="H11" s="136">
        <v>82.89</v>
      </c>
      <c r="I11" s="134"/>
      <c r="J11" s="134">
        <v>0.47</v>
      </c>
      <c r="K11" s="134">
        <v>5.83</v>
      </c>
      <c r="L11" s="134">
        <v>1.9687999999999999</v>
      </c>
      <c r="M11" s="134">
        <v>1.3900840830000001</v>
      </c>
      <c r="N11" s="269">
        <v>1.1567000000000001</v>
      </c>
      <c r="O11" s="270">
        <v>2.77</v>
      </c>
      <c r="P11" s="134"/>
      <c r="Q11" s="134">
        <v>0</v>
      </c>
      <c r="R11" s="134">
        <v>0</v>
      </c>
      <c r="S11" s="134">
        <v>0</v>
      </c>
      <c r="T11" s="134">
        <v>0</v>
      </c>
      <c r="U11" s="269">
        <v>0</v>
      </c>
      <c r="V11" s="270">
        <v>0</v>
      </c>
      <c r="W11" s="134"/>
      <c r="X11" s="134">
        <v>0</v>
      </c>
      <c r="Y11" s="134">
        <v>0</v>
      </c>
      <c r="Z11" s="134">
        <v>0</v>
      </c>
      <c r="AA11" s="134">
        <v>0</v>
      </c>
      <c r="AB11" s="269">
        <v>0</v>
      </c>
      <c r="AC11" s="270">
        <v>0</v>
      </c>
      <c r="AD11" s="134"/>
      <c r="AE11" s="134">
        <v>0</v>
      </c>
      <c r="AF11" s="134">
        <v>0</v>
      </c>
      <c r="AG11" s="134">
        <v>0</v>
      </c>
      <c r="AH11" s="134">
        <v>0</v>
      </c>
      <c r="AI11" s="269">
        <v>0</v>
      </c>
      <c r="AJ11" s="270">
        <v>0</v>
      </c>
      <c r="AK11" s="134"/>
      <c r="AL11" s="134">
        <v>12.620000000000001</v>
      </c>
      <c r="AM11" s="134">
        <v>23.119999999999997</v>
      </c>
      <c r="AN11" s="134">
        <v>41.331200000000003</v>
      </c>
      <c r="AO11" s="134">
        <v>54.913906431999997</v>
      </c>
      <c r="AP11" s="269">
        <v>65.561800000000005</v>
      </c>
      <c r="AQ11" s="270">
        <v>83.09</v>
      </c>
      <c r="AR11" s="137"/>
      <c r="AS11" s="137">
        <v>22.05</v>
      </c>
      <c r="AT11" s="137">
        <v>92.52</v>
      </c>
      <c r="AU11" s="137">
        <v>106.68</v>
      </c>
      <c r="AV11" s="137">
        <v>134.127025323</v>
      </c>
      <c r="AW11" s="137">
        <f>+AP11+AI11+U11+AB11+N11+G11</f>
        <v>156.57350000000002</v>
      </c>
      <c r="AX11" s="138">
        <v>168.75</v>
      </c>
      <c r="AY11" s="134"/>
      <c r="AZ11" s="134">
        <v>5.91</v>
      </c>
      <c r="BA11" s="134">
        <v>55.29</v>
      </c>
      <c r="BB11" s="134">
        <v>24.112500000000001</v>
      </c>
      <c r="BC11" s="134">
        <v>80.067652393000003</v>
      </c>
      <c r="BD11" s="134">
        <v>129.82169999999999</v>
      </c>
      <c r="BE11" s="139">
        <v>48.77</v>
      </c>
      <c r="BF11" s="134"/>
      <c r="BG11" s="134">
        <v>0.88</v>
      </c>
      <c r="BH11" s="134">
        <v>4.37</v>
      </c>
      <c r="BI11" s="134">
        <v>0.63439999999999996</v>
      </c>
      <c r="BJ11" s="134">
        <v>0.2812983179999996</v>
      </c>
      <c r="BK11" s="134">
        <v>-0.2195</v>
      </c>
      <c r="BL11" s="139">
        <v>1.61</v>
      </c>
      <c r="BM11" s="134"/>
      <c r="BN11" s="134">
        <v>0</v>
      </c>
      <c r="BO11" s="134">
        <v>0</v>
      </c>
      <c r="BP11" s="134">
        <v>0</v>
      </c>
      <c r="BQ11" s="134">
        <v>0</v>
      </c>
      <c r="BR11" s="134">
        <v>0</v>
      </c>
      <c r="BS11" s="139">
        <v>0</v>
      </c>
      <c r="BT11" s="134"/>
      <c r="BU11" s="134">
        <v>0</v>
      </c>
      <c r="BV11" s="134">
        <v>0</v>
      </c>
      <c r="BW11" s="134">
        <v>0</v>
      </c>
      <c r="BX11" s="134">
        <v>0</v>
      </c>
      <c r="BY11" s="134">
        <v>0</v>
      </c>
      <c r="BZ11" s="139">
        <v>0</v>
      </c>
      <c r="CA11" s="134"/>
      <c r="CB11" s="134">
        <v>0</v>
      </c>
      <c r="CC11" s="134">
        <v>0</v>
      </c>
      <c r="CD11" s="134">
        <v>0</v>
      </c>
      <c r="CE11" s="134">
        <v>0</v>
      </c>
      <c r="CF11" s="134">
        <v>0</v>
      </c>
      <c r="CG11" s="139">
        <v>0</v>
      </c>
      <c r="CH11" s="134"/>
      <c r="CI11" s="134">
        <v>8.19</v>
      </c>
      <c r="CJ11" s="134">
        <v>19.880000000000003</v>
      </c>
      <c r="CK11" s="134">
        <v>52.103099999999998</v>
      </c>
      <c r="CL11" s="134">
        <v>25.769600000000001</v>
      </c>
      <c r="CM11" s="134">
        <v>56.522399999999998</v>
      </c>
      <c r="CN11" s="139">
        <v>58.91</v>
      </c>
      <c r="CO11" s="137"/>
      <c r="CP11" s="137">
        <v>14.98</v>
      </c>
      <c r="CQ11" s="137">
        <v>79.540000000000006</v>
      </c>
      <c r="CR11" s="137">
        <v>76.849999999999994</v>
      </c>
      <c r="CS11" s="137">
        <v>106.118550711</v>
      </c>
      <c r="CT11" s="137">
        <f>+BD11+BK11+BR11+BY11+CF11+CM11</f>
        <v>186.12459999999999</v>
      </c>
      <c r="CU11" s="138">
        <v>109.29</v>
      </c>
      <c r="CV11" s="271">
        <f t="shared" si="0"/>
        <v>0</v>
      </c>
      <c r="CW11" s="74"/>
      <c r="CX11" s="74">
        <v>65.959821428571416</v>
      </c>
      <c r="CY11" s="74">
        <v>86.974988201982057</v>
      </c>
      <c r="CZ11" s="74">
        <v>38.044335752603345</v>
      </c>
      <c r="DA11" s="74">
        <v>102.88425861383814</v>
      </c>
      <c r="DB11" s="74">
        <f>BD11/G11*100</f>
        <v>144.47910522508485</v>
      </c>
      <c r="DC11" s="116">
        <f>BE11/H11*100</f>
        <v>58.837012908674147</v>
      </c>
      <c r="DD11" s="74"/>
      <c r="DE11" s="74">
        <v>187.2340425531915</v>
      </c>
      <c r="DF11" s="74">
        <v>74.957118353344768</v>
      </c>
      <c r="DG11" s="74">
        <v>32.22267370987403</v>
      </c>
      <c r="DH11" s="74">
        <v>20.236064957518082</v>
      </c>
      <c r="DI11" s="74">
        <f>BK11/N11*100</f>
        <v>-18.976398374686607</v>
      </c>
      <c r="DJ11" s="74">
        <f t="shared" ref="DJ11:DJ24" si="2">BL11/O11*100</f>
        <v>58.122743682310471</v>
      </c>
      <c r="DK11" s="74"/>
      <c r="DL11" s="74">
        <v>0</v>
      </c>
      <c r="DM11" s="74">
        <v>0</v>
      </c>
      <c r="DN11" s="74">
        <v>0</v>
      </c>
      <c r="DO11" s="74">
        <v>0</v>
      </c>
      <c r="DP11" s="74">
        <v>0</v>
      </c>
      <c r="DQ11" s="116">
        <v>0</v>
      </c>
      <c r="DR11" s="74"/>
      <c r="DS11" s="74">
        <v>0</v>
      </c>
      <c r="DT11" s="74">
        <v>0</v>
      </c>
      <c r="DU11" s="74">
        <v>0</v>
      </c>
      <c r="DV11" s="74">
        <v>0</v>
      </c>
      <c r="DW11" s="74">
        <v>0</v>
      </c>
      <c r="DX11" s="116">
        <v>0</v>
      </c>
      <c r="DY11" s="74"/>
      <c r="DZ11" s="74">
        <v>0</v>
      </c>
      <c r="EA11" s="74">
        <v>0</v>
      </c>
      <c r="EB11" s="74">
        <v>0</v>
      </c>
      <c r="EC11" s="74">
        <v>0</v>
      </c>
      <c r="ED11" s="74">
        <v>0</v>
      </c>
      <c r="EE11" s="116">
        <v>0</v>
      </c>
      <c r="EF11" s="74"/>
      <c r="EG11" s="74">
        <v>64.896988906497612</v>
      </c>
      <c r="EH11" s="74">
        <v>85.986159169550206</v>
      </c>
      <c r="EI11" s="74">
        <v>126.06239354289252</v>
      </c>
      <c r="EJ11" s="74">
        <v>46.927275210170208</v>
      </c>
      <c r="EK11" s="74">
        <f>CM11/AP11*100</f>
        <v>86.212398073268261</v>
      </c>
      <c r="EL11" s="116">
        <f>CN11/AQ11*100</f>
        <v>70.899025153448065</v>
      </c>
      <c r="EM11" s="74"/>
      <c r="EN11" s="74">
        <v>67.936507936507937</v>
      </c>
      <c r="EO11" s="74">
        <v>85.970600951145698</v>
      </c>
      <c r="EP11" s="74">
        <v>72.037870266216714</v>
      </c>
      <c r="EQ11" s="74">
        <v>79.117948419007305</v>
      </c>
      <c r="ER11" s="74">
        <v>118.87362804050493</v>
      </c>
      <c r="ES11" s="116">
        <v>64.760000000000005</v>
      </c>
      <c r="ET11" s="273"/>
      <c r="EU11" s="273"/>
    </row>
    <row r="12" spans="1:151" ht="13" x14ac:dyDescent="0.25">
      <c r="A12" s="133" t="s">
        <v>32</v>
      </c>
      <c r="B12" s="135">
        <v>0</v>
      </c>
      <c r="C12" s="135">
        <v>6.2700000000000006E-2</v>
      </c>
      <c r="D12" s="135">
        <v>0.31</v>
      </c>
      <c r="E12" s="135">
        <v>0.27010000000000001</v>
      </c>
      <c r="F12" s="135">
        <v>0</v>
      </c>
      <c r="G12" s="135">
        <v>0</v>
      </c>
      <c r="H12" s="136">
        <v>0</v>
      </c>
      <c r="I12" s="135">
        <v>0</v>
      </c>
      <c r="J12" s="135">
        <v>8.5300000000000001E-2</v>
      </c>
      <c r="K12" s="135">
        <v>0.64</v>
      </c>
      <c r="L12" s="135">
        <v>0.27800000000000002</v>
      </c>
      <c r="M12" s="135">
        <v>0</v>
      </c>
      <c r="N12" s="269">
        <v>-1.77E-2</v>
      </c>
      <c r="O12" s="270">
        <v>0.04</v>
      </c>
      <c r="P12" s="135">
        <v>0</v>
      </c>
      <c r="Q12" s="135">
        <v>0</v>
      </c>
      <c r="R12" s="135">
        <v>0</v>
      </c>
      <c r="S12" s="135">
        <v>0</v>
      </c>
      <c r="T12" s="135">
        <v>0</v>
      </c>
      <c r="U12" s="269">
        <v>0</v>
      </c>
      <c r="V12" s="270">
        <v>0</v>
      </c>
      <c r="W12" s="135">
        <v>546.57579999999996</v>
      </c>
      <c r="X12" s="135">
        <v>2148.0700000000002</v>
      </c>
      <c r="Y12" s="135">
        <v>1527.77</v>
      </c>
      <c r="Z12" s="135">
        <v>471.63</v>
      </c>
      <c r="AA12" s="135">
        <v>0</v>
      </c>
      <c r="AB12" s="269">
        <v>778.30349999999999</v>
      </c>
      <c r="AC12" s="270">
        <v>9.85</v>
      </c>
      <c r="AD12" s="135">
        <v>0</v>
      </c>
      <c r="AE12" s="135">
        <v>25.21</v>
      </c>
      <c r="AF12" s="135">
        <v>36.47</v>
      </c>
      <c r="AG12" s="135">
        <v>52.973700000000001</v>
      </c>
      <c r="AH12" s="135">
        <v>98.333446300000006</v>
      </c>
      <c r="AI12" s="269">
        <v>222.21080000000001</v>
      </c>
      <c r="AJ12" s="270">
        <v>108.08</v>
      </c>
      <c r="AK12" s="135">
        <v>0</v>
      </c>
      <c r="AL12" s="135">
        <v>0.11199999999976354</v>
      </c>
      <c r="AM12" s="135">
        <v>0.67999999999988181</v>
      </c>
      <c r="AN12" s="135">
        <v>0.22789999999995358</v>
      </c>
      <c r="AO12" s="135">
        <v>1E-4</v>
      </c>
      <c r="AP12" s="269">
        <v>-1.9E-3</v>
      </c>
      <c r="AQ12" s="270">
        <v>0.08</v>
      </c>
      <c r="AR12" s="140">
        <v>546.57579999999996</v>
      </c>
      <c r="AS12" s="140">
        <v>2173.54</v>
      </c>
      <c r="AT12" s="140">
        <v>1565.87</v>
      </c>
      <c r="AU12" s="140">
        <v>525.37969999999996</v>
      </c>
      <c r="AV12" s="140">
        <v>972.49290350000001</v>
      </c>
      <c r="AW12" s="137">
        <f t="shared" ref="AW12:AW22" si="3">+AP12+AI12+U12+AB12+N12+G12</f>
        <v>1000.4947</v>
      </c>
      <c r="AX12" s="138">
        <v>118.05</v>
      </c>
      <c r="AY12" s="135">
        <v>0</v>
      </c>
      <c r="AZ12" s="135">
        <v>5.6399999999999999E-2</v>
      </c>
      <c r="BA12" s="135">
        <v>0.28000000000000003</v>
      </c>
      <c r="BB12" s="135">
        <v>0.24390000000000001</v>
      </c>
      <c r="BC12" s="135">
        <v>0</v>
      </c>
      <c r="BD12" s="135">
        <v>-1E-4</v>
      </c>
      <c r="BE12" s="136">
        <v>-0.56999999999999995</v>
      </c>
      <c r="BF12" s="135">
        <v>0</v>
      </c>
      <c r="BG12" s="135">
        <v>8.1000000000000003E-2</v>
      </c>
      <c r="BH12" s="135">
        <v>0.61</v>
      </c>
      <c r="BI12" s="135">
        <v>0.2641</v>
      </c>
      <c r="BJ12" s="135">
        <v>0</v>
      </c>
      <c r="BK12" s="135">
        <v>-1.6799999999999999E-2</v>
      </c>
      <c r="BL12" s="136">
        <v>-0.71</v>
      </c>
      <c r="BM12" s="135">
        <v>0</v>
      </c>
      <c r="BN12" s="135">
        <v>0</v>
      </c>
      <c r="BO12" s="135">
        <v>0</v>
      </c>
      <c r="BP12" s="135">
        <v>0</v>
      </c>
      <c r="BQ12" s="135">
        <v>0</v>
      </c>
      <c r="BR12" s="135">
        <v>0</v>
      </c>
      <c r="BS12" s="136">
        <v>0</v>
      </c>
      <c r="BT12" s="135">
        <v>479.9187</v>
      </c>
      <c r="BU12" s="135">
        <v>1873.01</v>
      </c>
      <c r="BV12" s="135">
        <v>1482.85</v>
      </c>
      <c r="BW12" s="135">
        <v>348.64</v>
      </c>
      <c r="BX12" s="135">
        <v>803.66300000000001</v>
      </c>
      <c r="BY12" s="135">
        <v>691.0643</v>
      </c>
      <c r="BZ12" s="136">
        <v>-131.47999999999999</v>
      </c>
      <c r="CA12" s="135">
        <v>0</v>
      </c>
      <c r="CB12" s="135">
        <v>30.26</v>
      </c>
      <c r="CC12" s="135">
        <v>43.7</v>
      </c>
      <c r="CD12" s="135">
        <v>64.433300000000003</v>
      </c>
      <c r="CE12" s="135">
        <v>253.8956</v>
      </c>
      <c r="CF12" s="135">
        <v>265</v>
      </c>
      <c r="CG12" s="136">
        <v>-93.19</v>
      </c>
      <c r="CH12" s="135">
        <v>0</v>
      </c>
      <c r="CI12" s="135">
        <v>0.10260000000015523</v>
      </c>
      <c r="CJ12" s="135">
        <v>0.61</v>
      </c>
      <c r="CK12" s="135">
        <v>0.21349999999999181</v>
      </c>
      <c r="CL12" s="135">
        <v>0</v>
      </c>
      <c r="CM12" s="135">
        <v>-1.6000000000000001E-3</v>
      </c>
      <c r="CN12" s="136">
        <v>-0.9</v>
      </c>
      <c r="CO12" s="140">
        <v>479.9187</v>
      </c>
      <c r="CP12" s="140">
        <v>1903.51</v>
      </c>
      <c r="CQ12" s="140">
        <v>1528.05</v>
      </c>
      <c r="CR12" s="140">
        <v>413.79480000000001</v>
      </c>
      <c r="CS12" s="140">
        <v>1057.5586000000001</v>
      </c>
      <c r="CT12" s="137">
        <f t="shared" ref="CT12:CT24" si="4">+BD12+BK12+BR12+BY12+CF12+CM12</f>
        <v>956.04579999999999</v>
      </c>
      <c r="CU12" s="138">
        <v>-226.85</v>
      </c>
      <c r="CV12" s="271">
        <f t="shared" si="0"/>
        <v>0</v>
      </c>
      <c r="CW12" s="111">
        <v>0</v>
      </c>
      <c r="CX12" s="111">
        <v>89.952153110047846</v>
      </c>
      <c r="CY12" s="111">
        <v>90.322580645161295</v>
      </c>
      <c r="CZ12" s="111">
        <v>90.299888930025915</v>
      </c>
      <c r="DA12" s="111">
        <v>0</v>
      </c>
      <c r="DB12" s="74">
        <v>0</v>
      </c>
      <c r="DC12" s="116">
        <v>0</v>
      </c>
      <c r="DD12" s="111">
        <v>0</v>
      </c>
      <c r="DE12" s="111">
        <v>94.958968347010554</v>
      </c>
      <c r="DF12" s="111">
        <v>95.3125</v>
      </c>
      <c r="DG12" s="111">
        <v>95</v>
      </c>
      <c r="DH12" s="111">
        <v>0</v>
      </c>
      <c r="DI12" s="74">
        <f>BK12/N12*100</f>
        <v>94.915254237288124</v>
      </c>
      <c r="DJ12" s="74">
        <f t="shared" si="2"/>
        <v>-1775</v>
      </c>
      <c r="DK12" s="111">
        <v>0</v>
      </c>
      <c r="DL12" s="111">
        <v>0</v>
      </c>
      <c r="DM12" s="111">
        <v>0</v>
      </c>
      <c r="DN12" s="111">
        <v>0</v>
      </c>
      <c r="DO12" s="74">
        <v>0</v>
      </c>
      <c r="DP12" s="74">
        <v>0</v>
      </c>
      <c r="DQ12" s="116">
        <v>0</v>
      </c>
      <c r="DR12" s="74">
        <v>87.804600935496964</v>
      </c>
      <c r="DS12" s="74">
        <v>87.195016922167341</v>
      </c>
      <c r="DT12" s="74">
        <v>97.059766849722138</v>
      </c>
      <c r="DU12" s="74">
        <v>73.922354387973627</v>
      </c>
      <c r="DV12" s="74">
        <v>91.93552564308122</v>
      </c>
      <c r="DW12" s="74">
        <f>BY12/AB12*100</f>
        <v>88.791107839037082</v>
      </c>
      <c r="DX12" s="116">
        <f>BZ12/AC12*100</f>
        <v>-1334.8223350253807</v>
      </c>
      <c r="DY12" s="111">
        <v>0</v>
      </c>
      <c r="DZ12" s="111">
        <v>120.03173343911146</v>
      </c>
      <c r="EA12" s="111">
        <v>119.8245132986016</v>
      </c>
      <c r="EB12" s="111">
        <v>121.6326214706543</v>
      </c>
      <c r="EC12" s="111">
        <v>258.19861863216317</v>
      </c>
      <c r="ED12" s="74">
        <f t="shared" ref="ED12:EE24" si="5">CF12/AI12*100</f>
        <v>119.25612976506991</v>
      </c>
      <c r="EE12" s="116">
        <f t="shared" si="5"/>
        <v>-86.223168023686156</v>
      </c>
      <c r="EF12" s="111">
        <v>0</v>
      </c>
      <c r="EG12" s="111">
        <v>91.607142857474869</v>
      </c>
      <c r="EH12" s="111">
        <v>89.705882352956763</v>
      </c>
      <c r="EI12" s="111">
        <v>93.681439227746949</v>
      </c>
      <c r="EJ12" s="111">
        <v>0</v>
      </c>
      <c r="EK12" s="74">
        <f t="shared" ref="EK12:EL24" si="6">CM12/AP12*100</f>
        <v>84.21052631578948</v>
      </c>
      <c r="EL12" s="116">
        <f t="shared" si="6"/>
        <v>-1125</v>
      </c>
      <c r="EM12" s="74">
        <v>87.804600935496964</v>
      </c>
      <c r="EN12" s="74">
        <v>87.576488125362317</v>
      </c>
      <c r="EO12" s="74">
        <v>97.5847292559408</v>
      </c>
      <c r="EP12" s="74">
        <v>78.761094119167538</v>
      </c>
      <c r="EQ12" s="74">
        <v>108.74717915100962</v>
      </c>
      <c r="ER12" s="74">
        <v>95.55730779983142</v>
      </c>
      <c r="ES12" s="116">
        <v>-192.16</v>
      </c>
      <c r="ET12" s="18"/>
      <c r="EU12" s="273"/>
    </row>
    <row r="13" spans="1:151" ht="13" x14ac:dyDescent="0.25">
      <c r="A13" s="133" t="s">
        <v>68</v>
      </c>
      <c r="B13" s="135"/>
      <c r="C13" s="135"/>
      <c r="D13" s="135"/>
      <c r="E13" s="135"/>
      <c r="F13" s="135"/>
      <c r="G13" s="135">
        <v>42.368499999999997</v>
      </c>
      <c r="H13" s="136">
        <v>99.75</v>
      </c>
      <c r="I13" s="135"/>
      <c r="J13" s="135"/>
      <c r="K13" s="135"/>
      <c r="L13" s="135"/>
      <c r="M13" s="135"/>
      <c r="N13" s="269">
        <v>0.25030000000000002</v>
      </c>
      <c r="O13" s="270">
        <v>0.55000000000000004</v>
      </c>
      <c r="P13" s="135"/>
      <c r="Q13" s="135"/>
      <c r="R13" s="135"/>
      <c r="S13" s="135"/>
      <c r="T13" s="135"/>
      <c r="U13" s="269">
        <v>0</v>
      </c>
      <c r="V13" s="270">
        <v>0</v>
      </c>
      <c r="W13" s="135"/>
      <c r="X13" s="135"/>
      <c r="Y13" s="135"/>
      <c r="Z13" s="135"/>
      <c r="AA13" s="135"/>
      <c r="AB13" s="269">
        <v>0</v>
      </c>
      <c r="AC13" s="270">
        <v>0</v>
      </c>
      <c r="AD13" s="135"/>
      <c r="AE13" s="135"/>
      <c r="AF13" s="135"/>
      <c r="AG13" s="135"/>
      <c r="AH13" s="135"/>
      <c r="AI13" s="269">
        <v>0</v>
      </c>
      <c r="AJ13" s="270">
        <v>0</v>
      </c>
      <c r="AK13" s="135"/>
      <c r="AL13" s="135"/>
      <c r="AM13" s="135"/>
      <c r="AN13" s="135"/>
      <c r="AO13" s="135"/>
      <c r="AP13" s="269">
        <v>0</v>
      </c>
      <c r="AQ13" s="270">
        <v>0</v>
      </c>
      <c r="AR13" s="140"/>
      <c r="AS13" s="140"/>
      <c r="AT13" s="140"/>
      <c r="AU13" s="140"/>
      <c r="AV13" s="140"/>
      <c r="AW13" s="137">
        <f t="shared" si="3"/>
        <v>42.6188</v>
      </c>
      <c r="AX13" s="138">
        <v>100.31</v>
      </c>
      <c r="AY13" s="135"/>
      <c r="AZ13" s="135"/>
      <c r="BA13" s="135"/>
      <c r="BB13" s="135"/>
      <c r="BC13" s="135"/>
      <c r="BD13" s="135">
        <v>29.783899999999999</v>
      </c>
      <c r="BE13" s="136">
        <v>35.99</v>
      </c>
      <c r="BF13" s="135"/>
      <c r="BG13" s="135"/>
      <c r="BH13" s="135"/>
      <c r="BI13" s="135"/>
      <c r="BJ13" s="135"/>
      <c r="BK13" s="135">
        <v>0.50509999999999999</v>
      </c>
      <c r="BL13" s="136">
        <v>0.12</v>
      </c>
      <c r="BM13" s="135"/>
      <c r="BN13" s="135"/>
      <c r="BO13" s="135"/>
      <c r="BP13" s="135"/>
      <c r="BQ13" s="135"/>
      <c r="BR13" s="135">
        <v>0</v>
      </c>
      <c r="BS13" s="136">
        <v>0</v>
      </c>
      <c r="BT13" s="135"/>
      <c r="BU13" s="135"/>
      <c r="BV13" s="135"/>
      <c r="BW13" s="135"/>
      <c r="BX13" s="135"/>
      <c r="BY13" s="135">
        <v>0</v>
      </c>
      <c r="BZ13" s="136">
        <v>0</v>
      </c>
      <c r="CA13" s="135"/>
      <c r="CB13" s="135"/>
      <c r="CC13" s="135"/>
      <c r="CD13" s="135"/>
      <c r="CE13" s="135"/>
      <c r="CF13" s="135">
        <v>0</v>
      </c>
      <c r="CG13" s="136">
        <v>0</v>
      </c>
      <c r="CH13" s="135"/>
      <c r="CI13" s="135"/>
      <c r="CJ13" s="135"/>
      <c r="CK13" s="135"/>
      <c r="CL13" s="135"/>
      <c r="CM13" s="135">
        <v>0</v>
      </c>
      <c r="CN13" s="136">
        <v>0</v>
      </c>
      <c r="CO13" s="140"/>
      <c r="CP13" s="140"/>
      <c r="CQ13" s="140"/>
      <c r="CR13" s="140"/>
      <c r="CS13" s="140"/>
      <c r="CT13" s="137">
        <f t="shared" si="4"/>
        <v>30.288999999999998</v>
      </c>
      <c r="CU13" s="138">
        <v>36.11</v>
      </c>
      <c r="CV13" s="271">
        <f t="shared" si="0"/>
        <v>0</v>
      </c>
      <c r="CW13" s="111"/>
      <c r="CX13" s="111"/>
      <c r="CY13" s="111"/>
      <c r="CZ13" s="111"/>
      <c r="DA13" s="111"/>
      <c r="DB13" s="74">
        <f>BD13/G13*100</f>
        <v>70.297272738001112</v>
      </c>
      <c r="DC13" s="116">
        <f>BE13/H13*100</f>
        <v>36.080200501253131</v>
      </c>
      <c r="DD13" s="111"/>
      <c r="DE13" s="111"/>
      <c r="DF13" s="111"/>
      <c r="DG13" s="111"/>
      <c r="DH13" s="111"/>
      <c r="DI13" s="74"/>
      <c r="DJ13" s="74">
        <f t="shared" si="2"/>
        <v>21.818181818181813</v>
      </c>
      <c r="DK13" s="111"/>
      <c r="DL13" s="111"/>
      <c r="DM13" s="111"/>
      <c r="DN13" s="111"/>
      <c r="DO13" s="74"/>
      <c r="DP13" s="74"/>
      <c r="DQ13" s="116"/>
      <c r="DR13" s="74"/>
      <c r="DS13" s="74"/>
      <c r="DT13" s="74"/>
      <c r="DU13" s="74"/>
      <c r="DV13" s="74"/>
      <c r="DW13" s="74"/>
      <c r="DX13" s="116"/>
      <c r="DY13" s="111"/>
      <c r="DZ13" s="111"/>
      <c r="EA13" s="111"/>
      <c r="EB13" s="111"/>
      <c r="EC13" s="111"/>
      <c r="ED13" s="74"/>
      <c r="EE13" s="116"/>
      <c r="EF13" s="111"/>
      <c r="EG13" s="111"/>
      <c r="EH13" s="111"/>
      <c r="EI13" s="111"/>
      <c r="EJ13" s="111"/>
      <c r="EK13" s="74"/>
      <c r="EL13" s="116"/>
      <c r="EM13" s="74"/>
      <c r="EN13" s="74"/>
      <c r="EO13" s="74"/>
      <c r="EP13" s="74"/>
      <c r="EQ13" s="74"/>
      <c r="ER13" s="74"/>
      <c r="ES13" s="116">
        <v>36</v>
      </c>
      <c r="ET13" s="18"/>
      <c r="EU13" s="273"/>
    </row>
    <row r="14" spans="1:151" ht="13" x14ac:dyDescent="0.25">
      <c r="A14" s="133" t="s">
        <v>34</v>
      </c>
      <c r="B14" s="135">
        <v>0</v>
      </c>
      <c r="C14" s="135">
        <v>9.2100000000000009</v>
      </c>
      <c r="D14" s="135">
        <v>9.3800000000000008</v>
      </c>
      <c r="E14" s="135">
        <v>11.2928</v>
      </c>
      <c r="F14" s="135">
        <v>29.520995298456093</v>
      </c>
      <c r="G14" s="135">
        <v>46.9627948914518</v>
      </c>
      <c r="H14" s="136">
        <v>150.78</v>
      </c>
      <c r="I14" s="135">
        <v>0</v>
      </c>
      <c r="J14" s="135">
        <v>0.38</v>
      </c>
      <c r="K14" s="135">
        <v>0.27</v>
      </c>
      <c r="L14" s="135">
        <v>0.43009999999999998</v>
      </c>
      <c r="M14" s="135">
        <v>0.52449717950000008</v>
      </c>
      <c r="N14" s="269">
        <v>1.7373430564999999</v>
      </c>
      <c r="O14" s="270">
        <v>3.89</v>
      </c>
      <c r="P14" s="135">
        <v>0</v>
      </c>
      <c r="Q14" s="135">
        <v>0</v>
      </c>
      <c r="R14" s="135">
        <v>0</v>
      </c>
      <c r="S14" s="135">
        <v>9.4899999999999998E-2</v>
      </c>
      <c r="T14" s="135">
        <v>0</v>
      </c>
      <c r="U14" s="269">
        <v>-8.1813595897983774E-16</v>
      </c>
      <c r="V14" s="270">
        <v>0</v>
      </c>
      <c r="W14" s="135">
        <v>0</v>
      </c>
      <c r="X14" s="135">
        <v>0.2</v>
      </c>
      <c r="Y14" s="135">
        <v>3.09</v>
      </c>
      <c r="Z14" s="135">
        <v>19.16</v>
      </c>
      <c r="AA14" s="135">
        <v>-8.1813595897983774E-16</v>
      </c>
      <c r="AB14" s="269">
        <v>40.337403456043333</v>
      </c>
      <c r="AC14" s="270">
        <v>86.02</v>
      </c>
      <c r="AD14" s="135">
        <v>22.9405</v>
      </c>
      <c r="AE14" s="135">
        <v>135.63999999999999</v>
      </c>
      <c r="AF14" s="135">
        <v>166.25</v>
      </c>
      <c r="AG14" s="135">
        <v>190.59360000000001</v>
      </c>
      <c r="AH14" s="135">
        <v>206.25594619117081</v>
      </c>
      <c r="AI14" s="269">
        <v>193.0031671960574</v>
      </c>
      <c r="AJ14" s="270">
        <v>293.33</v>
      </c>
      <c r="AK14" s="135">
        <v>8.8000000000000005E-3</v>
      </c>
      <c r="AL14" s="135">
        <v>0.12000000000002409</v>
      </c>
      <c r="AM14" s="135">
        <v>2.9599999999999884</v>
      </c>
      <c r="AN14" s="135">
        <v>0.42859999999999054</v>
      </c>
      <c r="AO14" s="135">
        <v>9.8016039003284181</v>
      </c>
      <c r="AP14" s="269">
        <v>79.249371125617074</v>
      </c>
      <c r="AQ14" s="270">
        <v>35.68</v>
      </c>
      <c r="AR14" s="140">
        <v>22.949300000000001</v>
      </c>
      <c r="AS14" s="140">
        <v>145.55000000000001</v>
      </c>
      <c r="AT14" s="140">
        <v>181.95</v>
      </c>
      <c r="AU14" s="140">
        <v>222</v>
      </c>
      <c r="AV14" s="140">
        <v>269.65711073458675</v>
      </c>
      <c r="AW14" s="137">
        <f t="shared" si="3"/>
        <v>361.29007972566956</v>
      </c>
      <c r="AX14" s="138">
        <v>569.69000000000005</v>
      </c>
      <c r="AY14" s="135">
        <v>0</v>
      </c>
      <c r="AZ14" s="135">
        <v>5.86</v>
      </c>
      <c r="BA14" s="135">
        <v>7.96</v>
      </c>
      <c r="BB14" s="135">
        <v>4.2565999999999997</v>
      </c>
      <c r="BC14" s="135">
        <v>20.605434598514023</v>
      </c>
      <c r="BD14" s="135">
        <v>20.079760044933167</v>
      </c>
      <c r="BE14" s="136">
        <v>74.16</v>
      </c>
      <c r="BF14" s="135">
        <v>0</v>
      </c>
      <c r="BG14" s="135">
        <v>0.32</v>
      </c>
      <c r="BH14" s="135">
        <v>2.24E-2</v>
      </c>
      <c r="BI14" s="135">
        <v>0.4708</v>
      </c>
      <c r="BJ14" s="135">
        <v>2.4313372792711752</v>
      </c>
      <c r="BK14" s="135">
        <v>0.58858115903508923</v>
      </c>
      <c r="BL14" s="136">
        <v>1.83</v>
      </c>
      <c r="BM14" s="135">
        <v>0</v>
      </c>
      <c r="BN14" s="135">
        <v>0</v>
      </c>
      <c r="BO14" s="135">
        <v>0</v>
      </c>
      <c r="BP14" s="135">
        <v>6.9900000000000004E-2</v>
      </c>
      <c r="BQ14" s="135">
        <v>9.3076368395944315E-3</v>
      </c>
      <c r="BR14" s="135">
        <v>-1.5029481738243351E-2</v>
      </c>
      <c r="BS14" s="136">
        <v>-0.03</v>
      </c>
      <c r="BT14" s="135">
        <v>0</v>
      </c>
      <c r="BU14" s="135">
        <v>0.16</v>
      </c>
      <c r="BV14" s="135">
        <v>2.36</v>
      </c>
      <c r="BW14" s="135">
        <v>13.24</v>
      </c>
      <c r="BX14" s="135">
        <v>11.23165294066874</v>
      </c>
      <c r="BY14" s="135">
        <v>13.779605097193745</v>
      </c>
      <c r="BZ14" s="136">
        <v>62.36</v>
      </c>
      <c r="CA14" s="135">
        <v>20.3095</v>
      </c>
      <c r="CB14" s="135">
        <v>145.22</v>
      </c>
      <c r="CC14" s="135">
        <v>184.63</v>
      </c>
      <c r="CD14" s="135">
        <v>239.56299999999999</v>
      </c>
      <c r="CE14" s="135">
        <v>578.39755469561646</v>
      </c>
      <c r="CF14" s="135">
        <v>229.06388291779467</v>
      </c>
      <c r="CG14" s="136">
        <v>213.59</v>
      </c>
      <c r="CH14" s="135">
        <v>8.0000000000000002E-3</v>
      </c>
      <c r="CI14" s="135">
        <v>9.0000000000003411E-2</v>
      </c>
      <c r="CJ14" s="135">
        <v>1.6276000000000002</v>
      </c>
      <c r="CK14" s="135">
        <v>0.55849999999999778</v>
      </c>
      <c r="CL14" s="135">
        <v>6.989849982779007</v>
      </c>
      <c r="CM14" s="135">
        <v>47.352825951661572</v>
      </c>
      <c r="CN14" s="136">
        <v>49.04</v>
      </c>
      <c r="CO14" s="140">
        <v>20.317499999999999</v>
      </c>
      <c r="CP14" s="140">
        <v>151.65</v>
      </c>
      <c r="CQ14" s="140">
        <v>196.6</v>
      </c>
      <c r="CR14" s="140">
        <v>258.15879999999999</v>
      </c>
      <c r="CS14" s="140">
        <v>619.66513713368909</v>
      </c>
      <c r="CT14" s="137">
        <f t="shared" si="4"/>
        <v>310.84962568888</v>
      </c>
      <c r="CU14" s="138">
        <v>400.95</v>
      </c>
      <c r="CV14" s="271">
        <f t="shared" si="0"/>
        <v>0</v>
      </c>
      <c r="CW14" s="111">
        <v>0</v>
      </c>
      <c r="CX14" s="111">
        <v>63.626492942453851</v>
      </c>
      <c r="CY14" s="111">
        <v>84.86140724946695</v>
      </c>
      <c r="CZ14" s="111">
        <v>37.693043355058087</v>
      </c>
      <c r="DA14" s="111">
        <v>69.799254361832638</v>
      </c>
      <c r="DB14" s="74">
        <f>BD14/G14*100</f>
        <v>42.756739864705324</v>
      </c>
      <c r="DC14" s="116">
        <f>BE14/H14*100</f>
        <v>49.184241941902108</v>
      </c>
      <c r="DD14" s="111">
        <v>0</v>
      </c>
      <c r="DE14" s="111">
        <v>84.210526315789465</v>
      </c>
      <c r="DF14" s="111">
        <v>8.2962962962962958</v>
      </c>
      <c r="DG14" s="111">
        <v>109.46291560102301</v>
      </c>
      <c r="DH14" s="111">
        <v>463.55583486434648</v>
      </c>
      <c r="DI14" s="74">
        <f>BK14/N14*100</f>
        <v>33.878234746615185</v>
      </c>
      <c r="DJ14" s="74">
        <f t="shared" si="2"/>
        <v>47.043701799485859</v>
      </c>
      <c r="DK14" s="111">
        <v>0</v>
      </c>
      <c r="DL14" s="111">
        <v>0</v>
      </c>
      <c r="DM14" s="111">
        <v>0</v>
      </c>
      <c r="DN14" s="111">
        <v>73.656480505795585</v>
      </c>
      <c r="DO14" s="74">
        <v>0</v>
      </c>
      <c r="DP14" s="74">
        <v>0</v>
      </c>
      <c r="DQ14" s="116">
        <v>0</v>
      </c>
      <c r="DR14" s="111">
        <v>0</v>
      </c>
      <c r="DS14" s="111">
        <v>80</v>
      </c>
      <c r="DT14" s="111">
        <v>76.375404530744333</v>
      </c>
      <c r="DU14" s="111">
        <v>69.102296450939463</v>
      </c>
      <c r="DV14" s="111">
        <v>47.684556493284148</v>
      </c>
      <c r="DW14" s="74">
        <f>BY14/AB14*100</f>
        <v>34.160862912779507</v>
      </c>
      <c r="DX14" s="116">
        <f>BZ14/AC14*100</f>
        <v>72.49476865845152</v>
      </c>
      <c r="DY14" s="74">
        <v>88.531200278982581</v>
      </c>
      <c r="DZ14" s="74">
        <v>107.06281332940138</v>
      </c>
      <c r="EA14" s="74">
        <v>111.05563909774436</v>
      </c>
      <c r="EB14" s="74">
        <v>125.69309777453176</v>
      </c>
      <c r="EC14" s="74">
        <v>280.42709331614697</v>
      </c>
      <c r="ED14" s="74">
        <f t="shared" si="5"/>
        <v>118.68400205324396</v>
      </c>
      <c r="EE14" s="116">
        <f t="shared" si="5"/>
        <v>72.815600177274746</v>
      </c>
      <c r="EF14" s="74">
        <v>90.909090909090907</v>
      </c>
      <c r="EG14" s="74">
        <v>74.999999999987793</v>
      </c>
      <c r="EH14" s="74">
        <v>54.986486486486704</v>
      </c>
      <c r="EI14" s="74">
        <v>130.30797946803781</v>
      </c>
      <c r="EJ14" s="74">
        <v>71.313328449691809</v>
      </c>
      <c r="EK14" s="74">
        <f t="shared" si="6"/>
        <v>59.751674087865339</v>
      </c>
      <c r="EL14" s="116">
        <f t="shared" si="6"/>
        <v>137.44394618834082</v>
      </c>
      <c r="EM14" s="74">
        <v>88.532112090564837</v>
      </c>
      <c r="EN14" s="74">
        <v>104.19099965647543</v>
      </c>
      <c r="EO14" s="74">
        <v>108.05166254465513</v>
      </c>
      <c r="EP14" s="74">
        <v>116.28774774774774</v>
      </c>
      <c r="EQ14" s="74">
        <v>229.79743995833357</v>
      </c>
      <c r="ER14" s="74">
        <v>86.038793515977687</v>
      </c>
      <c r="ES14" s="116">
        <v>70.38</v>
      </c>
      <c r="ET14" s="273"/>
      <c r="EU14" s="273"/>
    </row>
    <row r="15" spans="1:151" ht="13" x14ac:dyDescent="0.25">
      <c r="A15" s="133" t="s">
        <v>35</v>
      </c>
      <c r="B15" s="135">
        <v>45.2224</v>
      </c>
      <c r="C15" s="135">
        <v>90.11</v>
      </c>
      <c r="D15" s="135">
        <v>75.03</v>
      </c>
      <c r="E15" s="135">
        <v>132.39089999999999</v>
      </c>
      <c r="F15" s="135">
        <v>240.65228831400009</v>
      </c>
      <c r="G15" s="135">
        <v>296.41206311000008</v>
      </c>
      <c r="H15" s="136">
        <v>347</v>
      </c>
      <c r="I15" s="135">
        <v>6.8983999999999996</v>
      </c>
      <c r="J15" s="127">
        <v>-1.07</v>
      </c>
      <c r="K15" s="121">
        <v>2.35</v>
      </c>
      <c r="L15" s="121">
        <v>0.32769999999999999</v>
      </c>
      <c r="M15" s="121">
        <v>4.4399142620000056</v>
      </c>
      <c r="N15" s="269">
        <v>3.766157571000003</v>
      </c>
      <c r="O15" s="270">
        <v>11.54</v>
      </c>
      <c r="P15" s="135">
        <v>3.2252000000000001</v>
      </c>
      <c r="Q15" s="135">
        <v>2.96</v>
      </c>
      <c r="R15" s="135">
        <v>60.85</v>
      </c>
      <c r="S15" s="135">
        <v>176.2</v>
      </c>
      <c r="T15" s="135">
        <v>152.41248186899995</v>
      </c>
      <c r="U15" s="269">
        <v>395.93959577099992</v>
      </c>
      <c r="V15" s="270">
        <v>348.19</v>
      </c>
      <c r="W15" s="135">
        <v>15.8179</v>
      </c>
      <c r="X15" s="135">
        <v>18.97</v>
      </c>
      <c r="Y15" s="135">
        <v>32.869999999999997</v>
      </c>
      <c r="Z15" s="135">
        <v>19.88</v>
      </c>
      <c r="AA15" s="135">
        <v>395.93959577099992</v>
      </c>
      <c r="AB15" s="269">
        <v>19.0360792</v>
      </c>
      <c r="AC15" s="270">
        <v>43.43</v>
      </c>
      <c r="AD15" s="135">
        <v>8.61</v>
      </c>
      <c r="AE15" s="135">
        <v>19.54</v>
      </c>
      <c r="AF15" s="135">
        <v>18.98</v>
      </c>
      <c r="AG15" s="135">
        <v>27.83</v>
      </c>
      <c r="AH15" s="135">
        <v>33.402761276999996</v>
      </c>
      <c r="AI15" s="269">
        <v>79.141823678000023</v>
      </c>
      <c r="AJ15" s="270">
        <v>59.14</v>
      </c>
      <c r="AK15" s="135">
        <v>93.387200000000007</v>
      </c>
      <c r="AL15" s="135">
        <v>344.07999999999993</v>
      </c>
      <c r="AM15" s="135">
        <v>452.75</v>
      </c>
      <c r="AN15" s="135">
        <v>428.40139999999985</v>
      </c>
      <c r="AO15" s="135">
        <v>261.27278899799995</v>
      </c>
      <c r="AP15" s="269">
        <v>355.27881070000001</v>
      </c>
      <c r="AQ15" s="270">
        <v>307.75</v>
      </c>
      <c r="AR15" s="140">
        <v>173.1611</v>
      </c>
      <c r="AS15" s="140">
        <v>474.59</v>
      </c>
      <c r="AT15" s="140">
        <v>642.83000000000004</v>
      </c>
      <c r="AU15" s="140">
        <v>785.03</v>
      </c>
      <c r="AV15" s="140">
        <v>693.02174929600005</v>
      </c>
      <c r="AW15" s="137">
        <f t="shared" si="3"/>
        <v>1149.57453003</v>
      </c>
      <c r="AX15" s="138">
        <v>1117.04</v>
      </c>
      <c r="AY15" s="135">
        <v>41.954300000000003</v>
      </c>
      <c r="AZ15" s="135">
        <v>82.97</v>
      </c>
      <c r="BA15" s="135">
        <v>80.81</v>
      </c>
      <c r="BB15" s="135">
        <v>103.4111</v>
      </c>
      <c r="BC15" s="135">
        <v>135.87439554700001</v>
      </c>
      <c r="BD15" s="135">
        <v>145.47517420299999</v>
      </c>
      <c r="BE15" s="136">
        <v>205.68</v>
      </c>
      <c r="BF15" s="135">
        <v>7.8250999999999999</v>
      </c>
      <c r="BG15" s="135">
        <v>-11.44</v>
      </c>
      <c r="BH15" s="135">
        <v>-0.26</v>
      </c>
      <c r="BI15" s="135">
        <v>8.9374000000000002</v>
      </c>
      <c r="BJ15" s="135">
        <v>0.8855187440000023</v>
      </c>
      <c r="BK15" s="135">
        <v>-12.358254818000011</v>
      </c>
      <c r="BL15" s="136">
        <v>37.04</v>
      </c>
      <c r="BM15" s="135">
        <v>2.7319</v>
      </c>
      <c r="BN15" s="135">
        <v>1.78</v>
      </c>
      <c r="BO15" s="135">
        <v>43.5</v>
      </c>
      <c r="BP15" s="135">
        <v>156.69</v>
      </c>
      <c r="BQ15" s="135">
        <v>121.51242786099999</v>
      </c>
      <c r="BR15" s="135">
        <v>256.81266238399996</v>
      </c>
      <c r="BS15" s="136">
        <v>265.68</v>
      </c>
      <c r="BT15" s="135">
        <v>11.41</v>
      </c>
      <c r="BU15" s="135">
        <v>18.829999999999998</v>
      </c>
      <c r="BV15" s="135">
        <v>25.42</v>
      </c>
      <c r="BW15" s="135">
        <v>-4.09</v>
      </c>
      <c r="BX15" s="135">
        <v>0.48424105900000014</v>
      </c>
      <c r="BY15" s="135">
        <v>5.1694262999999996</v>
      </c>
      <c r="BZ15" s="136">
        <v>26.38</v>
      </c>
      <c r="CA15" s="135">
        <v>7.7374000000000001</v>
      </c>
      <c r="CB15" s="135">
        <v>18.64</v>
      </c>
      <c r="CC15" s="135">
        <v>17.670000000000002</v>
      </c>
      <c r="CD15" s="135">
        <v>35.093699999999998</v>
      </c>
      <c r="CE15" s="135">
        <v>128.61313069500002</v>
      </c>
      <c r="CF15" s="135">
        <v>104.76828413800003</v>
      </c>
      <c r="CG15" s="136">
        <v>32.44</v>
      </c>
      <c r="CH15" s="135">
        <v>111.95710000000001</v>
      </c>
      <c r="CI15" s="135">
        <v>354.81000000000006</v>
      </c>
      <c r="CJ15" s="135">
        <v>412.96000000000009</v>
      </c>
      <c r="CK15" s="135">
        <v>379.94780000000003</v>
      </c>
      <c r="CL15" s="135">
        <v>61.080596835999984</v>
      </c>
      <c r="CM15" s="135">
        <v>225.61344349999999</v>
      </c>
      <c r="CN15" s="136">
        <v>184.73</v>
      </c>
      <c r="CO15" s="140">
        <v>183.61580000000001</v>
      </c>
      <c r="CP15" s="140">
        <v>465.59</v>
      </c>
      <c r="CQ15" s="140">
        <v>580.1</v>
      </c>
      <c r="CR15" s="140">
        <v>679.99</v>
      </c>
      <c r="CS15" s="140">
        <v>448.450310742</v>
      </c>
      <c r="CT15" s="137">
        <f t="shared" si="4"/>
        <v>725.48073570699989</v>
      </c>
      <c r="CU15" s="138">
        <v>751.95</v>
      </c>
      <c r="CV15" s="271">
        <f t="shared" si="0"/>
        <v>0</v>
      </c>
      <c r="CW15" s="74">
        <v>92.773271652986139</v>
      </c>
      <c r="CX15" s="74">
        <v>92.076351126401065</v>
      </c>
      <c r="CY15" s="74">
        <v>107.70358523257364</v>
      </c>
      <c r="CZ15" s="74">
        <v>78.110429040062428</v>
      </c>
      <c r="DA15" s="74">
        <v>56.460878265039725</v>
      </c>
      <c r="DB15" s="74">
        <f t="shared" ref="DB15:DC23" si="7">BD15/G15*100</f>
        <v>49.078695609298933</v>
      </c>
      <c r="DC15" s="116">
        <f t="shared" si="7"/>
        <v>59.273775216138333</v>
      </c>
      <c r="DD15" s="74">
        <v>113.43354980865128</v>
      </c>
      <c r="DE15" s="74">
        <v>1069.1588785046727</v>
      </c>
      <c r="DF15" s="74">
        <v>-11.063829787234042</v>
      </c>
      <c r="DG15" s="74">
        <v>2727.3115654562102</v>
      </c>
      <c r="DH15" s="74">
        <v>19.944500991357234</v>
      </c>
      <c r="DI15" s="74">
        <f>BK15/N15*100</f>
        <v>-328.13961139492648</v>
      </c>
      <c r="DJ15" s="74">
        <f t="shared" si="2"/>
        <v>320.97053726169844</v>
      </c>
      <c r="DK15" s="74">
        <v>84.704824507007316</v>
      </c>
      <c r="DL15" s="74">
        <v>60.13513513513513</v>
      </c>
      <c r="DM15" s="74">
        <v>71.487263763352502</v>
      </c>
      <c r="DN15" s="74">
        <v>88.927355278093074</v>
      </c>
      <c r="DO15" s="74">
        <v>79.726034489380694</v>
      </c>
      <c r="DP15" s="74">
        <f>BR15/U15*100</f>
        <v>64.861576141157911</v>
      </c>
      <c r="DQ15" s="116">
        <f>BS15/V15*100</f>
        <v>76.30316781067809</v>
      </c>
      <c r="DR15" s="74">
        <v>72.133469044563441</v>
      </c>
      <c r="DS15" s="74">
        <v>99.261992619926204</v>
      </c>
      <c r="DT15" s="74">
        <v>77.334955886826904</v>
      </c>
      <c r="DU15" s="74">
        <v>-20.573440643863179</v>
      </c>
      <c r="DV15" s="74">
        <v>57.543989469767688</v>
      </c>
      <c r="DW15" s="74">
        <f>BY15/AB15*100</f>
        <v>27.155940284173642</v>
      </c>
      <c r="DX15" s="116">
        <f>BZ15/AC15*100</f>
        <v>60.741422979507256</v>
      </c>
      <c r="DY15" s="74">
        <v>89.865272938443681</v>
      </c>
      <c r="DZ15" s="74">
        <v>95.39406345957012</v>
      </c>
      <c r="EA15" s="74">
        <v>93.09799789251845</v>
      </c>
      <c r="EB15" s="74">
        <v>126.100251527129</v>
      </c>
      <c r="EC15" s="74">
        <v>385.03742139293928</v>
      </c>
      <c r="ED15" s="74">
        <f t="shared" si="5"/>
        <v>132.3804270220825</v>
      </c>
      <c r="EE15" s="116">
        <f t="shared" si="5"/>
        <v>54.852891444031101</v>
      </c>
      <c r="EF15" s="74">
        <v>119.88484503229564</v>
      </c>
      <c r="EG15" s="74">
        <v>103.11846082306444</v>
      </c>
      <c r="EH15" s="74">
        <v>91.211485367200467</v>
      </c>
      <c r="EI15" s="74">
        <v>88.689672816195326</v>
      </c>
      <c r="EJ15" s="74">
        <v>23.378093474735156</v>
      </c>
      <c r="EK15" s="74">
        <f t="shared" si="6"/>
        <v>63.503208383150557</v>
      </c>
      <c r="EL15" s="116">
        <f t="shared" si="6"/>
        <v>60.025995125913887</v>
      </c>
      <c r="EM15" s="74">
        <v>106.03755693397652</v>
      </c>
      <c r="EN15" s="74">
        <v>98.103626287953816</v>
      </c>
      <c r="EO15" s="74">
        <v>90.241587978159075</v>
      </c>
      <c r="EP15" s="74">
        <v>86.619619632370743</v>
      </c>
      <c r="EQ15" s="74">
        <v>64.709413694094636</v>
      </c>
      <c r="ER15" s="74">
        <v>63.108629910934724</v>
      </c>
      <c r="ES15" s="116">
        <v>67.319999999999993</v>
      </c>
      <c r="ET15" s="273"/>
      <c r="EU15" s="273"/>
    </row>
    <row r="16" spans="1:151" ht="13" x14ac:dyDescent="0.25">
      <c r="A16" s="133" t="s">
        <v>69</v>
      </c>
      <c r="B16" s="135"/>
      <c r="C16" s="135"/>
      <c r="D16" s="135"/>
      <c r="E16" s="135"/>
      <c r="F16" s="135"/>
      <c r="G16" s="135"/>
      <c r="H16" s="136"/>
      <c r="I16" s="135"/>
      <c r="J16" s="135"/>
      <c r="K16" s="135"/>
      <c r="L16" s="135"/>
      <c r="M16" s="135"/>
      <c r="N16" s="135"/>
      <c r="O16" s="136"/>
      <c r="P16" s="135"/>
      <c r="Q16" s="135"/>
      <c r="R16" s="135"/>
      <c r="S16" s="135"/>
      <c r="T16" s="135"/>
      <c r="U16" s="135"/>
      <c r="V16" s="136"/>
      <c r="W16" s="135"/>
      <c r="X16" s="135"/>
      <c r="Y16" s="135"/>
      <c r="Z16" s="135"/>
      <c r="AA16" s="135"/>
      <c r="AB16" s="269"/>
      <c r="AC16" s="270"/>
      <c r="AD16" s="135"/>
      <c r="AE16" s="135"/>
      <c r="AF16" s="135"/>
      <c r="AG16" s="135"/>
      <c r="AH16" s="135"/>
      <c r="AI16" s="269"/>
      <c r="AJ16" s="270"/>
      <c r="AK16" s="135"/>
      <c r="AL16" s="135"/>
      <c r="AM16" s="135"/>
      <c r="AN16" s="135"/>
      <c r="AO16" s="135"/>
      <c r="AP16" s="269"/>
      <c r="AQ16" s="270"/>
      <c r="AR16" s="140"/>
      <c r="AS16" s="140"/>
      <c r="AT16" s="140"/>
      <c r="AU16" s="140"/>
      <c r="AV16" s="140"/>
      <c r="AW16" s="137">
        <f t="shared" si="3"/>
        <v>0</v>
      </c>
      <c r="AX16" s="138"/>
      <c r="AY16" s="135"/>
      <c r="AZ16" s="135"/>
      <c r="BA16" s="135"/>
      <c r="BB16" s="135"/>
      <c r="BC16" s="135"/>
      <c r="BD16" s="135"/>
      <c r="BE16" s="136"/>
      <c r="BF16" s="135"/>
      <c r="BG16" s="135"/>
      <c r="BH16" s="135"/>
      <c r="BI16" s="135"/>
      <c r="BJ16" s="135"/>
      <c r="BK16" s="135"/>
      <c r="BL16" s="136"/>
      <c r="BM16" s="135"/>
      <c r="BN16" s="135"/>
      <c r="BO16" s="135"/>
      <c r="BP16" s="135"/>
      <c r="BQ16" s="135"/>
      <c r="BR16" s="135"/>
      <c r="BS16" s="136"/>
      <c r="BT16" s="135"/>
      <c r="BU16" s="135"/>
      <c r="BV16" s="135"/>
      <c r="BW16" s="135"/>
      <c r="BX16" s="135"/>
      <c r="BY16" s="135"/>
      <c r="BZ16" s="136"/>
      <c r="CA16" s="135"/>
      <c r="CB16" s="135"/>
      <c r="CC16" s="135"/>
      <c r="CD16" s="135"/>
      <c r="CE16" s="135"/>
      <c r="CF16" s="135"/>
      <c r="CG16" s="136"/>
      <c r="CH16" s="135"/>
      <c r="CI16" s="135"/>
      <c r="CJ16" s="135"/>
      <c r="CK16" s="135"/>
      <c r="CL16" s="135"/>
      <c r="CM16" s="135"/>
      <c r="CN16" s="136"/>
      <c r="CO16" s="140"/>
      <c r="CP16" s="140"/>
      <c r="CQ16" s="140"/>
      <c r="CR16" s="140"/>
      <c r="CS16" s="140"/>
      <c r="CT16" s="137">
        <f t="shared" si="4"/>
        <v>0</v>
      </c>
      <c r="CU16" s="138"/>
      <c r="CV16" s="271">
        <f t="shared" si="0"/>
        <v>0</v>
      </c>
      <c r="CW16" s="111"/>
      <c r="CX16" s="111"/>
      <c r="CY16" s="111"/>
      <c r="CZ16" s="111"/>
      <c r="DA16" s="111"/>
      <c r="DB16" s="74">
        <v>0</v>
      </c>
      <c r="DC16" s="116">
        <v>0</v>
      </c>
      <c r="DD16" s="111"/>
      <c r="DE16" s="111"/>
      <c r="DF16" s="111"/>
      <c r="DG16" s="111"/>
      <c r="DH16" s="111"/>
      <c r="DI16" s="74"/>
      <c r="DJ16" s="74"/>
      <c r="DK16" s="111"/>
      <c r="DL16" s="111"/>
      <c r="DM16" s="111"/>
      <c r="DN16" s="111"/>
      <c r="DO16" s="111"/>
      <c r="DP16" s="74">
        <v>0</v>
      </c>
      <c r="DQ16" s="116">
        <v>0</v>
      </c>
      <c r="DR16" s="111"/>
      <c r="DS16" s="111"/>
      <c r="DT16" s="111"/>
      <c r="DU16" s="111"/>
      <c r="DV16" s="111"/>
      <c r="DW16" s="74"/>
      <c r="DX16" s="116"/>
      <c r="DY16" s="111"/>
      <c r="DZ16" s="111"/>
      <c r="EA16" s="111"/>
      <c r="EB16" s="111"/>
      <c r="EC16" s="111"/>
      <c r="ED16" s="74"/>
      <c r="EE16" s="116"/>
      <c r="EF16" s="111"/>
      <c r="EG16" s="111"/>
      <c r="EH16" s="111"/>
      <c r="EI16" s="111"/>
      <c r="EJ16" s="111"/>
      <c r="EK16" s="111"/>
      <c r="EL16" s="117"/>
      <c r="EM16" s="111"/>
      <c r="EN16" s="111"/>
      <c r="EO16" s="111"/>
      <c r="EP16" s="111"/>
      <c r="EQ16" s="111"/>
      <c r="ER16" s="111"/>
      <c r="ES16" s="117"/>
      <c r="ET16" s="18"/>
      <c r="EU16" s="18"/>
    </row>
    <row r="17" spans="1:151" ht="13" x14ac:dyDescent="0.25">
      <c r="A17" s="133" t="s">
        <v>70</v>
      </c>
      <c r="B17" s="135"/>
      <c r="C17" s="135">
        <v>0</v>
      </c>
      <c r="D17" s="135">
        <v>0</v>
      </c>
      <c r="E17" s="135">
        <v>15.002599999999999</v>
      </c>
      <c r="F17" s="135">
        <v>26.986499999999999</v>
      </c>
      <c r="G17" s="135">
        <v>43.63</v>
      </c>
      <c r="H17" s="136">
        <v>55.69</v>
      </c>
      <c r="I17" s="135"/>
      <c r="J17" s="135">
        <v>7.6499999999999999E-2</v>
      </c>
      <c r="K17" s="135">
        <v>3.81</v>
      </c>
      <c r="L17" s="135">
        <v>8.0739000000000001</v>
      </c>
      <c r="M17" s="135">
        <v>17.6067</v>
      </c>
      <c r="N17" s="135">
        <v>30.11</v>
      </c>
      <c r="O17" s="136">
        <v>34.4</v>
      </c>
      <c r="P17" s="135"/>
      <c r="Q17" s="135">
        <v>0</v>
      </c>
      <c r="R17" s="135">
        <v>0</v>
      </c>
      <c r="S17" s="135">
        <v>0</v>
      </c>
      <c r="T17" s="135">
        <v>0</v>
      </c>
      <c r="U17" s="135">
        <v>0</v>
      </c>
      <c r="V17" s="136">
        <v>0</v>
      </c>
      <c r="W17" s="135"/>
      <c r="X17" s="135">
        <v>0</v>
      </c>
      <c r="Y17" s="135">
        <v>0</v>
      </c>
      <c r="Z17" s="135">
        <v>0</v>
      </c>
      <c r="AA17" s="135">
        <v>0</v>
      </c>
      <c r="AB17" s="135">
        <v>0</v>
      </c>
      <c r="AC17" s="136">
        <v>0</v>
      </c>
      <c r="AD17" s="135"/>
      <c r="AE17" s="135">
        <v>0</v>
      </c>
      <c r="AF17" s="135">
        <v>0</v>
      </c>
      <c r="AG17" s="135">
        <v>0</v>
      </c>
      <c r="AH17" s="135">
        <v>0</v>
      </c>
      <c r="AI17" s="135">
        <v>0</v>
      </c>
      <c r="AJ17" s="136">
        <v>0</v>
      </c>
      <c r="AK17" s="135"/>
      <c r="AL17" s="135">
        <v>0.22909999999999997</v>
      </c>
      <c r="AM17" s="135">
        <v>7.1899999999999995</v>
      </c>
      <c r="AN17" s="135">
        <v>4.7235000000000031</v>
      </c>
      <c r="AO17" s="135">
        <v>13.723599999999999</v>
      </c>
      <c r="AP17" s="135">
        <v>35.07</v>
      </c>
      <c r="AQ17" s="136">
        <v>48.17</v>
      </c>
      <c r="AR17" s="140"/>
      <c r="AS17" s="140">
        <v>0.30559999999999998</v>
      </c>
      <c r="AT17" s="140">
        <v>11</v>
      </c>
      <c r="AU17" s="140">
        <v>27.8</v>
      </c>
      <c r="AV17" s="140">
        <v>58.316800000000001</v>
      </c>
      <c r="AW17" s="137">
        <f t="shared" si="3"/>
        <v>108.81</v>
      </c>
      <c r="AX17" s="138">
        <v>138.26</v>
      </c>
      <c r="AY17" s="135"/>
      <c r="AZ17" s="135">
        <v>0</v>
      </c>
      <c r="BA17" s="135">
        <v>0</v>
      </c>
      <c r="BB17" s="135">
        <v>5.1692</v>
      </c>
      <c r="BC17" s="135">
        <v>11.8675</v>
      </c>
      <c r="BD17" s="135">
        <v>5.65</v>
      </c>
      <c r="BE17" s="136">
        <v>9.83</v>
      </c>
      <c r="BF17" s="135"/>
      <c r="BG17" s="135">
        <v>5.4399999999999997E-2</v>
      </c>
      <c r="BH17" s="135">
        <v>2.63</v>
      </c>
      <c r="BI17" s="135">
        <v>5.8595000000000006</v>
      </c>
      <c r="BJ17" s="135">
        <v>14.039399999999999</v>
      </c>
      <c r="BK17" s="135">
        <v>9.99</v>
      </c>
      <c r="BL17" s="136">
        <v>12.56</v>
      </c>
      <c r="BM17" s="135"/>
      <c r="BN17" s="135">
        <v>0</v>
      </c>
      <c r="BO17" s="135">
        <v>0</v>
      </c>
      <c r="BP17" s="135">
        <v>0</v>
      </c>
      <c r="BQ17" s="135">
        <v>0</v>
      </c>
      <c r="BR17" s="135">
        <v>0</v>
      </c>
      <c r="BS17" s="136">
        <v>0</v>
      </c>
      <c r="BT17" s="135"/>
      <c r="BU17" s="135">
        <v>0</v>
      </c>
      <c r="BV17" s="135">
        <v>0</v>
      </c>
      <c r="BW17" s="135">
        <v>0</v>
      </c>
      <c r="BX17" s="135">
        <v>0</v>
      </c>
      <c r="BY17" s="135">
        <v>0</v>
      </c>
      <c r="BZ17" s="136">
        <v>0</v>
      </c>
      <c r="CA17" s="135"/>
      <c r="CB17" s="135">
        <v>0</v>
      </c>
      <c r="CC17" s="135">
        <v>0</v>
      </c>
      <c r="CD17" s="135">
        <v>0</v>
      </c>
      <c r="CE17" s="135">
        <v>0</v>
      </c>
      <c r="CF17" s="135">
        <v>0</v>
      </c>
      <c r="CG17" s="136">
        <v>0</v>
      </c>
      <c r="CH17" s="135"/>
      <c r="CI17" s="135">
        <v>0.11849999999999999</v>
      </c>
      <c r="CJ17" s="135">
        <v>2.7587000000000002</v>
      </c>
      <c r="CK17" s="135">
        <v>1.1312999999999995</v>
      </c>
      <c r="CL17" s="135">
        <v>5.2218999999999998</v>
      </c>
      <c r="CM17" s="135">
        <v>13.9313</v>
      </c>
      <c r="CN17" s="136">
        <v>21.54</v>
      </c>
      <c r="CO17" s="140"/>
      <c r="CP17" s="140">
        <v>0.1729</v>
      </c>
      <c r="CQ17" s="140">
        <v>5.3887</v>
      </c>
      <c r="CR17" s="140">
        <v>12.16</v>
      </c>
      <c r="CS17" s="140">
        <v>31.128799999999998</v>
      </c>
      <c r="CT17" s="137">
        <f t="shared" si="4"/>
        <v>29.571300000000001</v>
      </c>
      <c r="CU17" s="138">
        <v>43.93</v>
      </c>
      <c r="CV17" s="271">
        <f t="shared" si="0"/>
        <v>0</v>
      </c>
      <c r="CW17" s="111"/>
      <c r="CX17" s="111">
        <v>0</v>
      </c>
      <c r="CY17" s="111">
        <v>0</v>
      </c>
      <c r="CZ17" s="111">
        <v>34.455361070747735</v>
      </c>
      <c r="DA17" s="111">
        <v>43.975691549478441</v>
      </c>
      <c r="DB17" s="74">
        <f t="shared" si="7"/>
        <v>12.949805179922071</v>
      </c>
      <c r="DC17" s="116">
        <f t="shared" si="7"/>
        <v>17.651283892978991</v>
      </c>
      <c r="DD17" s="111"/>
      <c r="DE17" s="111">
        <v>71.111111111111114</v>
      </c>
      <c r="DF17" s="111">
        <v>69.028871391076109</v>
      </c>
      <c r="DG17" s="111">
        <v>72.573353645697864</v>
      </c>
      <c r="DH17" s="111">
        <v>79.738963008400205</v>
      </c>
      <c r="DI17" s="74">
        <f>BK17/N17*100</f>
        <v>33.178346064430428</v>
      </c>
      <c r="DJ17" s="74">
        <f t="shared" si="2"/>
        <v>36.511627906976749</v>
      </c>
      <c r="DK17" s="111"/>
      <c r="DL17" s="111">
        <v>0</v>
      </c>
      <c r="DM17" s="111">
        <v>0</v>
      </c>
      <c r="DN17" s="111">
        <v>0</v>
      </c>
      <c r="DO17" s="111">
        <v>0</v>
      </c>
      <c r="DP17" s="74">
        <v>0</v>
      </c>
      <c r="DQ17" s="116">
        <v>0</v>
      </c>
      <c r="DR17" s="111"/>
      <c r="DS17" s="111">
        <v>0</v>
      </c>
      <c r="DT17" s="111">
        <v>0</v>
      </c>
      <c r="DU17" s="111">
        <v>0</v>
      </c>
      <c r="DV17" s="111">
        <v>0</v>
      </c>
      <c r="DW17" s="74">
        <v>0</v>
      </c>
      <c r="DX17" s="116">
        <v>0</v>
      </c>
      <c r="DY17" s="111"/>
      <c r="DZ17" s="111">
        <v>0</v>
      </c>
      <c r="EA17" s="111">
        <v>0</v>
      </c>
      <c r="EB17" s="111">
        <v>0</v>
      </c>
      <c r="EC17" s="111">
        <v>0</v>
      </c>
      <c r="ED17" s="74">
        <v>0</v>
      </c>
      <c r="EE17" s="116">
        <v>0</v>
      </c>
      <c r="EF17" s="111"/>
      <c r="EG17" s="111">
        <v>51.724137931034484</v>
      </c>
      <c r="EH17" s="111">
        <v>38.368567454798338</v>
      </c>
      <c r="EI17" s="111">
        <v>23.950460463639224</v>
      </c>
      <c r="EJ17" s="111">
        <v>38.050511527587517</v>
      </c>
      <c r="EK17" s="74">
        <f t="shared" si="6"/>
        <v>39.724265754205874</v>
      </c>
      <c r="EL17" s="116">
        <f t="shared" si="6"/>
        <v>44.716628607016808</v>
      </c>
      <c r="EM17" s="111"/>
      <c r="EN17" s="111">
        <v>56.577225130890049</v>
      </c>
      <c r="EO17" s="111">
        <v>48.988181818181822</v>
      </c>
      <c r="EP17" s="111">
        <v>43.741007194244602</v>
      </c>
      <c r="EQ17" s="111">
        <v>53.378786215978934</v>
      </c>
      <c r="ER17" s="74">
        <v>27.177005789909014</v>
      </c>
      <c r="ES17" s="116">
        <v>31.77</v>
      </c>
      <c r="ET17" s="18"/>
      <c r="EU17" s="18"/>
    </row>
    <row r="18" spans="1:151" ht="13" x14ac:dyDescent="0.25">
      <c r="A18" s="133" t="s">
        <v>71</v>
      </c>
      <c r="B18" s="135">
        <v>0</v>
      </c>
      <c r="C18" s="135">
        <v>0</v>
      </c>
      <c r="D18" s="135">
        <v>0</v>
      </c>
      <c r="E18" s="118">
        <v>0</v>
      </c>
      <c r="F18" s="118">
        <v>0</v>
      </c>
      <c r="G18" s="118"/>
      <c r="H18" s="141"/>
      <c r="I18" s="135">
        <v>0</v>
      </c>
      <c r="J18" s="135">
        <v>0</v>
      </c>
      <c r="K18" s="135">
        <v>0</v>
      </c>
      <c r="L18" s="118">
        <v>0</v>
      </c>
      <c r="M18" s="118">
        <v>0</v>
      </c>
      <c r="N18" s="118"/>
      <c r="O18" s="141"/>
      <c r="P18" s="135">
        <v>0</v>
      </c>
      <c r="Q18" s="135">
        <v>0</v>
      </c>
      <c r="R18" s="135">
        <v>0</v>
      </c>
      <c r="S18" s="118">
        <v>0</v>
      </c>
      <c r="T18" s="118">
        <v>0</v>
      </c>
      <c r="U18" s="118"/>
      <c r="V18" s="141"/>
      <c r="W18" s="135">
        <v>0</v>
      </c>
      <c r="X18" s="135">
        <v>0</v>
      </c>
      <c r="Y18" s="135">
        <v>0</v>
      </c>
      <c r="Z18" s="118">
        <v>0</v>
      </c>
      <c r="AA18" s="118">
        <v>0</v>
      </c>
      <c r="AB18" s="118"/>
      <c r="AC18" s="141"/>
      <c r="AD18" s="135">
        <v>0</v>
      </c>
      <c r="AE18" s="135">
        <v>0</v>
      </c>
      <c r="AF18" s="135">
        <v>0</v>
      </c>
      <c r="AG18" s="118">
        <v>0</v>
      </c>
      <c r="AH18" s="118">
        <v>0</v>
      </c>
      <c r="AI18" s="118"/>
      <c r="AJ18" s="141"/>
      <c r="AK18" s="135">
        <v>18.376999999999999</v>
      </c>
      <c r="AL18" s="135">
        <v>3.3849</v>
      </c>
      <c r="AM18" s="135">
        <v>0</v>
      </c>
      <c r="AN18" s="118">
        <v>0</v>
      </c>
      <c r="AO18" s="118">
        <v>0</v>
      </c>
      <c r="AP18" s="118"/>
      <c r="AQ18" s="141"/>
      <c r="AR18" s="140">
        <v>18.376999999999999</v>
      </c>
      <c r="AS18" s="140">
        <v>3.3849</v>
      </c>
      <c r="AT18" s="140">
        <v>0</v>
      </c>
      <c r="AU18" s="118">
        <v>0</v>
      </c>
      <c r="AV18" s="118"/>
      <c r="AW18" s="137">
        <f t="shared" si="3"/>
        <v>0</v>
      </c>
      <c r="AX18" s="138"/>
      <c r="AY18" s="135">
        <v>0</v>
      </c>
      <c r="AZ18" s="135">
        <v>0</v>
      </c>
      <c r="BA18" s="135">
        <v>0</v>
      </c>
      <c r="BB18" s="118">
        <v>0</v>
      </c>
      <c r="BC18" s="118">
        <v>0</v>
      </c>
      <c r="BD18" s="118"/>
      <c r="BE18" s="141"/>
      <c r="BF18" s="135">
        <v>0</v>
      </c>
      <c r="BG18" s="135">
        <v>0</v>
      </c>
      <c r="BH18" s="135">
        <v>0</v>
      </c>
      <c r="BI18" s="118">
        <v>0</v>
      </c>
      <c r="BJ18" s="118">
        <v>0</v>
      </c>
      <c r="BK18" s="118"/>
      <c r="BL18" s="141"/>
      <c r="BM18" s="135">
        <v>0</v>
      </c>
      <c r="BN18" s="135">
        <v>0</v>
      </c>
      <c r="BO18" s="135">
        <v>0</v>
      </c>
      <c r="BP18" s="118">
        <v>0</v>
      </c>
      <c r="BQ18" s="118">
        <v>0</v>
      </c>
      <c r="BR18" s="118"/>
      <c r="BS18" s="141"/>
      <c r="BT18" s="135">
        <v>0</v>
      </c>
      <c r="BU18" s="135">
        <v>0</v>
      </c>
      <c r="BV18" s="135">
        <v>0</v>
      </c>
      <c r="BW18" s="118">
        <v>0</v>
      </c>
      <c r="BX18" s="118">
        <v>0</v>
      </c>
      <c r="BY18" s="118"/>
      <c r="BZ18" s="141"/>
      <c r="CA18" s="135">
        <v>0</v>
      </c>
      <c r="CB18" s="135">
        <v>0</v>
      </c>
      <c r="CC18" s="135">
        <v>0</v>
      </c>
      <c r="CD18" s="118">
        <v>0</v>
      </c>
      <c r="CE18" s="118">
        <v>0</v>
      </c>
      <c r="CF18" s="118"/>
      <c r="CG18" s="141"/>
      <c r="CH18" s="135">
        <v>17.399999999999999</v>
      </c>
      <c r="CI18" s="135">
        <v>2.6718000000000002</v>
      </c>
      <c r="CJ18" s="135">
        <v>0</v>
      </c>
      <c r="CK18" s="118">
        <v>0</v>
      </c>
      <c r="CL18" s="118">
        <v>0</v>
      </c>
      <c r="CM18" s="118"/>
      <c r="CN18" s="141"/>
      <c r="CO18" s="140">
        <v>17.399999999999999</v>
      </c>
      <c r="CP18" s="140">
        <v>2.6779999999999999</v>
      </c>
      <c r="CQ18" s="140">
        <v>0</v>
      </c>
      <c r="CR18" s="118">
        <v>0</v>
      </c>
      <c r="CS18" s="118">
        <v>0</v>
      </c>
      <c r="CT18" s="137">
        <f t="shared" si="4"/>
        <v>0</v>
      </c>
      <c r="CU18" s="138"/>
      <c r="CV18" s="271">
        <f t="shared" si="0"/>
        <v>0</v>
      </c>
      <c r="CW18" s="111">
        <v>0</v>
      </c>
      <c r="CX18" s="111">
        <v>0</v>
      </c>
      <c r="CY18" s="111">
        <v>0</v>
      </c>
      <c r="CZ18" s="118">
        <v>0</v>
      </c>
      <c r="DA18" s="118">
        <v>0</v>
      </c>
      <c r="DB18" s="74"/>
      <c r="DC18" s="116"/>
      <c r="DD18" s="111">
        <v>0</v>
      </c>
      <c r="DE18" s="111">
        <v>0</v>
      </c>
      <c r="DF18" s="111">
        <v>0</v>
      </c>
      <c r="DG18" s="118">
        <v>0</v>
      </c>
      <c r="DH18" s="118">
        <v>0</v>
      </c>
      <c r="DI18" s="74"/>
      <c r="DJ18" s="74"/>
      <c r="DK18" s="111">
        <v>0</v>
      </c>
      <c r="DL18" s="111">
        <v>0</v>
      </c>
      <c r="DM18" s="111">
        <v>0</v>
      </c>
      <c r="DN18" s="118">
        <v>0</v>
      </c>
      <c r="DO18" s="118">
        <v>0</v>
      </c>
      <c r="DP18" s="74">
        <v>0</v>
      </c>
      <c r="DQ18" s="116">
        <v>0</v>
      </c>
      <c r="DR18" s="111">
        <v>0</v>
      </c>
      <c r="DS18" s="111">
        <v>0</v>
      </c>
      <c r="DT18" s="111">
        <v>0</v>
      </c>
      <c r="DU18" s="118">
        <v>0</v>
      </c>
      <c r="DV18" s="118">
        <v>0</v>
      </c>
      <c r="DW18" s="74"/>
      <c r="DX18" s="116"/>
      <c r="DY18" s="111">
        <v>0</v>
      </c>
      <c r="DZ18" s="111">
        <v>0</v>
      </c>
      <c r="EA18" s="111">
        <v>0</v>
      </c>
      <c r="EB18" s="118">
        <v>0</v>
      </c>
      <c r="EC18" s="118">
        <v>0</v>
      </c>
      <c r="ED18" s="74"/>
      <c r="EE18" s="116"/>
      <c r="EF18" s="74">
        <v>94.683571856124502</v>
      </c>
      <c r="EG18" s="74">
        <v>78.932907914561738</v>
      </c>
      <c r="EH18" s="74">
        <v>0</v>
      </c>
      <c r="EI18" s="118">
        <v>0</v>
      </c>
      <c r="EJ18" s="118">
        <v>0</v>
      </c>
      <c r="EK18" s="118"/>
      <c r="EL18" s="141"/>
      <c r="EM18" s="74">
        <v>94.683571856124502</v>
      </c>
      <c r="EN18" s="74">
        <v>79.11607433011315</v>
      </c>
      <c r="EO18" s="74">
        <v>0</v>
      </c>
      <c r="EP18" s="118">
        <v>0</v>
      </c>
      <c r="EQ18" s="118">
        <v>0</v>
      </c>
      <c r="ER18" s="74">
        <v>0</v>
      </c>
      <c r="ES18" s="116"/>
      <c r="ET18" s="273"/>
      <c r="EU18" s="273"/>
    </row>
    <row r="19" spans="1:151" ht="13" x14ac:dyDescent="0.25">
      <c r="A19" s="133" t="s">
        <v>36</v>
      </c>
      <c r="B19" s="135">
        <v>61.402200000000001</v>
      </c>
      <c r="C19" s="135">
        <v>163.09</v>
      </c>
      <c r="D19" s="135">
        <v>154.09</v>
      </c>
      <c r="E19" s="135">
        <v>274.46809999999999</v>
      </c>
      <c r="F19" s="135">
        <v>305.22649999999999</v>
      </c>
      <c r="G19" s="135">
        <v>447.25220000000002</v>
      </c>
      <c r="H19" s="136">
        <v>545.71</v>
      </c>
      <c r="I19" s="135">
        <v>0.60780000000000001</v>
      </c>
      <c r="J19" s="135">
        <v>1.98</v>
      </c>
      <c r="K19" s="135">
        <v>2.74</v>
      </c>
      <c r="L19" s="135">
        <v>2.4100999999999999</v>
      </c>
      <c r="M19" s="135">
        <v>2.5449000000000002</v>
      </c>
      <c r="N19" s="135">
        <v>3.9916</v>
      </c>
      <c r="O19" s="136">
        <v>4.2</v>
      </c>
      <c r="P19" s="135">
        <v>61.4</v>
      </c>
      <c r="Q19" s="135">
        <v>245.41</v>
      </c>
      <c r="R19" s="135">
        <v>538.97</v>
      </c>
      <c r="S19" s="135">
        <v>677.8</v>
      </c>
      <c r="T19" s="135">
        <v>959.99950000000001</v>
      </c>
      <c r="U19" s="135">
        <v>1656.0331000000001</v>
      </c>
      <c r="V19" s="136">
        <v>2117.38</v>
      </c>
      <c r="W19" s="135">
        <v>98.514499999999998</v>
      </c>
      <c r="X19" s="135">
        <v>218.15</v>
      </c>
      <c r="Y19" s="135">
        <v>311.15999999999997</v>
      </c>
      <c r="Z19" s="135">
        <v>652.54999999999995</v>
      </c>
      <c r="AA19" s="135">
        <v>896.18730000000005</v>
      </c>
      <c r="AB19" s="135">
        <v>1068.9268999999999</v>
      </c>
      <c r="AC19" s="136">
        <v>1497.21</v>
      </c>
      <c r="AD19" s="135">
        <v>56.825000000000003</v>
      </c>
      <c r="AE19" s="135">
        <v>102.68</v>
      </c>
      <c r="AF19" s="135">
        <v>139.61000000000001</v>
      </c>
      <c r="AG19" s="135">
        <v>227.87190000000001</v>
      </c>
      <c r="AH19" s="135">
        <v>352.93060000000003</v>
      </c>
      <c r="AI19" s="135">
        <v>932.35709999999995</v>
      </c>
      <c r="AJ19" s="136">
        <v>893.78</v>
      </c>
      <c r="AK19" s="135">
        <v>133.01169999999999</v>
      </c>
      <c r="AL19" s="135">
        <v>346.86</v>
      </c>
      <c r="AM19" s="135">
        <v>599.88000000000022</v>
      </c>
      <c r="AN19" s="135">
        <v>704.65990000000011</v>
      </c>
      <c r="AO19" s="135">
        <v>897.1893</v>
      </c>
      <c r="AP19" s="135">
        <v>1064.001</v>
      </c>
      <c r="AQ19" s="136">
        <v>1022.57</v>
      </c>
      <c r="AR19" s="140">
        <v>411.76119999999997</v>
      </c>
      <c r="AS19" s="140">
        <v>1078.17</v>
      </c>
      <c r="AT19" s="140">
        <v>1746.45</v>
      </c>
      <c r="AU19" s="140">
        <v>2539.7600000000002</v>
      </c>
      <c r="AV19" s="140">
        <v>3414.0781000000002</v>
      </c>
      <c r="AW19" s="137">
        <f t="shared" si="3"/>
        <v>5172.5619000000006</v>
      </c>
      <c r="AX19" s="138">
        <v>6080.84</v>
      </c>
      <c r="AY19" s="135">
        <v>61.399500000000003</v>
      </c>
      <c r="AZ19" s="135">
        <v>140.72</v>
      </c>
      <c r="BA19" s="135">
        <v>157.43</v>
      </c>
      <c r="BB19" s="135">
        <v>303.12389999999999</v>
      </c>
      <c r="BC19" s="135">
        <v>303.5</v>
      </c>
      <c r="BD19" s="135">
        <v>312.41770000000002</v>
      </c>
      <c r="BE19" s="136">
        <v>425.49</v>
      </c>
      <c r="BF19" s="135">
        <v>0.55900000000000005</v>
      </c>
      <c r="BG19" s="135">
        <v>1.17</v>
      </c>
      <c r="BH19" s="135">
        <v>2.27</v>
      </c>
      <c r="BI19" s="135">
        <v>3.6219000000000001</v>
      </c>
      <c r="BJ19" s="135">
        <v>2.3033000000000001</v>
      </c>
      <c r="BK19" s="135">
        <v>2.2219000000000002</v>
      </c>
      <c r="BL19" s="136">
        <v>2.66</v>
      </c>
      <c r="BM19" s="135">
        <v>22.869399999999999</v>
      </c>
      <c r="BN19" s="135">
        <v>171.42</v>
      </c>
      <c r="BO19" s="135">
        <v>407.14</v>
      </c>
      <c r="BP19" s="135">
        <v>577.05999999999995</v>
      </c>
      <c r="BQ19" s="135">
        <v>773.89369999999997</v>
      </c>
      <c r="BR19" s="135">
        <v>1317.2263</v>
      </c>
      <c r="BS19" s="136">
        <v>1787.46</v>
      </c>
      <c r="BT19" s="135">
        <v>56.490499999999997</v>
      </c>
      <c r="BU19" s="135">
        <v>123.82000000000001</v>
      </c>
      <c r="BV19" s="135">
        <v>201.04000000000002</v>
      </c>
      <c r="BW19" s="135">
        <v>448.81</v>
      </c>
      <c r="BX19" s="135">
        <v>555.58780000000002</v>
      </c>
      <c r="BY19" s="135">
        <v>798.43560000000002</v>
      </c>
      <c r="BZ19" s="136">
        <v>1268.06</v>
      </c>
      <c r="CA19" s="135">
        <v>46.707099999999997</v>
      </c>
      <c r="CB19" s="135">
        <v>88.98</v>
      </c>
      <c r="CC19" s="135">
        <v>122.13</v>
      </c>
      <c r="CD19" s="135">
        <v>354.03280000000001</v>
      </c>
      <c r="CE19" s="135">
        <v>1126.7625</v>
      </c>
      <c r="CF19" s="135">
        <v>791.99</v>
      </c>
      <c r="CG19" s="136">
        <v>635.17999999999995</v>
      </c>
      <c r="CH19" s="135">
        <v>120.36340000000001</v>
      </c>
      <c r="CI19" s="135">
        <v>329.46000000000009</v>
      </c>
      <c r="CJ19" s="135">
        <v>483.38000000000028</v>
      </c>
      <c r="CK19" s="135">
        <v>596.20140000000015</v>
      </c>
      <c r="CL19" s="135">
        <v>801.41259999999988</v>
      </c>
      <c r="CM19" s="135">
        <v>769.96889999999996</v>
      </c>
      <c r="CN19" s="136">
        <v>745.39</v>
      </c>
      <c r="CO19" s="140">
        <v>308.38889999999998</v>
      </c>
      <c r="CP19" s="140">
        <v>855.57</v>
      </c>
      <c r="CQ19" s="140">
        <v>1373.39</v>
      </c>
      <c r="CR19" s="140">
        <v>2282.85</v>
      </c>
      <c r="CS19" s="140">
        <v>3563.4598999999998</v>
      </c>
      <c r="CT19" s="137">
        <f t="shared" si="4"/>
        <v>3992.2604000000001</v>
      </c>
      <c r="CU19" s="138">
        <v>4864.24</v>
      </c>
      <c r="CV19" s="271">
        <f t="shared" si="0"/>
        <v>0</v>
      </c>
      <c r="CW19" s="74">
        <v>99.995602763418901</v>
      </c>
      <c r="CX19" s="74">
        <v>86.283647066037148</v>
      </c>
      <c r="CY19" s="74">
        <v>102.16756441040951</v>
      </c>
      <c r="CZ19" s="74">
        <v>110.44048470477989</v>
      </c>
      <c r="DA19" s="74">
        <v>99.434354487569081</v>
      </c>
      <c r="DB19" s="74">
        <f>BD19/G19*100</f>
        <v>69.852691613367142</v>
      </c>
      <c r="DC19" s="116">
        <f>BE19/H19*100</f>
        <v>77.969984057466419</v>
      </c>
      <c r="DD19" s="74">
        <v>91.971043106284966</v>
      </c>
      <c r="DE19" s="74">
        <v>59.090909090909079</v>
      </c>
      <c r="DF19" s="74">
        <v>82.846715328467141</v>
      </c>
      <c r="DG19" s="74">
        <v>150.28007136633337</v>
      </c>
      <c r="DH19" s="74">
        <v>90.506503202483401</v>
      </c>
      <c r="DI19" s="74">
        <f>BK19/N19*100</f>
        <v>55.664395229982965</v>
      </c>
      <c r="DJ19" s="74">
        <f t="shared" si="2"/>
        <v>63.333333333333329</v>
      </c>
      <c r="DK19" s="74">
        <v>37.246579804560263</v>
      </c>
      <c r="DL19" s="74">
        <v>69.850454341713856</v>
      </c>
      <c r="DM19" s="74">
        <v>75.540382581590805</v>
      </c>
      <c r="DN19" s="74">
        <v>85.137208616110954</v>
      </c>
      <c r="DO19" s="74">
        <v>80.61396906977555</v>
      </c>
      <c r="DP19" s="74">
        <f>BR19/U19*100</f>
        <v>79.541061105602296</v>
      </c>
      <c r="DQ19" s="116">
        <f>BS19/V19*100</f>
        <v>84.418479441574021</v>
      </c>
      <c r="DR19" s="74">
        <v>57.342320166066919</v>
      </c>
      <c r="DS19" s="74">
        <v>56.759110703644289</v>
      </c>
      <c r="DT19" s="74">
        <v>64.609847024039084</v>
      </c>
      <c r="DU19" s="74">
        <v>68.777871427476825</v>
      </c>
      <c r="DV19" s="74">
        <v>61.99460760044245</v>
      </c>
      <c r="DW19" s="74">
        <f>BY19/AB19*100</f>
        <v>74.695060999961754</v>
      </c>
      <c r="DX19" s="116">
        <f>BZ19/AC19*100</f>
        <v>84.694865783691</v>
      </c>
      <c r="DY19" s="74">
        <v>82.194632644082702</v>
      </c>
      <c r="DZ19" s="74">
        <v>86.657576938059989</v>
      </c>
      <c r="EA19" s="74">
        <v>87.479406919275121</v>
      </c>
      <c r="EB19" s="74">
        <v>155.36483436527277</v>
      </c>
      <c r="EC19" s="74">
        <v>319.25894212629908</v>
      </c>
      <c r="ED19" s="74">
        <f t="shared" si="5"/>
        <v>84.944920781962196</v>
      </c>
      <c r="EE19" s="116">
        <f t="shared" si="5"/>
        <v>71.066705453243529</v>
      </c>
      <c r="EF19" s="74">
        <v>90.490836520396343</v>
      </c>
      <c r="EG19" s="74">
        <v>94.983566856945188</v>
      </c>
      <c r="EH19" s="74">
        <v>80.579449223177988</v>
      </c>
      <c r="EI19" s="74">
        <v>84.608390515765137</v>
      </c>
      <c r="EJ19" s="74">
        <v>89.324805812998406</v>
      </c>
      <c r="EK19" s="74">
        <f t="shared" si="6"/>
        <v>72.365430107678463</v>
      </c>
      <c r="EL19" s="116">
        <f t="shared" si="6"/>
        <v>72.893787222390642</v>
      </c>
      <c r="EM19" s="74">
        <v>74.895084821007913</v>
      </c>
      <c r="EN19" s="74">
        <v>79.353905228303518</v>
      </c>
      <c r="EO19" s="74">
        <v>78.638953305276431</v>
      </c>
      <c r="EP19" s="74">
        <v>89.884477273443153</v>
      </c>
      <c r="EQ19" s="74">
        <v>104.37546522441885</v>
      </c>
      <c r="ER19" s="74">
        <v>77.181491051851879</v>
      </c>
      <c r="ES19" s="116">
        <v>79.989999999999995</v>
      </c>
      <c r="ET19" s="273"/>
      <c r="EU19" s="273"/>
    </row>
    <row r="20" spans="1:151" ht="13" x14ac:dyDescent="0.25">
      <c r="A20" s="133" t="s">
        <v>37</v>
      </c>
      <c r="B20" s="135">
        <v>0</v>
      </c>
      <c r="C20" s="135">
        <v>0</v>
      </c>
      <c r="D20" s="135">
        <v>0</v>
      </c>
      <c r="E20" s="135">
        <v>0</v>
      </c>
      <c r="F20" s="135">
        <v>0</v>
      </c>
      <c r="G20" s="135">
        <v>0</v>
      </c>
      <c r="H20" s="136">
        <v>0</v>
      </c>
      <c r="I20" s="135">
        <v>0</v>
      </c>
      <c r="J20" s="135">
        <v>0</v>
      </c>
      <c r="K20" s="135">
        <v>0</v>
      </c>
      <c r="L20" s="135">
        <v>0</v>
      </c>
      <c r="M20" s="135">
        <v>0</v>
      </c>
      <c r="N20" s="135">
        <v>0</v>
      </c>
      <c r="O20" s="136">
        <v>0</v>
      </c>
      <c r="P20" s="135">
        <v>0</v>
      </c>
      <c r="Q20" s="135">
        <v>0</v>
      </c>
      <c r="R20" s="135">
        <v>0</v>
      </c>
      <c r="S20" s="135">
        <v>0</v>
      </c>
      <c r="T20" s="135">
        <v>0</v>
      </c>
      <c r="U20" s="135">
        <v>0</v>
      </c>
      <c r="V20" s="136">
        <v>0</v>
      </c>
      <c r="W20" s="135">
        <v>0</v>
      </c>
      <c r="X20" s="135">
        <v>0</v>
      </c>
      <c r="Y20" s="135">
        <v>0</v>
      </c>
      <c r="Z20" s="135">
        <v>0</v>
      </c>
      <c r="AA20" s="135">
        <v>0</v>
      </c>
      <c r="AB20" s="135">
        <v>0</v>
      </c>
      <c r="AC20" s="136">
        <v>0</v>
      </c>
      <c r="AD20" s="135">
        <v>19.917400000000001</v>
      </c>
      <c r="AE20" s="135">
        <v>112.24</v>
      </c>
      <c r="AF20" s="135">
        <v>-869.75</v>
      </c>
      <c r="AG20" s="135">
        <v>250.3896</v>
      </c>
      <c r="AH20" s="135">
        <v>210.10661950000002</v>
      </c>
      <c r="AI20" s="135">
        <v>169.84110000000001</v>
      </c>
      <c r="AJ20" s="136">
        <v>177.3</v>
      </c>
      <c r="AK20" s="135">
        <v>0</v>
      </c>
      <c r="AL20" s="135">
        <v>0</v>
      </c>
      <c r="AM20" s="135">
        <v>0</v>
      </c>
      <c r="AN20" s="135">
        <v>3.9999999998485691E-4</v>
      </c>
      <c r="AO20" s="135">
        <v>0</v>
      </c>
      <c r="AP20" s="135">
        <v>0</v>
      </c>
      <c r="AQ20" s="136">
        <v>0</v>
      </c>
      <c r="AR20" s="140">
        <v>19.917400000000001</v>
      </c>
      <c r="AS20" s="140">
        <v>112.24</v>
      </c>
      <c r="AT20" s="140">
        <v>-869.75</v>
      </c>
      <c r="AU20" s="140">
        <v>250.39</v>
      </c>
      <c r="AV20" s="140">
        <v>210.10661950000002</v>
      </c>
      <c r="AW20" s="137">
        <f t="shared" si="3"/>
        <v>169.84110000000001</v>
      </c>
      <c r="AX20" s="138">
        <v>177.3</v>
      </c>
      <c r="AY20" s="135">
        <v>0</v>
      </c>
      <c r="AZ20" s="135">
        <v>0</v>
      </c>
      <c r="BA20" s="135">
        <v>0</v>
      </c>
      <c r="BB20" s="135">
        <v>0</v>
      </c>
      <c r="BC20" s="135">
        <v>0</v>
      </c>
      <c r="BD20" s="135">
        <v>0</v>
      </c>
      <c r="BE20" s="136">
        <v>0</v>
      </c>
      <c r="BF20" s="135">
        <v>0</v>
      </c>
      <c r="BG20" s="135">
        <v>0</v>
      </c>
      <c r="BH20" s="135">
        <v>0</v>
      </c>
      <c r="BI20" s="135">
        <v>0</v>
      </c>
      <c r="BJ20" s="135">
        <v>0</v>
      </c>
      <c r="BK20" s="135">
        <v>0</v>
      </c>
      <c r="BL20" s="136">
        <v>0</v>
      </c>
      <c r="BM20" s="135"/>
      <c r="BN20" s="135">
        <v>0</v>
      </c>
      <c r="BO20" s="135">
        <v>0</v>
      </c>
      <c r="BP20" s="135">
        <v>0</v>
      </c>
      <c r="BQ20" s="135">
        <v>0</v>
      </c>
      <c r="BR20" s="135">
        <v>0</v>
      </c>
      <c r="BS20" s="136">
        <v>0</v>
      </c>
      <c r="BT20" s="135"/>
      <c r="BU20" s="135">
        <v>0</v>
      </c>
      <c r="BV20" s="135">
        <v>0</v>
      </c>
      <c r="BW20" s="135">
        <v>0</v>
      </c>
      <c r="BX20" s="135">
        <v>0</v>
      </c>
      <c r="BY20" s="135">
        <v>0</v>
      </c>
      <c r="BZ20" s="136">
        <v>0</v>
      </c>
      <c r="CA20" s="135">
        <v>22.405100000000001</v>
      </c>
      <c r="CB20" s="135">
        <v>133.52000000000001</v>
      </c>
      <c r="CC20" s="135">
        <v>323.33</v>
      </c>
      <c r="CD20" s="135">
        <v>590.30129999999997</v>
      </c>
      <c r="CE20" s="135">
        <v>1393.3006</v>
      </c>
      <c r="CF20" s="135">
        <v>532.97310000000004</v>
      </c>
      <c r="CG20" s="136">
        <v>569.21</v>
      </c>
      <c r="CH20" s="135">
        <v>0</v>
      </c>
      <c r="CI20" s="135">
        <v>0</v>
      </c>
      <c r="CJ20" s="135">
        <v>0</v>
      </c>
      <c r="CK20" s="135">
        <v>-1.3000000000147338E-3</v>
      </c>
      <c r="CL20" s="135">
        <v>0</v>
      </c>
      <c r="CM20" s="135">
        <v>0</v>
      </c>
      <c r="CN20" s="136">
        <v>0</v>
      </c>
      <c r="CO20" s="140">
        <v>22.405100000000001</v>
      </c>
      <c r="CP20" s="140">
        <v>133.53</v>
      </c>
      <c r="CQ20" s="140">
        <v>323.33</v>
      </c>
      <c r="CR20" s="140">
        <v>590.29999999999995</v>
      </c>
      <c r="CS20" s="140">
        <v>1393.3006</v>
      </c>
      <c r="CT20" s="137">
        <f t="shared" si="4"/>
        <v>532.97310000000004</v>
      </c>
      <c r="CU20" s="138">
        <v>569.21</v>
      </c>
      <c r="CV20" s="271">
        <f t="shared" si="0"/>
        <v>0</v>
      </c>
      <c r="CW20" s="111">
        <v>0</v>
      </c>
      <c r="CX20" s="111">
        <v>0</v>
      </c>
      <c r="CY20" s="111">
        <v>0</v>
      </c>
      <c r="CZ20" s="111">
        <v>0</v>
      </c>
      <c r="DA20" s="111">
        <v>0</v>
      </c>
      <c r="DB20" s="74">
        <v>0</v>
      </c>
      <c r="DC20" s="116">
        <v>0</v>
      </c>
      <c r="DD20" s="111">
        <v>0</v>
      </c>
      <c r="DE20" s="111">
        <v>0</v>
      </c>
      <c r="DF20" s="111">
        <v>0</v>
      </c>
      <c r="DG20" s="111">
        <v>0</v>
      </c>
      <c r="DH20" s="111">
        <v>0</v>
      </c>
      <c r="DI20" s="74">
        <v>0</v>
      </c>
      <c r="DJ20" s="74"/>
      <c r="DK20" s="111">
        <v>0</v>
      </c>
      <c r="DL20" s="111">
        <v>0</v>
      </c>
      <c r="DM20" s="111">
        <v>0</v>
      </c>
      <c r="DN20" s="111">
        <v>0</v>
      </c>
      <c r="DO20" s="111">
        <v>0</v>
      </c>
      <c r="DP20" s="74">
        <v>0</v>
      </c>
      <c r="DQ20" s="116">
        <v>0</v>
      </c>
      <c r="DR20" s="111">
        <v>0</v>
      </c>
      <c r="DS20" s="111">
        <v>0</v>
      </c>
      <c r="DT20" s="111">
        <v>0</v>
      </c>
      <c r="DU20" s="111">
        <v>0</v>
      </c>
      <c r="DV20" s="111">
        <v>0</v>
      </c>
      <c r="DW20" s="74">
        <v>0</v>
      </c>
      <c r="DX20" s="116">
        <v>0</v>
      </c>
      <c r="DY20" s="74">
        <v>112.49008404711458</v>
      </c>
      <c r="DZ20" s="74">
        <v>118.95937277263009</v>
      </c>
      <c r="EA20" s="74">
        <v>-37.175050301810863</v>
      </c>
      <c r="EB20" s="74">
        <v>235.75312233415443</v>
      </c>
      <c r="EC20" s="74">
        <v>663.13979222344301</v>
      </c>
      <c r="ED20" s="74">
        <f t="shared" si="5"/>
        <v>313.80690539569048</v>
      </c>
      <c r="EE20" s="116">
        <f t="shared" si="5"/>
        <v>321.04342921601801</v>
      </c>
      <c r="EF20" s="111">
        <v>0</v>
      </c>
      <c r="EG20" s="111">
        <v>0</v>
      </c>
      <c r="EH20" s="111">
        <v>0</v>
      </c>
      <c r="EI20" s="111">
        <v>0</v>
      </c>
      <c r="EJ20" s="111">
        <v>0</v>
      </c>
      <c r="EK20" s="74">
        <v>0</v>
      </c>
      <c r="EL20" s="116">
        <v>0</v>
      </c>
      <c r="EM20" s="74">
        <v>112.49008404711458</v>
      </c>
      <c r="EN20" s="74">
        <v>118.96828225231648</v>
      </c>
      <c r="EO20" s="74">
        <v>-37.175050301810863</v>
      </c>
      <c r="EP20" s="74">
        <v>235.7522265266185</v>
      </c>
      <c r="EQ20" s="74">
        <v>663.13979222344301</v>
      </c>
      <c r="ER20" s="74">
        <v>313.80690539569048</v>
      </c>
      <c r="ES20" s="116">
        <v>321.04000000000002</v>
      </c>
      <c r="ET20" s="18"/>
      <c r="EU20" s="273"/>
    </row>
    <row r="21" spans="1:151" ht="13" x14ac:dyDescent="0.25">
      <c r="A21" s="133" t="s">
        <v>38</v>
      </c>
      <c r="B21" s="135">
        <v>125.3125</v>
      </c>
      <c r="C21" s="135">
        <v>208.89</v>
      </c>
      <c r="D21" s="135">
        <v>292.06</v>
      </c>
      <c r="E21" s="135">
        <v>421.76940000000002</v>
      </c>
      <c r="F21" s="135">
        <v>306.16041760015247</v>
      </c>
      <c r="G21" s="135">
        <v>435.55102482133691</v>
      </c>
      <c r="H21" s="136">
        <v>472.24</v>
      </c>
      <c r="I21" s="135">
        <v>6.4414999999999996</v>
      </c>
      <c r="J21" s="135">
        <v>8.93</v>
      </c>
      <c r="K21" s="135">
        <v>8.26</v>
      </c>
      <c r="L21" s="135">
        <v>5.6448</v>
      </c>
      <c r="M21" s="135">
        <v>5.8005649469652445</v>
      </c>
      <c r="N21" s="135">
        <v>3.754164963521236</v>
      </c>
      <c r="O21" s="136">
        <v>5.7</v>
      </c>
      <c r="P21" s="135">
        <v>4.66</v>
      </c>
      <c r="Q21" s="135"/>
      <c r="R21" s="135">
        <v>19.2</v>
      </c>
      <c r="S21" s="135">
        <v>4.5869</v>
      </c>
      <c r="T21" s="135">
        <v>2.9220139555499958</v>
      </c>
      <c r="U21" s="135">
        <v>1.6987164397404142</v>
      </c>
      <c r="V21" s="136">
        <v>14.11</v>
      </c>
      <c r="W21" s="135">
        <v>7.9744000000000002</v>
      </c>
      <c r="X21" s="135">
        <v>34.25</v>
      </c>
      <c r="Y21" s="135">
        <v>33.94</v>
      </c>
      <c r="Z21" s="135">
        <v>44.641199999999998</v>
      </c>
      <c r="AA21" s="135">
        <v>55.133538482440422</v>
      </c>
      <c r="AB21" s="135">
        <v>55.640270223938153</v>
      </c>
      <c r="AC21" s="136">
        <v>167.36</v>
      </c>
      <c r="AD21" s="135">
        <v>11.458399999999999</v>
      </c>
      <c r="AE21" s="135">
        <v>30.49</v>
      </c>
      <c r="AF21" s="135">
        <v>23.58</v>
      </c>
      <c r="AG21" s="135">
        <v>35.942</v>
      </c>
      <c r="AH21" s="135">
        <v>59.846771901793574</v>
      </c>
      <c r="AI21" s="135">
        <v>24.680325717851829</v>
      </c>
      <c r="AJ21" s="136">
        <v>89.37</v>
      </c>
      <c r="AK21" s="135">
        <v>182.0727</v>
      </c>
      <c r="AL21" s="135">
        <v>434.3900000000001</v>
      </c>
      <c r="AM21" s="135">
        <v>455.82999999999987</v>
      </c>
      <c r="AN21" s="135">
        <v>497.87179999999989</v>
      </c>
      <c r="AO21" s="135">
        <v>601.33258285848183</v>
      </c>
      <c r="AP21" s="135">
        <v>272.05277640478391</v>
      </c>
      <c r="AQ21" s="136">
        <v>203.54</v>
      </c>
      <c r="AR21" s="140">
        <v>337.91950000000003</v>
      </c>
      <c r="AS21" s="140">
        <v>733.36</v>
      </c>
      <c r="AT21" s="140">
        <v>832.87</v>
      </c>
      <c r="AU21" s="140">
        <v>1010.4561</v>
      </c>
      <c r="AV21" s="140">
        <v>1031.1958897453835</v>
      </c>
      <c r="AW21" s="137">
        <f t="shared" si="3"/>
        <v>793.37727857117238</v>
      </c>
      <c r="AX21" s="138">
        <v>952.31</v>
      </c>
      <c r="AY21" s="135">
        <v>174.72300000000001</v>
      </c>
      <c r="AZ21" s="135">
        <v>236.13</v>
      </c>
      <c r="BA21" s="135">
        <v>207.64</v>
      </c>
      <c r="BB21" s="135">
        <v>233.8194</v>
      </c>
      <c r="BC21" s="135">
        <v>151.04345529776</v>
      </c>
      <c r="BD21" s="135">
        <v>180.38032146168823</v>
      </c>
      <c r="BE21" s="136">
        <v>291.02999999999997</v>
      </c>
      <c r="BF21" s="135">
        <v>6.3438999999999997</v>
      </c>
      <c r="BG21" s="135">
        <v>5.81</v>
      </c>
      <c r="BH21" s="135">
        <v>10.86</v>
      </c>
      <c r="BI21" s="135">
        <v>1.5400000000000003</v>
      </c>
      <c r="BJ21" s="135">
        <v>8.1082222972969795</v>
      </c>
      <c r="BK21" s="135">
        <v>5.579543437720373</v>
      </c>
      <c r="BL21" s="136">
        <v>3.3</v>
      </c>
      <c r="BM21" s="135">
        <v>3.6293000000000002</v>
      </c>
      <c r="BN21" s="135">
        <v>12.59</v>
      </c>
      <c r="BO21" s="135">
        <v>15</v>
      </c>
      <c r="BP21" s="135">
        <v>2.46</v>
      </c>
      <c r="BQ21" s="135">
        <v>1.9901995276634099</v>
      </c>
      <c r="BR21" s="135">
        <v>3.1015159101685583</v>
      </c>
      <c r="BS21" s="136">
        <v>-8.5815000000000001</v>
      </c>
      <c r="BT21" s="135">
        <v>5.9493</v>
      </c>
      <c r="BU21" s="135">
        <v>20.869999999999997</v>
      </c>
      <c r="BV21" s="135">
        <v>20.47</v>
      </c>
      <c r="BW21" s="135">
        <v>32.69</v>
      </c>
      <c r="BX21" s="135">
        <v>42.508586791500001</v>
      </c>
      <c r="BY21" s="135">
        <v>40.124154737989365</v>
      </c>
      <c r="BZ21" s="136">
        <v>122.02</v>
      </c>
      <c r="CA21" s="135">
        <v>12.14</v>
      </c>
      <c r="CB21" s="135">
        <v>27.44</v>
      </c>
      <c r="CC21" s="135">
        <v>43.32</v>
      </c>
      <c r="CD21" s="135">
        <v>55.853999999999999</v>
      </c>
      <c r="CE21" s="135">
        <v>155.28538742095699</v>
      </c>
      <c r="CF21" s="135">
        <v>83.330507006388956</v>
      </c>
      <c r="CG21" s="136">
        <v>78.36</v>
      </c>
      <c r="CH21" s="135">
        <v>171.30770000000001</v>
      </c>
      <c r="CI21" s="135">
        <v>446.91</v>
      </c>
      <c r="CJ21" s="135">
        <v>386.19999999999993</v>
      </c>
      <c r="CK21" s="135">
        <v>338.63659999999993</v>
      </c>
      <c r="CL21" s="135">
        <v>387.24174600174302</v>
      </c>
      <c r="CM21" s="135">
        <v>187.28076288307102</v>
      </c>
      <c r="CN21" s="136">
        <v>291.75</v>
      </c>
      <c r="CO21" s="140">
        <v>374.09320000000002</v>
      </c>
      <c r="CP21" s="140">
        <v>749.75</v>
      </c>
      <c r="CQ21" s="140">
        <v>683.49</v>
      </c>
      <c r="CR21" s="140">
        <v>665</v>
      </c>
      <c r="CS21" s="135">
        <v>746.17759733692003</v>
      </c>
      <c r="CT21" s="137">
        <f t="shared" si="4"/>
        <v>499.79680543702648</v>
      </c>
      <c r="CU21" s="138">
        <v>777.88</v>
      </c>
      <c r="CV21" s="271">
        <f t="shared" si="0"/>
        <v>1.5000000000782165E-3</v>
      </c>
      <c r="CW21" s="74">
        <v>139.42982543640898</v>
      </c>
      <c r="CX21" s="74">
        <v>113.04035616831827</v>
      </c>
      <c r="CY21" s="74">
        <v>71.094980483462294</v>
      </c>
      <c r="CZ21" s="74">
        <v>55.437734458687615</v>
      </c>
      <c r="DA21" s="74">
        <v>-49.33474303494819</v>
      </c>
      <c r="DB21" s="74">
        <f t="shared" si="7"/>
        <v>41.41428011463875</v>
      </c>
      <c r="DC21" s="116">
        <f t="shared" si="7"/>
        <v>61.627562256479749</v>
      </c>
      <c r="DD21" s="74">
        <v>98.484824963129697</v>
      </c>
      <c r="DE21" s="74">
        <v>65.061590145576702</v>
      </c>
      <c r="DF21" s="74">
        <v>131.47699757869248</v>
      </c>
      <c r="DG21" s="74">
        <v>27.281746031746035</v>
      </c>
      <c r="DH21" s="74">
        <v>-139.78332061498699</v>
      </c>
      <c r="DI21" s="74">
        <f>BK21/N21*100</f>
        <v>148.62275611050973</v>
      </c>
      <c r="DJ21" s="74">
        <f t="shared" si="2"/>
        <v>57.894736842105253</v>
      </c>
      <c r="DK21" s="74">
        <v>77.881974248927037</v>
      </c>
      <c r="DL21" s="74">
        <v>76.721511273613658</v>
      </c>
      <c r="DM21" s="74">
        <v>78.125</v>
      </c>
      <c r="DN21" s="74">
        <v>53.630992609387604</v>
      </c>
      <c r="DO21" s="74">
        <v>-68.110541494275708</v>
      </c>
      <c r="DP21" s="74">
        <f t="shared" ref="DP21:DQ24" si="8">BR21/U21*100</f>
        <v>182.57996670960046</v>
      </c>
      <c r="DQ21" s="116">
        <f t="shared" si="8"/>
        <v>-60.818568391211912</v>
      </c>
      <c r="DR21" s="74">
        <v>74.604985955056179</v>
      </c>
      <c r="DS21" s="74">
        <v>60.934306569343057</v>
      </c>
      <c r="DT21" s="74">
        <v>60.312315851502653</v>
      </c>
      <c r="DU21" s="74">
        <v>73.228318235172878</v>
      </c>
      <c r="DV21" s="75">
        <f>BX21*100/AA21</f>
        <v>77.101140179926304</v>
      </c>
      <c r="DW21" s="74">
        <f>BY21/AB21*100</f>
        <v>72.113515222876686</v>
      </c>
      <c r="DX21" s="116">
        <f>BZ21/AC21*100</f>
        <v>72.908699808795404</v>
      </c>
      <c r="DY21" s="74">
        <v>105.94847448160303</v>
      </c>
      <c r="DZ21" s="74">
        <v>89.996720236143005</v>
      </c>
      <c r="EA21" s="74">
        <v>183.71501272264632</v>
      </c>
      <c r="EB21" s="74">
        <v>155.40036725836069</v>
      </c>
      <c r="EC21" s="75">
        <f>CE21*100/AH21</f>
        <v>259.47161807787194</v>
      </c>
      <c r="ED21" s="74">
        <f t="shared" si="5"/>
        <v>337.6394135111197</v>
      </c>
      <c r="EE21" s="116">
        <f t="shared" si="5"/>
        <v>87.680429674387369</v>
      </c>
      <c r="EF21" s="74">
        <v>94.087526575922695</v>
      </c>
      <c r="EG21" s="74">
        <v>102.88220262897394</v>
      </c>
      <c r="EH21" s="74">
        <v>84.724568369786994</v>
      </c>
      <c r="EI21" s="74">
        <v>68.016826821683821</v>
      </c>
      <c r="EJ21" s="75">
        <f>CL21*100/AO21</f>
        <v>64.397266511147436</v>
      </c>
      <c r="EK21" s="74">
        <f t="shared" si="6"/>
        <v>68.839864587310188</v>
      </c>
      <c r="EL21" s="116">
        <f t="shared" si="6"/>
        <v>143.33791883659234</v>
      </c>
      <c r="EM21" s="74">
        <v>110.70482762906551</v>
      </c>
      <c r="EN21" s="74">
        <v>102.23491873022799</v>
      </c>
      <c r="EO21" s="74">
        <v>82.064427821868961</v>
      </c>
      <c r="EP21" s="74">
        <v>65.811864562943413</v>
      </c>
      <c r="EQ21" s="74">
        <v>72.36041228996379</v>
      </c>
      <c r="ER21" s="74">
        <v>62.996107770710587</v>
      </c>
      <c r="ES21" s="116">
        <v>81.680000000000007</v>
      </c>
      <c r="ET21" s="273"/>
      <c r="EU21" s="273"/>
    </row>
    <row r="22" spans="1:151" ht="13" x14ac:dyDescent="0.25">
      <c r="A22" s="133" t="s">
        <v>39</v>
      </c>
      <c r="B22" s="135">
        <v>116.0307</v>
      </c>
      <c r="C22" s="135">
        <v>102.64</v>
      </c>
      <c r="D22" s="135">
        <v>70.2</v>
      </c>
      <c r="E22" s="135">
        <v>301.38010000000003</v>
      </c>
      <c r="F22" s="135">
        <v>301.40584038522996</v>
      </c>
      <c r="G22" s="135">
        <v>265.77587946083605</v>
      </c>
      <c r="H22" s="136">
        <v>450.75</v>
      </c>
      <c r="I22" s="135">
        <v>1.4108000000000001</v>
      </c>
      <c r="J22" s="135">
        <v>9.0399999999999991</v>
      </c>
      <c r="K22" s="135">
        <v>11.09</v>
      </c>
      <c r="L22" s="135">
        <v>17.384999999999998</v>
      </c>
      <c r="M22" s="135">
        <v>26.169114834623372</v>
      </c>
      <c r="N22" s="135">
        <v>18.714270769604902</v>
      </c>
      <c r="O22" s="136">
        <v>1.65</v>
      </c>
      <c r="P22" s="135">
        <v>12.0756</v>
      </c>
      <c r="Q22" s="135">
        <v>33.200000000000003</v>
      </c>
      <c r="R22" s="135">
        <v>282.58999999999997</v>
      </c>
      <c r="S22" s="135">
        <v>432.86759999999998</v>
      </c>
      <c r="T22" s="135">
        <v>292.27960457255455</v>
      </c>
      <c r="U22" s="135">
        <v>420.78396966790399</v>
      </c>
      <c r="V22" s="136">
        <v>1139.72</v>
      </c>
      <c r="W22" s="135">
        <v>135.40549999999999</v>
      </c>
      <c r="X22" s="135">
        <v>162.33000000000001</v>
      </c>
      <c r="Y22" s="135">
        <v>108.84</v>
      </c>
      <c r="Z22" s="135">
        <v>362.803</v>
      </c>
      <c r="AA22" s="135">
        <v>398.02438199446976</v>
      </c>
      <c r="AB22" s="135">
        <v>441.32452839496898</v>
      </c>
      <c r="AC22" s="136">
        <v>658.55</v>
      </c>
      <c r="AD22" s="135">
        <v>30.704599999999999</v>
      </c>
      <c r="AE22" s="135">
        <v>77.41</v>
      </c>
      <c r="AF22" s="135">
        <v>85.72</v>
      </c>
      <c r="AG22" s="135">
        <v>339.20870000000002</v>
      </c>
      <c r="AH22" s="135">
        <v>213.07537552366378</v>
      </c>
      <c r="AI22" s="135">
        <v>120.78936483464598</v>
      </c>
      <c r="AJ22" s="136">
        <v>253.2</v>
      </c>
      <c r="AK22" s="135">
        <v>556.94910000000004</v>
      </c>
      <c r="AL22" s="135">
        <v>857.11999999999989</v>
      </c>
      <c r="AM22" s="135">
        <v>799.43</v>
      </c>
      <c r="AN22" s="135">
        <v>738.35379999999986</v>
      </c>
      <c r="AO22" s="135">
        <v>827.3366837099345</v>
      </c>
      <c r="AP22" s="135">
        <v>177.08564576043989</v>
      </c>
      <c r="AQ22" s="136">
        <v>1086.6500000000001</v>
      </c>
      <c r="AR22" s="140">
        <v>852.57629999999995</v>
      </c>
      <c r="AS22" s="140">
        <v>1241.74</v>
      </c>
      <c r="AT22" s="140">
        <v>1357.87</v>
      </c>
      <c r="AU22" s="140">
        <v>2191.9982</v>
      </c>
      <c r="AV22" s="140">
        <v>2058.291001020476</v>
      </c>
      <c r="AW22" s="137">
        <f t="shared" si="3"/>
        <v>1444.4736588883995</v>
      </c>
      <c r="AX22" s="138">
        <v>3590.52</v>
      </c>
      <c r="AY22" s="135">
        <v>38.646099999999997</v>
      </c>
      <c r="AZ22" s="135">
        <v>90.43</v>
      </c>
      <c r="BA22" s="135">
        <v>12.87</v>
      </c>
      <c r="BB22" s="135">
        <v>77.819500000000005</v>
      </c>
      <c r="BC22" s="135">
        <v>102.63772893923435</v>
      </c>
      <c r="BD22" s="135">
        <v>108.123941541958</v>
      </c>
      <c r="BE22" s="136">
        <v>209.96</v>
      </c>
      <c r="BF22" s="135">
        <v>2.4440999999999997</v>
      </c>
      <c r="BG22" s="135">
        <v>7.96</v>
      </c>
      <c r="BH22" s="135">
        <v>8.120000000000001</v>
      </c>
      <c r="BI22" s="135">
        <v>11.876099999999999</v>
      </c>
      <c r="BJ22" s="135">
        <v>32.79306802674261</v>
      </c>
      <c r="BK22" s="135">
        <v>19.576724573438099</v>
      </c>
      <c r="BL22" s="136">
        <v>7.31</v>
      </c>
      <c r="BM22" s="135">
        <v>11.4541</v>
      </c>
      <c r="BN22" s="135">
        <v>22.8</v>
      </c>
      <c r="BO22" s="135">
        <v>197.49</v>
      </c>
      <c r="BP22" s="135">
        <v>292.63679999999999</v>
      </c>
      <c r="BQ22" s="135">
        <v>183.41210367601104</v>
      </c>
      <c r="BR22" s="135">
        <v>327.22183743399899</v>
      </c>
      <c r="BS22" s="136">
        <v>902.06</v>
      </c>
      <c r="BT22" s="135">
        <v>72.827200000000005</v>
      </c>
      <c r="BU22" s="135">
        <v>91.330000000000013</v>
      </c>
      <c r="BV22" s="135">
        <v>72.22999999999999</v>
      </c>
      <c r="BW22" s="135">
        <v>242.81640000000002</v>
      </c>
      <c r="BX22" s="135">
        <v>282.28084118710041</v>
      </c>
      <c r="BY22" s="135">
        <v>269.63411297514801</v>
      </c>
      <c r="BZ22" s="136">
        <v>430.57</v>
      </c>
      <c r="CA22" s="135">
        <v>19.746200000000002</v>
      </c>
      <c r="CB22" s="135">
        <v>55.17</v>
      </c>
      <c r="CC22" s="135">
        <v>110.7</v>
      </c>
      <c r="CD22" s="135">
        <v>944.51049999999998</v>
      </c>
      <c r="CE22" s="135">
        <v>968.09345877707335</v>
      </c>
      <c r="CF22" s="135">
        <v>-99.765835396731504</v>
      </c>
      <c r="CG22" s="136">
        <v>1328.15</v>
      </c>
      <c r="CH22" s="135">
        <v>522.27319999999997</v>
      </c>
      <c r="CI22" s="135">
        <v>819.52</v>
      </c>
      <c r="CJ22" s="135">
        <v>810.47</v>
      </c>
      <c r="CK22" s="135">
        <v>587.98550000000023</v>
      </c>
      <c r="CL22" s="135">
        <v>440.69902664684065</v>
      </c>
      <c r="CM22" s="135">
        <v>165.69919031326</v>
      </c>
      <c r="CN22" s="136">
        <v>694.51</v>
      </c>
      <c r="CO22" s="140">
        <v>667.3909000000001</v>
      </c>
      <c r="CP22" s="140">
        <v>1087.21</v>
      </c>
      <c r="CQ22" s="140">
        <v>1211.8800000000001</v>
      </c>
      <c r="CR22" s="140">
        <v>2157.6448</v>
      </c>
      <c r="CS22" s="140">
        <v>2009.916327253002</v>
      </c>
      <c r="CT22" s="137">
        <f t="shared" si="4"/>
        <v>790.48997144107159</v>
      </c>
      <c r="CU22" s="138">
        <v>3572.56</v>
      </c>
      <c r="CV22" s="271">
        <f t="shared" si="0"/>
        <v>0</v>
      </c>
      <c r="CW22" s="74">
        <v>33.306788634387281</v>
      </c>
      <c r="CX22" s="74">
        <v>88.10405300077943</v>
      </c>
      <c r="CY22" s="74">
        <v>18.333333333333332</v>
      </c>
      <c r="CZ22" s="74">
        <v>25.821047905949996</v>
      </c>
      <c r="DA22" s="74">
        <v>34.052999373884724</v>
      </c>
      <c r="DB22" s="74">
        <f t="shared" si="7"/>
        <v>40.682375602068447</v>
      </c>
      <c r="DC22" s="116">
        <f t="shared" si="7"/>
        <v>46.580144204104272</v>
      </c>
      <c r="DD22" s="74">
        <v>173.24213212361778</v>
      </c>
      <c r="DE22" s="74">
        <v>88.053097345132741</v>
      </c>
      <c r="DF22" s="74">
        <v>73.219116321009921</v>
      </c>
      <c r="DG22" s="74">
        <v>68.312338222605689</v>
      </c>
      <c r="DH22" s="74">
        <v>125.31210258344441</v>
      </c>
      <c r="DI22" s="74">
        <f>BK22/N22*100</f>
        <v>104.60853545644946</v>
      </c>
      <c r="DJ22" s="74">
        <f t="shared" si="2"/>
        <v>443.03030303030306</v>
      </c>
      <c r="DK22" s="74">
        <v>94.853257809135783</v>
      </c>
      <c r="DL22" s="74">
        <v>68.674698795180717</v>
      </c>
      <c r="DM22" s="74">
        <v>69.885700130931752</v>
      </c>
      <c r="DN22" s="74">
        <v>67.604228175081715</v>
      </c>
      <c r="DO22" s="74">
        <v>62.75227583677718</v>
      </c>
      <c r="DP22" s="74">
        <f t="shared" si="8"/>
        <v>77.764805938841448</v>
      </c>
      <c r="DQ22" s="116">
        <f t="shared" si="8"/>
        <v>79.147509914715883</v>
      </c>
      <c r="DR22" s="74">
        <v>53.784521308218658</v>
      </c>
      <c r="DS22" s="74">
        <v>56.261935563358591</v>
      </c>
      <c r="DT22" s="74">
        <v>66.363469312752656</v>
      </c>
      <c r="DU22" s="74">
        <v>66.927891996482941</v>
      </c>
      <c r="DV22" s="74">
        <v>70.920489788241781</v>
      </c>
      <c r="DW22" s="74">
        <f>BY22/AB22*100</f>
        <v>61.096561742390975</v>
      </c>
      <c r="DX22" s="116">
        <f>BZ22/AC22*100</f>
        <v>65.381520006073956</v>
      </c>
      <c r="DY22" s="74">
        <v>64.310233645772954</v>
      </c>
      <c r="DZ22" s="74">
        <v>71.269861774964482</v>
      </c>
      <c r="EA22" s="74">
        <v>129.14139057396176</v>
      </c>
      <c r="EB22" s="74">
        <v>278.44524624515816</v>
      </c>
      <c r="EC22" s="74">
        <v>454.34319024328482</v>
      </c>
      <c r="ED22" s="74">
        <f t="shared" si="5"/>
        <v>-82.594883691379167</v>
      </c>
      <c r="EE22" s="116">
        <f t="shared" si="5"/>
        <v>524.54581358609801</v>
      </c>
      <c r="EF22" s="74">
        <v>93.773955286039595</v>
      </c>
      <c r="EG22" s="74">
        <v>95.613216352436069</v>
      </c>
      <c r="EH22" s="74">
        <v>101.38098395106513</v>
      </c>
      <c r="EI22" s="74">
        <v>79.634654822660949</v>
      </c>
      <c r="EJ22" s="74">
        <v>53.267192827793238</v>
      </c>
      <c r="EK22" s="74">
        <f t="shared" si="6"/>
        <v>93.57008559429859</v>
      </c>
      <c r="EL22" s="116">
        <f t="shared" si="6"/>
        <v>63.912943450052907</v>
      </c>
      <c r="EM22" s="74">
        <v>78.279316467042321</v>
      </c>
      <c r="EN22" s="74">
        <v>87.555365857586935</v>
      </c>
      <c r="EO22" s="74">
        <v>89.248602590822401</v>
      </c>
      <c r="EP22" s="74">
        <v>98.432781559765886</v>
      </c>
      <c r="EQ22" s="74">
        <v>97.649765084553621</v>
      </c>
      <c r="ER22" s="74">
        <v>54.725121955453048</v>
      </c>
      <c r="ES22" s="116">
        <v>99.5</v>
      </c>
      <c r="ET22" s="273"/>
      <c r="EU22" s="273"/>
    </row>
    <row r="23" spans="1:151" ht="13" x14ac:dyDescent="0.25">
      <c r="A23" s="133" t="s">
        <v>40</v>
      </c>
      <c r="B23" s="135">
        <v>87.328599999999994</v>
      </c>
      <c r="C23" s="135">
        <v>101.1</v>
      </c>
      <c r="D23" s="135">
        <v>91.73</v>
      </c>
      <c r="E23" s="135">
        <v>83.391199999999998</v>
      </c>
      <c r="F23" s="135">
        <v>97.296531856042819</v>
      </c>
      <c r="G23" s="135">
        <v>31.504839575862356</v>
      </c>
      <c r="H23" s="136">
        <v>6.95</v>
      </c>
      <c r="I23" s="135">
        <v>8.1463000000000001</v>
      </c>
      <c r="J23" s="135">
        <v>11.0936</v>
      </c>
      <c r="K23" s="135">
        <v>11.876799999999999</v>
      </c>
      <c r="L23" s="135">
        <v>9.8589000000000002</v>
      </c>
      <c r="M23" s="135">
        <v>4.6205199684073897</v>
      </c>
      <c r="N23" s="135">
        <v>11.075631130876314</v>
      </c>
      <c r="O23" s="136">
        <v>1.61</v>
      </c>
      <c r="P23" s="135">
        <v>0.96589999999999998</v>
      </c>
      <c r="Q23" s="135">
        <v>1.04</v>
      </c>
      <c r="R23" s="135">
        <v>21.08</v>
      </c>
      <c r="S23" s="135">
        <v>23.275500000000001</v>
      </c>
      <c r="T23" s="135">
        <v>14.330804548453688</v>
      </c>
      <c r="U23" s="135">
        <v>-0.16455701661355299</v>
      </c>
      <c r="V23" s="136">
        <v>0.88</v>
      </c>
      <c r="W23" s="135">
        <v>5.6500000000000002E-2</v>
      </c>
      <c r="X23" s="135">
        <v>0.31</v>
      </c>
      <c r="Y23" s="135">
        <v>0.34</v>
      </c>
      <c r="Z23" s="135">
        <v>6.0900000000000003E-2</v>
      </c>
      <c r="AA23" s="135">
        <v>7.8013788906739739E-2</v>
      </c>
      <c r="AB23" s="135">
        <v>0</v>
      </c>
      <c r="AC23" s="136">
        <v>0.01</v>
      </c>
      <c r="AD23" s="135">
        <v>0</v>
      </c>
      <c r="AE23" s="135">
        <v>0</v>
      </c>
      <c r="AF23" s="135">
        <v>0</v>
      </c>
      <c r="AG23" s="135">
        <v>0</v>
      </c>
      <c r="AH23" s="135">
        <v>0</v>
      </c>
      <c r="AI23" s="135">
        <v>0</v>
      </c>
      <c r="AJ23" s="136">
        <v>0</v>
      </c>
      <c r="AK23" s="135">
        <v>11.941800000000001</v>
      </c>
      <c r="AL23" s="135">
        <v>130.1764</v>
      </c>
      <c r="AM23" s="135">
        <v>217.94320000000005</v>
      </c>
      <c r="AN23" s="135">
        <v>131.33590000000001</v>
      </c>
      <c r="AO23" s="135">
        <v>142.76772696459605</v>
      </c>
      <c r="AP23" s="135">
        <v>62.515375598950492</v>
      </c>
      <c r="AQ23" s="136">
        <v>15.71</v>
      </c>
      <c r="AR23" s="140">
        <v>108.4391</v>
      </c>
      <c r="AS23" s="140">
        <v>243.72</v>
      </c>
      <c r="AT23" s="140">
        <v>342.97</v>
      </c>
      <c r="AU23" s="140">
        <v>247.92240000000001</v>
      </c>
      <c r="AV23" s="140">
        <v>259.09359712640668</v>
      </c>
      <c r="AW23" s="137">
        <f>+AP23+AI23+U23+AB23+N23+G23</f>
        <v>104.93128928907561</v>
      </c>
      <c r="AX23" s="138">
        <v>24.63</v>
      </c>
      <c r="AY23" s="135">
        <v>70.299899999999994</v>
      </c>
      <c r="AZ23" s="135">
        <v>73.760000000000005</v>
      </c>
      <c r="BA23" s="135">
        <v>79.67</v>
      </c>
      <c r="BB23" s="135">
        <v>65.95</v>
      </c>
      <c r="BC23" s="135">
        <v>45.904814407631292</v>
      </c>
      <c r="BD23" s="135">
        <v>0.59448500726180564</v>
      </c>
      <c r="BE23" s="136">
        <v>3.1</v>
      </c>
      <c r="BF23" s="135">
        <v>6.0506000000000002</v>
      </c>
      <c r="BG23" s="135">
        <v>7.65</v>
      </c>
      <c r="BH23" s="135">
        <v>2.67</v>
      </c>
      <c r="BI23" s="135">
        <v>47.686999999999998</v>
      </c>
      <c r="BJ23" s="135">
        <v>10.009382916423899</v>
      </c>
      <c r="BK23" s="135">
        <v>15.775913832051645</v>
      </c>
      <c r="BL23" s="136">
        <v>0.05</v>
      </c>
      <c r="BM23" s="135">
        <v>2.0507</v>
      </c>
      <c r="BN23" s="135">
        <v>0.6099</v>
      </c>
      <c r="BO23" s="135">
        <v>18.95</v>
      </c>
      <c r="BP23" s="135">
        <v>20.93</v>
      </c>
      <c r="BQ23" s="135">
        <v>16.277058989696052</v>
      </c>
      <c r="BR23" s="135">
        <v>-5.7554174031787113</v>
      </c>
      <c r="BS23" s="136">
        <v>-0.83</v>
      </c>
      <c r="BT23" s="135">
        <v>3.56E-2</v>
      </c>
      <c r="BU23" s="135">
        <v>0.19</v>
      </c>
      <c r="BV23" s="135">
        <v>0.28000000000000003</v>
      </c>
      <c r="BW23" s="135">
        <v>7.0900000000000005E-2</v>
      </c>
      <c r="BX23" s="135">
        <v>2.8683011640299082E-2</v>
      </c>
      <c r="BY23" s="135">
        <v>-0.51716336389654727</v>
      </c>
      <c r="BZ23" s="136">
        <v>-0.09</v>
      </c>
      <c r="CA23" s="135">
        <v>0</v>
      </c>
      <c r="CB23" s="135">
        <v>0</v>
      </c>
      <c r="CC23" s="135">
        <v>0</v>
      </c>
      <c r="CD23" s="135">
        <v>0</v>
      </c>
      <c r="CE23" s="135">
        <v>2.8683006763458252E-2</v>
      </c>
      <c r="CF23" s="135">
        <v>0</v>
      </c>
      <c r="CG23" s="136">
        <v>0</v>
      </c>
      <c r="CH23" s="135">
        <v>8.5411999999999999</v>
      </c>
      <c r="CI23" s="135">
        <v>114.02009999999999</v>
      </c>
      <c r="CJ23" s="135">
        <v>229.07</v>
      </c>
      <c r="CK23" s="135">
        <v>105.40629999999997</v>
      </c>
      <c r="CL23" s="135">
        <v>142.75836973967284</v>
      </c>
      <c r="CM23" s="135">
        <v>46.646723149161176</v>
      </c>
      <c r="CN23" s="136">
        <v>0.84</v>
      </c>
      <c r="CO23" s="140">
        <v>86.978000000000009</v>
      </c>
      <c r="CP23" s="140">
        <v>196.23</v>
      </c>
      <c r="CQ23" s="140">
        <v>330.64</v>
      </c>
      <c r="CR23" s="140">
        <v>240.04419999999999</v>
      </c>
      <c r="CS23" s="140">
        <v>214.97830906506437</v>
      </c>
      <c r="CT23" s="137">
        <f t="shared" si="4"/>
        <v>56.744541221399366</v>
      </c>
      <c r="CU23" s="138">
        <v>3.07</v>
      </c>
      <c r="CV23" s="271">
        <f t="shared" si="0"/>
        <v>0</v>
      </c>
      <c r="CW23" s="74">
        <v>80.50043170278694</v>
      </c>
      <c r="CX23" s="74">
        <v>72.957467853610297</v>
      </c>
      <c r="CY23" s="74">
        <v>86.852719938951267</v>
      </c>
      <c r="CZ23" s="74">
        <v>79.085083318143887</v>
      </c>
      <c r="DA23" s="74">
        <v>47.18031931040538</v>
      </c>
      <c r="DB23" s="74">
        <f t="shared" si="7"/>
        <v>1.8869640831857284</v>
      </c>
      <c r="DC23" s="116">
        <f t="shared" si="7"/>
        <v>44.60431654676259</v>
      </c>
      <c r="DD23" s="74">
        <v>74.274210377717495</v>
      </c>
      <c r="DE23" s="74">
        <v>68.958678877911595</v>
      </c>
      <c r="DF23" s="74">
        <v>22.480802909874715</v>
      </c>
      <c r="DG23" s="74">
        <v>483.69493554047602</v>
      </c>
      <c r="DH23" s="74">
        <v>216.62892888381896</v>
      </c>
      <c r="DI23" s="74">
        <f>BK23/N23*100</f>
        <v>142.43805744010402</v>
      </c>
      <c r="DJ23" s="74">
        <f t="shared" si="2"/>
        <v>3.1055900621118013</v>
      </c>
      <c r="DK23" s="74">
        <v>212.30976291541569</v>
      </c>
      <c r="DL23" s="74">
        <v>58.644230769230766</v>
      </c>
      <c r="DM23" s="74">
        <v>89.895635673624298</v>
      </c>
      <c r="DN23" s="74">
        <v>89.922880281841415</v>
      </c>
      <c r="DO23" s="74">
        <v>113.58091539565632</v>
      </c>
      <c r="DP23" s="74">
        <f t="shared" si="8"/>
        <v>3497.5217232424548</v>
      </c>
      <c r="DQ23" s="116">
        <f t="shared" si="8"/>
        <v>-94.318181818181813</v>
      </c>
      <c r="DR23" s="74">
        <v>63.008849557522119</v>
      </c>
      <c r="DS23" s="74">
        <v>61.29032258064516</v>
      </c>
      <c r="DT23" s="74">
        <v>82.352941176470594</v>
      </c>
      <c r="DU23" s="74">
        <v>116.42036124794745</v>
      </c>
      <c r="DV23" s="74">
        <v>36.766592216906297</v>
      </c>
      <c r="DW23" s="74">
        <v>0</v>
      </c>
      <c r="DX23" s="116">
        <v>0</v>
      </c>
      <c r="DY23" s="111">
        <v>0</v>
      </c>
      <c r="DZ23" s="111">
        <v>0</v>
      </c>
      <c r="EA23" s="111">
        <v>0</v>
      </c>
      <c r="EB23" s="111">
        <v>0</v>
      </c>
      <c r="EC23" s="111">
        <v>0</v>
      </c>
      <c r="ED23" s="74">
        <v>0</v>
      </c>
      <c r="EE23" s="116">
        <v>0</v>
      </c>
      <c r="EF23" s="74">
        <v>71.523555912843946</v>
      </c>
      <c r="EG23" s="74">
        <v>87.588917806914296</v>
      </c>
      <c r="EH23" s="74">
        <v>105.10536690293615</v>
      </c>
      <c r="EI23" s="74">
        <v>80.257035585852748</v>
      </c>
      <c r="EJ23" s="74">
        <v>99.993445840231431</v>
      </c>
      <c r="EK23" s="74">
        <f t="shared" si="6"/>
        <v>74.616400689023905</v>
      </c>
      <c r="EL23" s="116">
        <f t="shared" si="6"/>
        <v>5.3469127943984711</v>
      </c>
      <c r="EM23" s="74">
        <v>80.20907587761242</v>
      </c>
      <c r="EN23" s="74">
        <v>80.514524864598712</v>
      </c>
      <c r="EO23" s="74">
        <v>96.40493337609702</v>
      </c>
      <c r="EP23" s="74">
        <v>96.822312142831777</v>
      </c>
      <c r="EQ23" s="74">
        <v>82.973223363825795</v>
      </c>
      <c r="ER23" s="74">
        <v>54.077808064545565</v>
      </c>
      <c r="ES23" s="116">
        <v>12.49</v>
      </c>
      <c r="ET23" s="273"/>
      <c r="EU23" s="273"/>
    </row>
    <row r="24" spans="1:151" ht="13" x14ac:dyDescent="0.25">
      <c r="A24" s="130" t="s">
        <v>44</v>
      </c>
      <c r="B24" s="140">
        <v>435.29640000000001</v>
      </c>
      <c r="C24" s="140">
        <v>684.06269999999995</v>
      </c>
      <c r="D24" s="140">
        <v>756.37</v>
      </c>
      <c r="E24" s="140">
        <v>1303.3452</v>
      </c>
      <c r="F24" s="140">
        <v>1385.0721082618813</v>
      </c>
      <c r="G24" s="140">
        <f>SUM(G11:G23)</f>
        <v>1699.3123018594872</v>
      </c>
      <c r="H24" s="142">
        <v>2211.7600000000002</v>
      </c>
      <c r="I24" s="140">
        <v>23.504799999999999</v>
      </c>
      <c r="J24" s="140">
        <v>30.985399999999998</v>
      </c>
      <c r="K24" s="140">
        <v>46.866800000000005</v>
      </c>
      <c r="L24" s="140">
        <v>46.377299999999998</v>
      </c>
      <c r="M24" s="140">
        <v>63.096295274496015</v>
      </c>
      <c r="N24" s="140">
        <f>SUM(N11:N23)</f>
        <v>74.538467491502445</v>
      </c>
      <c r="O24" s="142">
        <v>66.349999999999994</v>
      </c>
      <c r="P24" s="140">
        <v>82.326699999999988</v>
      </c>
      <c r="Q24" s="140">
        <v>299.02000000000004</v>
      </c>
      <c r="R24" s="140">
        <v>922.69000000000017</v>
      </c>
      <c r="S24" s="140">
        <v>1314.8249000000001</v>
      </c>
      <c r="T24" s="140">
        <v>1421.9444049455581</v>
      </c>
      <c r="U24" s="140">
        <f>SUM(U11:U23)</f>
        <v>2474.2908248620311</v>
      </c>
      <c r="V24" s="142">
        <v>3620.28</v>
      </c>
      <c r="W24" s="140">
        <v>804.3445999999999</v>
      </c>
      <c r="X24" s="140">
        <v>2582.2800000000002</v>
      </c>
      <c r="Y24" s="140">
        <v>2018.0099999999998</v>
      </c>
      <c r="Z24" s="140">
        <v>1570.7250999999999</v>
      </c>
      <c r="AA24" s="140">
        <v>2247.9781742069486</v>
      </c>
      <c r="AB24" s="140">
        <f>SUM(AB11:AB23)</f>
        <v>2403.5686812749504</v>
      </c>
      <c r="AC24" s="142">
        <v>2462.4299999999998</v>
      </c>
      <c r="AD24" s="140">
        <v>150.45589999999999</v>
      </c>
      <c r="AE24" s="140">
        <v>503.21</v>
      </c>
      <c r="AF24" s="140">
        <v>-399.13999999999987</v>
      </c>
      <c r="AG24" s="140">
        <v>1124.8095000000001</v>
      </c>
      <c r="AH24" s="140">
        <v>1173.9515206936283</v>
      </c>
      <c r="AI24" s="140">
        <f>SUM(AI11:AI23)</f>
        <v>1742.0236814265554</v>
      </c>
      <c r="AJ24" s="142">
        <v>1874.2</v>
      </c>
      <c r="AK24" s="140">
        <v>995.74830000000009</v>
      </c>
      <c r="AL24" s="140">
        <v>2129.0923999999995</v>
      </c>
      <c r="AM24" s="140">
        <v>2559.7832000000003</v>
      </c>
      <c r="AN24" s="140">
        <v>2547.3343999999997</v>
      </c>
      <c r="AO24" s="140">
        <v>2808.3382928633405</v>
      </c>
      <c r="AP24" s="140">
        <f>SUM(AP11:AP23)</f>
        <v>2110.8128795897915</v>
      </c>
      <c r="AQ24" s="142">
        <v>2803.24</v>
      </c>
      <c r="AR24" s="140">
        <v>2491.6767</v>
      </c>
      <c r="AS24" s="140">
        <v>6228.6505000000006</v>
      </c>
      <c r="AT24" s="140">
        <v>5904.58</v>
      </c>
      <c r="AU24" s="140">
        <v>7907.4164000000001</v>
      </c>
      <c r="AV24" s="140">
        <v>9100.3807962458541</v>
      </c>
      <c r="AW24" s="137">
        <f>SUM(AW11:AW23)</f>
        <v>10504.546836504316</v>
      </c>
      <c r="AX24" s="138">
        <v>13037.7</v>
      </c>
      <c r="AY24" s="140">
        <v>387.02280000000002</v>
      </c>
      <c r="AZ24" s="140">
        <v>635.83640000000014</v>
      </c>
      <c r="BA24" s="140">
        <v>601.94999999999993</v>
      </c>
      <c r="BB24" s="140">
        <v>817.90610000000015</v>
      </c>
      <c r="BC24" s="140">
        <v>851.50098118313963</v>
      </c>
      <c r="BD24" s="140">
        <f>SUM(BD11:BD23)</f>
        <v>932.32688225884124</v>
      </c>
      <c r="BE24" s="142">
        <v>1303.44</v>
      </c>
      <c r="BF24" s="140">
        <v>23.2227</v>
      </c>
      <c r="BG24" s="140">
        <v>12.4854</v>
      </c>
      <c r="BH24" s="140">
        <v>31.292399999999997</v>
      </c>
      <c r="BI24" s="140">
        <v>80.891199999999984</v>
      </c>
      <c r="BJ24" s="140">
        <v>70.849999999999994</v>
      </c>
      <c r="BK24" s="140">
        <f>SUM(BK11:BK23)</f>
        <v>41.643208184245196</v>
      </c>
      <c r="BL24" s="142">
        <v>65.77</v>
      </c>
      <c r="BM24" s="140">
        <v>42.735399999999998</v>
      </c>
      <c r="BN24" s="140">
        <v>209.19990000000001</v>
      </c>
      <c r="BO24" s="140">
        <v>682.08</v>
      </c>
      <c r="BP24" s="140">
        <v>1049.8467000000001</v>
      </c>
      <c r="BQ24" s="140">
        <v>1097.0947976912103</v>
      </c>
      <c r="BR24" s="140">
        <f>SUM(BR11:BR23)</f>
        <v>1898.5918688432505</v>
      </c>
      <c r="BS24" s="142">
        <v>2945.7584999999999</v>
      </c>
      <c r="BT24" s="140">
        <v>626.63130000000001</v>
      </c>
      <c r="BU24" s="140">
        <v>2128.21</v>
      </c>
      <c r="BV24" s="140">
        <v>1804.6499999999999</v>
      </c>
      <c r="BW24" s="140">
        <v>1082.1773000000001</v>
      </c>
      <c r="BX24" s="140">
        <v>1695.7848049899096</v>
      </c>
      <c r="BY24" s="140">
        <f>SUM(BY11:BY23)</f>
        <v>1817.6900357464347</v>
      </c>
      <c r="BZ24" s="142">
        <v>1777.82</v>
      </c>
      <c r="CA24" s="140">
        <v>129.0453</v>
      </c>
      <c r="CB24" s="140">
        <v>499.23</v>
      </c>
      <c r="CC24" s="140">
        <v>845.48</v>
      </c>
      <c r="CD24" s="140">
        <v>2283.7885999999999</v>
      </c>
      <c r="CE24" s="140">
        <v>4604.3482315886467</v>
      </c>
      <c r="CF24" s="140">
        <f>SUM(CF11:CF23)</f>
        <v>1907.3599386654521</v>
      </c>
      <c r="CG24" s="142">
        <v>2763.74</v>
      </c>
      <c r="CH24" s="140">
        <v>951.8506000000001</v>
      </c>
      <c r="CI24" s="140">
        <v>2075.8930000000005</v>
      </c>
      <c r="CJ24" s="140">
        <v>2346.9563000000007</v>
      </c>
      <c r="CK24" s="140">
        <v>2062.1827000000003</v>
      </c>
      <c r="CL24" s="140">
        <v>1871.1736892070355</v>
      </c>
      <c r="CM24" s="140">
        <f>SUM(CM11:CM23)</f>
        <v>1513.0139457971536</v>
      </c>
      <c r="CN24" s="142">
        <v>2045.81</v>
      </c>
      <c r="CO24" s="140">
        <v>2160.5081</v>
      </c>
      <c r="CP24" s="140">
        <v>5560.8708999999999</v>
      </c>
      <c r="CQ24" s="140">
        <v>6312.4087000000009</v>
      </c>
      <c r="CR24" s="140">
        <v>7376.7925999999998</v>
      </c>
      <c r="CS24" s="140">
        <v>10190.754132241675</v>
      </c>
      <c r="CT24" s="137">
        <f t="shared" si="4"/>
        <v>8110.6258794953774</v>
      </c>
      <c r="CU24" s="138">
        <v>10902.34</v>
      </c>
      <c r="CV24" s="271">
        <f t="shared" si="0"/>
        <v>1.5000000003055902E-3</v>
      </c>
      <c r="CW24" s="75">
        <v>88.910177065558088</v>
      </c>
      <c r="CX24" s="75">
        <v>92.950017593416533</v>
      </c>
      <c r="CY24" s="75">
        <v>79.584065999444704</v>
      </c>
      <c r="CZ24" s="75">
        <v>62.754372364282318</v>
      </c>
      <c r="DA24" s="75">
        <v>39.66682076047843</v>
      </c>
      <c r="DB24" s="74">
        <f>BD24/G24*100</f>
        <v>54.864952206762375</v>
      </c>
      <c r="DC24" s="116">
        <f>BE24/H24*100</f>
        <v>58.932253047346904</v>
      </c>
      <c r="DD24" s="75">
        <v>98.799819611313438</v>
      </c>
      <c r="DE24" s="75">
        <v>40.294461262401008</v>
      </c>
      <c r="DF24" s="75">
        <v>66.768800088762177</v>
      </c>
      <c r="DG24" s="75">
        <v>174.41981314134281</v>
      </c>
      <c r="DH24" s="75">
        <v>86.590001440583166</v>
      </c>
      <c r="DI24" s="74">
        <f>BK24/N24*100</f>
        <v>55.868076693410174</v>
      </c>
      <c r="DJ24" s="74">
        <f t="shared" si="2"/>
        <v>99.125847776940475</v>
      </c>
      <c r="DK24" s="75">
        <v>51.90952631406337</v>
      </c>
      <c r="DL24" s="75">
        <v>69.961842017256373</v>
      </c>
      <c r="DM24" s="75">
        <v>73.922986051653311</v>
      </c>
      <c r="DN24" s="75">
        <v>79.846883033626753</v>
      </c>
      <c r="DO24" s="75">
        <v>76.87462286387597</v>
      </c>
      <c r="DP24" s="74">
        <f t="shared" si="8"/>
        <v>76.732769234963229</v>
      </c>
      <c r="DQ24" s="116">
        <f t="shared" si="8"/>
        <v>81.368250522059057</v>
      </c>
      <c r="DR24" s="75">
        <v>77.905825438499875</v>
      </c>
      <c r="DS24" s="75">
        <v>82.415927010239017</v>
      </c>
      <c r="DT24" s="75">
        <v>89.427207992031754</v>
      </c>
      <c r="DU24" s="75">
        <v>68.896670715964248</v>
      </c>
      <c r="DV24" s="75">
        <v>71.654060074456197</v>
      </c>
      <c r="DW24" s="74">
        <f>BY24/AB24*100</f>
        <v>75.62463473197937</v>
      </c>
      <c r="DX24" s="116">
        <f>BZ24/AC24*100</f>
        <v>72.197788363527081</v>
      </c>
      <c r="DY24" s="75">
        <v>85.769517845428467</v>
      </c>
      <c r="DZ24" s="75">
        <v>99.209077721030994</v>
      </c>
      <c r="EA24" s="75">
        <v>-211.82542466302556</v>
      </c>
      <c r="EB24" s="75">
        <v>203.03781218064034</v>
      </c>
      <c r="EC24" s="75">
        <v>365.75423951150515</v>
      </c>
      <c r="ED24" s="74">
        <f t="shared" si="5"/>
        <v>109.49104532858598</v>
      </c>
      <c r="EE24" s="116">
        <f t="shared" si="5"/>
        <v>147.46238395048553</v>
      </c>
      <c r="EF24" s="75">
        <v>95.591486322396932</v>
      </c>
      <c r="EG24" s="75">
        <v>97.501310887211886</v>
      </c>
      <c r="EH24" s="75">
        <v>91.685745105288618</v>
      </c>
      <c r="EI24" s="75">
        <v>80.954534277085898</v>
      </c>
      <c r="EJ24" s="75">
        <v>39.051214021847073</v>
      </c>
      <c r="EK24" s="74">
        <f t="shared" si="6"/>
        <v>71.67920758997775</v>
      </c>
      <c r="EL24" s="116">
        <f t="shared" si="6"/>
        <v>72.980194346541865</v>
      </c>
      <c r="EM24" s="75">
        <v>86.709006027948973</v>
      </c>
      <c r="EN24" s="75">
        <v>89.278903993730253</v>
      </c>
      <c r="EO24" s="75">
        <v>106.90698915079481</v>
      </c>
      <c r="EP24" s="75">
        <v>93.289542713344403</v>
      </c>
      <c r="EQ24" s="75">
        <v>95.582801778538197</v>
      </c>
      <c r="ER24" s="75">
        <v>77.210621321713447</v>
      </c>
      <c r="ES24" s="119">
        <v>83.62</v>
      </c>
      <c r="ET24" s="273"/>
      <c r="EU24" s="273"/>
    </row>
    <row r="25" spans="1:151" ht="13" x14ac:dyDescent="0.25">
      <c r="A25" s="69" t="s">
        <v>13</v>
      </c>
      <c r="B25" s="140">
        <f>B9+B24</f>
        <v>7756.5501000000004</v>
      </c>
      <c r="C25" s="140">
        <f>C9+C24</f>
        <v>8720.8327000000008</v>
      </c>
      <c r="D25" s="140">
        <f>D9+D24</f>
        <v>9813.2572</v>
      </c>
      <c r="E25" s="140">
        <f>E9+E24</f>
        <v>12462.447</v>
      </c>
      <c r="F25" s="140">
        <v>12484.712964439883</v>
      </c>
      <c r="G25" s="140">
        <f>+G24+G9</f>
        <v>13079.243578214488</v>
      </c>
      <c r="H25" s="140">
        <f>+H24+H9</f>
        <v>13629.98</v>
      </c>
      <c r="I25" s="140">
        <f>I9+I24</f>
        <v>886.10560000000009</v>
      </c>
      <c r="J25" s="140">
        <f>J9+J24</f>
        <v>1245.5853999999999</v>
      </c>
      <c r="K25" s="140">
        <f>K9+K24</f>
        <v>1651.1799000000001</v>
      </c>
      <c r="L25" s="140">
        <f>L9+L24</f>
        <v>2003.7373</v>
      </c>
      <c r="M25" s="140">
        <v>2255.3862952744958</v>
      </c>
      <c r="N25" s="140">
        <f>+N24+N9</f>
        <v>1462.0284674915024</v>
      </c>
      <c r="O25" s="140">
        <f>+O24+O9</f>
        <v>1278.51</v>
      </c>
      <c r="P25" s="140">
        <f>P9+P24</f>
        <v>8721.1484</v>
      </c>
      <c r="Q25" s="140">
        <f>Q9+Q24</f>
        <v>8604.5352999999996</v>
      </c>
      <c r="R25" s="140">
        <f>R9+R24</f>
        <v>9572.0353000000014</v>
      </c>
      <c r="S25" s="140">
        <f>S9+S24</f>
        <v>9294.1057000000001</v>
      </c>
      <c r="T25" s="140">
        <f>T9+T24</f>
        <v>10561.266519310559</v>
      </c>
      <c r="U25" s="140">
        <f>+U24+U9</f>
        <v>10333.837919423033</v>
      </c>
      <c r="V25" s="140">
        <f>+V24+V9</f>
        <v>10165.43</v>
      </c>
      <c r="W25" s="140">
        <f>W9+W24</f>
        <v>7270.4202999999998</v>
      </c>
      <c r="X25" s="140">
        <f>X9+X24</f>
        <v>7914.5925999999999</v>
      </c>
      <c r="Y25" s="140">
        <f>Y9+Y24</f>
        <v>8579.6656999999996</v>
      </c>
      <c r="Z25" s="140">
        <f>Z9+Z24</f>
        <v>6683.8462</v>
      </c>
      <c r="AA25" s="140">
        <f>AA9+AA24</f>
        <v>7092.8020077879482</v>
      </c>
      <c r="AB25" s="140">
        <f>+AB24+AB9</f>
        <v>6985.4335011759504</v>
      </c>
      <c r="AC25" s="140">
        <f>+AC24+AC9</f>
        <v>7618.77</v>
      </c>
      <c r="AD25" s="140">
        <f>AD9+AD24</f>
        <v>529.39239999999995</v>
      </c>
      <c r="AE25" s="140">
        <f>AE9+AE24</f>
        <v>989.21499999999992</v>
      </c>
      <c r="AF25" s="140">
        <f>AF9+AF24</f>
        <v>392.62140000000011</v>
      </c>
      <c r="AG25" s="140">
        <f>AG9+AG24</f>
        <v>2289.2831999999999</v>
      </c>
      <c r="AH25" s="140">
        <f>AH9+AH24</f>
        <v>2464.0990293706282</v>
      </c>
      <c r="AI25" s="140">
        <f>+AI24+AI9</f>
        <v>3275.4500795945555</v>
      </c>
      <c r="AJ25" s="140">
        <f>+AJ24+AJ9</f>
        <v>3328.5299999999997</v>
      </c>
      <c r="AK25" s="140">
        <f>AK9+AK24</f>
        <v>15421.375399999999</v>
      </c>
      <c r="AL25" s="140">
        <f>AL9+AL24</f>
        <v>16432.972399999999</v>
      </c>
      <c r="AM25" s="140">
        <f>AM9+AM24</f>
        <v>20041.247200000002</v>
      </c>
      <c r="AN25" s="140">
        <f>AN9+AN24</f>
        <v>15039.890100000001</v>
      </c>
      <c r="AO25" s="140">
        <f>AO9+AO24</f>
        <v>13535.51829286334</v>
      </c>
      <c r="AP25" s="140">
        <f>+AP24+AP9</f>
        <v>11176.552879589792</v>
      </c>
      <c r="AQ25" s="140">
        <f>+AQ24+AQ9</f>
        <v>10593.11</v>
      </c>
      <c r="AR25" s="140">
        <f>AR9+AR24</f>
        <v>40584.992199999993</v>
      </c>
      <c r="AS25" s="140">
        <f>AS9+AS24</f>
        <v>43907.734400000001</v>
      </c>
      <c r="AT25" s="140">
        <f>AT9+AT24</f>
        <v>50050.006699999998</v>
      </c>
      <c r="AU25" s="140">
        <f>AU9+AU24</f>
        <v>47773.309500000003</v>
      </c>
      <c r="AV25" s="140">
        <v>48393.784206415861</v>
      </c>
      <c r="AW25" s="140">
        <f>+AW24+AW9</f>
        <v>46312.546425489316</v>
      </c>
      <c r="AX25" s="140">
        <f>+AX24+AX9</f>
        <v>46613.770000000004</v>
      </c>
      <c r="AY25" s="140">
        <f>AY9+AY24</f>
        <v>6777.3424999999997</v>
      </c>
      <c r="AZ25" s="140">
        <f>AZ9+AZ24</f>
        <v>8930.1167000000005</v>
      </c>
      <c r="BA25" s="140">
        <f>BA9+BA24</f>
        <v>8713.1116000000002</v>
      </c>
      <c r="BB25" s="140">
        <f>BB9+BB24</f>
        <v>10352.6302</v>
      </c>
      <c r="BC25" s="140">
        <f>BC9+BC24</f>
        <v>11003.324510896138</v>
      </c>
      <c r="BD25" s="140">
        <f>+BD24+BD9</f>
        <v>932.32688225884124</v>
      </c>
      <c r="BE25" s="140">
        <f>+BE24+BE9</f>
        <v>10574.15</v>
      </c>
      <c r="BF25" s="140">
        <f>BF9+BF24</f>
        <v>289.5951</v>
      </c>
      <c r="BG25" s="140">
        <f>BG9+BG24</f>
        <v>832.19280000000003</v>
      </c>
      <c r="BH25" s="140">
        <f>BH9+BH24</f>
        <v>1174.4882</v>
      </c>
      <c r="BI25" s="140">
        <f>BI9+BI24</f>
        <v>2220.4216999999999</v>
      </c>
      <c r="BJ25" s="140">
        <f>BJ9+BJ24</f>
        <v>2198.5</v>
      </c>
      <c r="BK25" s="140">
        <f>+BK24+BK9</f>
        <v>41.643208184245196</v>
      </c>
      <c r="BL25" s="140">
        <f>+BL24+BL9</f>
        <v>3036.6075999999998</v>
      </c>
      <c r="BM25" s="140">
        <f>BM9+BM24</f>
        <v>6364.5667999999996</v>
      </c>
      <c r="BN25" s="140">
        <f>BN9+BN24</f>
        <v>7275.585</v>
      </c>
      <c r="BO25" s="140">
        <f>BO9+BO24</f>
        <v>8243.7083999999995</v>
      </c>
      <c r="BP25" s="140">
        <f>BP9+BP24</f>
        <v>7344.4638000000004</v>
      </c>
      <c r="BQ25" s="140">
        <f>BQ9+BQ24</f>
        <v>8207.3995039212095</v>
      </c>
      <c r="BR25" s="140">
        <f>+BR24+BR9</f>
        <v>1898.5918688432505</v>
      </c>
      <c r="BS25" s="140">
        <f>+BS24+BS9</f>
        <v>9039.4713000000011</v>
      </c>
      <c r="BT25" s="140">
        <f>BT9+BT24</f>
        <v>5142.3263999999999</v>
      </c>
      <c r="BU25" s="140">
        <f>BU9+BU24</f>
        <v>6743.1858000000002</v>
      </c>
      <c r="BV25" s="140">
        <f>BV9+BV24</f>
        <v>7849.6975999999995</v>
      </c>
      <c r="BW25" s="140">
        <f>BW9+BW24</f>
        <v>6346.7718000000004</v>
      </c>
      <c r="BX25" s="140">
        <f>BX9+BX24</f>
        <v>6406.5552102169086</v>
      </c>
      <c r="BY25" s="140">
        <f>+BY24+BY9</f>
        <v>1817.6900357464347</v>
      </c>
      <c r="BZ25" s="140">
        <f>+BZ24+BZ9</f>
        <v>6308.5378999999994</v>
      </c>
      <c r="CA25" s="140">
        <f>CA9+CA24</f>
        <v>541.41089999999997</v>
      </c>
      <c r="CB25" s="140">
        <f>CB9+CB24</f>
        <v>1093.3588</v>
      </c>
      <c r="CC25" s="140">
        <f>CC9+CC24</f>
        <v>1639.711</v>
      </c>
      <c r="CD25" s="140">
        <f>CD9+CD24</f>
        <v>3620.3715000000002</v>
      </c>
      <c r="CE25" s="140">
        <f>CE9+CE24</f>
        <v>7341.4450371626463</v>
      </c>
      <c r="CF25" s="140">
        <f>+CF24+CF9</f>
        <v>1907.3599386654521</v>
      </c>
      <c r="CG25" s="140">
        <f>+CG24+CG9</f>
        <v>4442.3566000000001</v>
      </c>
      <c r="CH25" s="140">
        <f>CH9+CH24</f>
        <v>15998.8163</v>
      </c>
      <c r="CI25" s="140">
        <f>CI9+CI24</f>
        <v>14426.362999999999</v>
      </c>
      <c r="CJ25" s="140">
        <f>CJ9+CJ24</f>
        <v>21727.550100000004</v>
      </c>
      <c r="CK25" s="140">
        <f>CK9+CK24</f>
        <v>14345.879300000004</v>
      </c>
      <c r="CL25" s="140">
        <f>CL9+CL24</f>
        <v>11659.374213153036</v>
      </c>
      <c r="CM25" s="140">
        <f>+CM24+CM9</f>
        <v>1513.0139457971536</v>
      </c>
      <c r="CN25" s="140">
        <f>+CN24+CN9</f>
        <v>8481.6261999999988</v>
      </c>
      <c r="CO25" s="140">
        <f t="shared" ref="CO25:CU25" si="9">CO9+CO24</f>
        <v>35114.057999999997</v>
      </c>
      <c r="CP25" s="140">
        <f t="shared" si="9"/>
        <v>39300.816500000001</v>
      </c>
      <c r="CQ25" s="140">
        <f t="shared" si="9"/>
        <v>49348.266900000002</v>
      </c>
      <c r="CR25" s="140">
        <f t="shared" si="9"/>
        <v>44230.5383</v>
      </c>
      <c r="CS25" s="140">
        <f t="shared" si="9"/>
        <v>46816.600102931669</v>
      </c>
      <c r="CT25" s="140">
        <f t="shared" si="9"/>
        <v>40850.006141811376</v>
      </c>
      <c r="CU25" s="140">
        <f t="shared" si="9"/>
        <v>41882.750199999995</v>
      </c>
      <c r="CV25" s="271">
        <f t="shared" si="0"/>
        <v>5.9999999939464033E-4</v>
      </c>
      <c r="CW25" s="75">
        <f t="shared" ref="CW25:DC25" si="10">AY25*100/B25</f>
        <v>87.375732930546008</v>
      </c>
      <c r="CX25" s="75">
        <f t="shared" si="10"/>
        <v>102.39981670557674</v>
      </c>
      <c r="CY25" s="75">
        <f t="shared" si="10"/>
        <v>88.78919019874462</v>
      </c>
      <c r="CZ25" s="75">
        <f t="shared" si="10"/>
        <v>83.070605636276724</v>
      </c>
      <c r="DA25" s="75">
        <f t="shared" si="10"/>
        <v>88.134381160678885</v>
      </c>
      <c r="DB25" s="75">
        <f t="shared" si="10"/>
        <v>7.1282935949887536</v>
      </c>
      <c r="DC25" s="75">
        <f t="shared" si="10"/>
        <v>77.580084490219363</v>
      </c>
      <c r="DD25" s="75">
        <f t="shared" ref="DD25:DJ25" si="11">BF25*100/I25</f>
        <v>32.681781945628153</v>
      </c>
      <c r="DE25" s="75">
        <f t="shared" si="11"/>
        <v>66.811380415987543</v>
      </c>
      <c r="DF25" s="75">
        <f t="shared" si="11"/>
        <v>71.13023844343067</v>
      </c>
      <c r="DG25" s="75">
        <f t="shared" si="11"/>
        <v>110.8140123957367</v>
      </c>
      <c r="DH25" s="75">
        <f t="shared" si="11"/>
        <v>97.477758227329645</v>
      </c>
      <c r="DI25" s="75">
        <f t="shared" si="11"/>
        <v>2.848317191504155</v>
      </c>
      <c r="DJ25" s="75">
        <f t="shared" si="11"/>
        <v>237.51144691867879</v>
      </c>
      <c r="DK25" s="75">
        <f t="shared" ref="DK25:DQ25" si="12">BM25*100/P25</f>
        <v>72.978540303247215</v>
      </c>
      <c r="DL25" s="75">
        <f t="shared" si="12"/>
        <v>84.555234493604786</v>
      </c>
      <c r="DM25" s="75">
        <f t="shared" si="12"/>
        <v>86.122837428315776</v>
      </c>
      <c r="DN25" s="75">
        <f t="shared" si="12"/>
        <v>79.022813351477168</v>
      </c>
      <c r="DO25" s="75">
        <f t="shared" si="12"/>
        <v>77.712265748757858</v>
      </c>
      <c r="DP25" s="75">
        <f t="shared" si="12"/>
        <v>18.372572549011434</v>
      </c>
      <c r="DQ25" s="75">
        <f t="shared" si="12"/>
        <v>88.923649073379096</v>
      </c>
      <c r="DR25" s="75">
        <f t="shared" ref="DR25:DX25" si="13">BT25*100/W25</f>
        <v>70.729423992172784</v>
      </c>
      <c r="DS25" s="75">
        <f t="shared" si="13"/>
        <v>85.199404957369509</v>
      </c>
      <c r="DT25" s="75">
        <f t="shared" si="13"/>
        <v>91.491881787422102</v>
      </c>
      <c r="DU25" s="75">
        <f t="shared" si="13"/>
        <v>94.956879767819913</v>
      </c>
      <c r="DV25" s="75">
        <f t="shared" si="13"/>
        <v>90.324743355058601</v>
      </c>
      <c r="DW25" s="75">
        <f t="shared" si="13"/>
        <v>26.021148657995795</v>
      </c>
      <c r="DX25" s="75">
        <f t="shared" si="13"/>
        <v>82.802577056401475</v>
      </c>
      <c r="DY25" s="75">
        <f t="shared" ref="DY25:EE25" si="14">CA25*100/AD25</f>
        <v>102.2702441515972</v>
      </c>
      <c r="DZ25" s="75">
        <f t="shared" si="14"/>
        <v>110.52792365663684</v>
      </c>
      <c r="EA25" s="75">
        <f t="shared" si="14"/>
        <v>417.631591146076</v>
      </c>
      <c r="EB25" s="75">
        <f t="shared" si="14"/>
        <v>158.14432657348817</v>
      </c>
      <c r="EC25" s="75">
        <f t="shared" si="14"/>
        <v>297.93628217278967</v>
      </c>
      <c r="ED25" s="75">
        <f t="shared" si="14"/>
        <v>58.231995369062396</v>
      </c>
      <c r="EE25" s="75">
        <f t="shared" si="14"/>
        <v>133.46301820923952</v>
      </c>
      <c r="EF25" s="75">
        <f t="shared" ref="EF25:EL25" si="15">CH25*100/AK25</f>
        <v>103.74441893166029</v>
      </c>
      <c r="EG25" s="75">
        <f t="shared" si="15"/>
        <v>87.789126938471597</v>
      </c>
      <c r="EH25" s="75">
        <f t="shared" si="15"/>
        <v>108.41416146995084</v>
      </c>
      <c r="EI25" s="75">
        <f t="shared" si="15"/>
        <v>95.385532770615143</v>
      </c>
      <c r="EJ25" s="75">
        <f t="shared" si="15"/>
        <v>86.139104250632869</v>
      </c>
      <c r="EK25" s="75">
        <f t="shared" si="15"/>
        <v>13.537393524618523</v>
      </c>
      <c r="EL25" s="75">
        <f t="shared" si="15"/>
        <v>80.067385309885367</v>
      </c>
      <c r="EM25" s="75">
        <v>86.519809655156237</v>
      </c>
      <c r="EN25" s="75">
        <v>89.507730328258518</v>
      </c>
      <c r="EO25" s="75">
        <v>98.597922665213162</v>
      </c>
      <c r="EP25" s="75">
        <v>92.584203947603839</v>
      </c>
      <c r="EQ25" s="75">
        <v>96.740936611286756</v>
      </c>
      <c r="ER25" s="75">
        <v>88.20505304655093</v>
      </c>
      <c r="ES25" s="119"/>
      <c r="ET25" s="273"/>
      <c r="EU25" s="273"/>
    </row>
    <row r="26" spans="1:151" ht="45" customHeight="1" x14ac:dyDescent="0.25">
      <c r="A26" s="68" t="s">
        <v>72</v>
      </c>
      <c r="Q26" s="39"/>
      <c r="AA26" s="39"/>
    </row>
    <row r="27" spans="1:151" x14ac:dyDescent="0.25">
      <c r="Q27" s="70"/>
      <c r="BS27" s="39"/>
      <c r="BZ27" s="39"/>
      <c r="CU27" s="274"/>
    </row>
    <row r="28" spans="1:151" ht="38" x14ac:dyDescent="0.25">
      <c r="A28" s="328" t="s">
        <v>256</v>
      </c>
      <c r="F28" s="39"/>
      <c r="Q28" s="70"/>
    </row>
    <row r="29" spans="1:151" ht="25" x14ac:dyDescent="0.25">
      <c r="A29" s="328" t="s">
        <v>73</v>
      </c>
      <c r="F29" s="39"/>
    </row>
    <row r="30" spans="1:151" x14ac:dyDescent="0.25">
      <c r="F30" s="39"/>
    </row>
    <row r="31" spans="1:151" x14ac:dyDescent="0.25">
      <c r="F31" s="39"/>
    </row>
    <row r="32" spans="1:151" x14ac:dyDescent="0.25">
      <c r="F32" s="39"/>
    </row>
    <row r="33" spans="6:6" x14ac:dyDescent="0.25">
      <c r="F33" s="39"/>
    </row>
    <row r="34" spans="6:6" x14ac:dyDescent="0.25">
      <c r="F34" s="39"/>
    </row>
    <row r="35" spans="6:6" x14ac:dyDescent="0.25">
      <c r="F35" s="39"/>
    </row>
    <row r="36" spans="6:6" x14ac:dyDescent="0.25">
      <c r="F36" s="39"/>
    </row>
    <row r="37" spans="6:6" x14ac:dyDescent="0.25">
      <c r="F37" s="39"/>
    </row>
    <row r="38" spans="6:6" x14ac:dyDescent="0.25">
      <c r="F38" s="39"/>
    </row>
  </sheetData>
  <mergeCells count="25">
    <mergeCell ref="DY4:EE4"/>
    <mergeCell ref="AY4:BE4"/>
    <mergeCell ref="EF4:EL4"/>
    <mergeCell ref="AY3:CU3"/>
    <mergeCell ref="A3:A5"/>
    <mergeCell ref="B4:H4"/>
    <mergeCell ref="I4:O4"/>
    <mergeCell ref="P4:V4"/>
    <mergeCell ref="W4:AC4"/>
    <mergeCell ref="AD4:AJ4"/>
    <mergeCell ref="AK4:AQ4"/>
    <mergeCell ref="AR4:AX4"/>
    <mergeCell ref="B3:AX3"/>
    <mergeCell ref="EM4:ES4"/>
    <mergeCell ref="CA4:CG4"/>
    <mergeCell ref="BT4:BZ4"/>
    <mergeCell ref="BM4:BS4"/>
    <mergeCell ref="BF4:BL4"/>
    <mergeCell ref="DR4:DX4"/>
    <mergeCell ref="DK4:DQ4"/>
    <mergeCell ref="DD4:DJ4"/>
    <mergeCell ref="CW4:DC4"/>
    <mergeCell ref="CH4:CN4"/>
    <mergeCell ref="CW3:ES3"/>
    <mergeCell ref="CO4:CV4"/>
  </mergeCells>
  <pageMargins left="0.70866141732283472" right="0.70866141732283472" top="0.74803149606299213" bottom="0.74803149606299213" header="0.31496062992125984" footer="0.31496062992125984"/>
  <pageSetup paperSize="9" scale="51" fitToWidth="6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N38"/>
  <sheetViews>
    <sheetView showGridLines="0" zoomScale="90" zoomScaleNormal="90" workbookViewId="0">
      <pane xSplit="1" ySplit="5" topLeftCell="CT6" activePane="bottomRight" state="frozen"/>
      <selection activeCell="M4" sqref="M4"/>
      <selection pane="topRight" activeCell="M4" sqref="M4"/>
      <selection pane="bottomLeft" activeCell="M4" sqref="M4"/>
      <selection pane="bottomRight" activeCell="DA29" sqref="DA29"/>
    </sheetView>
  </sheetViews>
  <sheetFormatPr defaultColWidth="9.1796875" defaultRowHeight="12.5" x14ac:dyDescent="0.25"/>
  <cols>
    <col min="1" max="1" width="51.453125" style="291" customWidth="1"/>
    <col min="2" max="4" width="11.54296875" style="291" customWidth="1"/>
    <col min="5" max="118" width="11.54296875" style="282" customWidth="1"/>
    <col min="119" max="16384" width="9.1796875" style="282"/>
  </cols>
  <sheetData>
    <row r="1" spans="1:118" ht="33.75" customHeight="1" x14ac:dyDescent="0.3">
      <c r="A1" s="325" t="s">
        <v>262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  <c r="V1" s="281"/>
      <c r="W1" s="281"/>
      <c r="X1" s="281"/>
      <c r="Y1" s="281"/>
      <c r="Z1" s="281"/>
      <c r="AA1" s="281"/>
      <c r="AB1" s="281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281"/>
      <c r="AT1" s="281"/>
      <c r="AU1" s="281"/>
      <c r="AV1" s="281"/>
      <c r="AW1" s="281"/>
      <c r="AX1" s="281"/>
      <c r="AY1" s="281"/>
      <c r="AZ1" s="281"/>
      <c r="BA1" s="281"/>
      <c r="BB1" s="281"/>
      <c r="BC1" s="281"/>
      <c r="BD1" s="281"/>
      <c r="BE1" s="281"/>
      <c r="BF1" s="281"/>
      <c r="BG1" s="281"/>
      <c r="BH1" s="281"/>
      <c r="BI1" s="281"/>
      <c r="BJ1" s="281"/>
      <c r="BK1" s="281"/>
      <c r="BL1" s="281"/>
      <c r="BM1" s="281"/>
      <c r="BN1" s="281"/>
      <c r="BO1" s="281"/>
      <c r="BP1" s="281"/>
      <c r="BQ1" s="281"/>
      <c r="BR1" s="281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32"/>
      <c r="DL1" s="32"/>
      <c r="DM1" s="32"/>
      <c r="DN1" s="32"/>
    </row>
    <row r="2" spans="1:118" ht="13" x14ac:dyDescent="0.3">
      <c r="A2" s="280"/>
      <c r="B2" s="280"/>
      <c r="C2" s="280"/>
      <c r="D2" s="280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1"/>
      <c r="W2" s="281"/>
      <c r="X2" s="281"/>
      <c r="Y2" s="281"/>
      <c r="Z2" s="281"/>
      <c r="AA2" s="281"/>
      <c r="AB2" s="281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281"/>
      <c r="AT2" s="281"/>
      <c r="AU2" s="281"/>
      <c r="AV2" s="281"/>
      <c r="AW2" s="281"/>
      <c r="AX2" s="281"/>
      <c r="AY2" s="281"/>
      <c r="AZ2" s="281"/>
      <c r="BA2" s="281"/>
      <c r="BB2" s="281"/>
      <c r="BC2" s="281"/>
      <c r="BD2" s="281"/>
      <c r="BE2" s="281"/>
      <c r="BF2" s="281"/>
      <c r="BG2" s="281"/>
      <c r="BH2" s="281"/>
      <c r="BI2" s="281"/>
      <c r="BJ2" s="281"/>
      <c r="BK2" s="281"/>
      <c r="BL2" s="281"/>
      <c r="BM2" s="281"/>
      <c r="BN2" s="281"/>
      <c r="BO2" s="281"/>
      <c r="BP2" s="281"/>
      <c r="BQ2" s="281"/>
      <c r="BR2" s="281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21" t="s">
        <v>74</v>
      </c>
      <c r="DK2" s="32"/>
      <c r="DL2" s="32"/>
      <c r="DM2" s="32"/>
      <c r="DN2" s="32"/>
    </row>
    <row r="3" spans="1:118" s="283" customFormat="1" ht="24.75" customHeight="1" x14ac:dyDescent="0.3">
      <c r="A3" s="426" t="s">
        <v>75</v>
      </c>
      <c r="B3" s="427" t="s">
        <v>26</v>
      </c>
      <c r="C3" s="427"/>
      <c r="D3" s="427"/>
      <c r="E3" s="427"/>
      <c r="F3" s="427"/>
      <c r="G3" s="427"/>
      <c r="H3" s="427"/>
      <c r="I3" s="427"/>
      <c r="J3" s="427"/>
      <c r="K3" s="427"/>
      <c r="L3" s="427"/>
      <c r="M3" s="427"/>
      <c r="N3" s="427"/>
      <c r="O3" s="427"/>
      <c r="P3" s="427"/>
      <c r="Q3" s="427"/>
      <c r="R3" s="427"/>
      <c r="S3" s="427"/>
      <c r="T3" s="427"/>
      <c r="U3" s="427"/>
      <c r="V3" s="427" t="s">
        <v>30</v>
      </c>
      <c r="W3" s="427"/>
      <c r="X3" s="427"/>
      <c r="Y3" s="427"/>
      <c r="Z3" s="427"/>
      <c r="AA3" s="427"/>
      <c r="AB3" s="427"/>
      <c r="AC3" s="427"/>
      <c r="AD3" s="427"/>
      <c r="AE3" s="427"/>
      <c r="AF3" s="427"/>
      <c r="AG3" s="427"/>
      <c r="AH3" s="427"/>
      <c r="AI3" s="427"/>
      <c r="AJ3" s="427"/>
      <c r="AK3" s="427"/>
      <c r="AL3" s="427"/>
      <c r="AM3" s="427"/>
      <c r="AN3" s="427"/>
      <c r="AO3" s="427"/>
      <c r="AP3" s="427"/>
      <c r="AQ3" s="427"/>
      <c r="AR3" s="427"/>
      <c r="AS3" s="427"/>
      <c r="AT3" s="427"/>
      <c r="AU3" s="427"/>
      <c r="AV3" s="427"/>
      <c r="AW3" s="427"/>
      <c r="AX3" s="427"/>
      <c r="AY3" s="427"/>
      <c r="AZ3" s="427"/>
      <c r="BA3" s="427"/>
      <c r="BB3" s="427"/>
      <c r="BC3" s="427"/>
      <c r="BD3" s="427"/>
      <c r="BE3" s="427"/>
      <c r="BF3" s="427"/>
      <c r="BG3" s="427"/>
      <c r="BH3" s="427"/>
      <c r="BI3" s="427"/>
      <c r="BJ3" s="427"/>
      <c r="BK3" s="427"/>
      <c r="BL3" s="427"/>
      <c r="BM3" s="427"/>
      <c r="BN3" s="427"/>
      <c r="BO3" s="427"/>
      <c r="BP3" s="427"/>
      <c r="BQ3" s="427"/>
      <c r="BR3" s="427"/>
      <c r="BS3" s="427"/>
      <c r="BT3" s="427"/>
      <c r="BU3" s="427"/>
      <c r="BV3" s="427"/>
      <c r="BW3" s="427"/>
      <c r="BX3" s="427"/>
      <c r="BY3" s="427"/>
      <c r="BZ3" s="427"/>
      <c r="CA3" s="427"/>
      <c r="CB3" s="427"/>
      <c r="CC3" s="427"/>
      <c r="CD3" s="427"/>
      <c r="CE3" s="427"/>
      <c r="CF3" s="427"/>
      <c r="CG3" s="427"/>
      <c r="CH3" s="427"/>
      <c r="CI3" s="427"/>
      <c r="CJ3" s="427"/>
      <c r="CK3" s="427"/>
      <c r="CL3" s="427"/>
      <c r="CM3" s="427"/>
      <c r="CN3" s="427"/>
      <c r="CO3" s="427"/>
      <c r="CP3" s="427"/>
      <c r="CQ3" s="427"/>
      <c r="CR3" s="427"/>
      <c r="CS3" s="427"/>
      <c r="CT3" s="427"/>
      <c r="CU3" s="427"/>
      <c r="CV3" s="427"/>
      <c r="CW3" s="427"/>
      <c r="CX3" s="427"/>
      <c r="CY3" s="427"/>
      <c r="CZ3" s="427"/>
      <c r="DA3" s="427"/>
      <c r="DB3" s="427"/>
      <c r="DC3" s="427"/>
      <c r="DD3" s="427"/>
      <c r="DE3" s="427"/>
      <c r="DF3" s="427"/>
      <c r="DG3" s="427"/>
      <c r="DH3" s="427"/>
      <c r="DI3" s="427"/>
      <c r="DJ3" s="427"/>
      <c r="DK3" s="427"/>
      <c r="DL3" s="427"/>
      <c r="DM3" s="427"/>
      <c r="DN3" s="427"/>
    </row>
    <row r="4" spans="1:118" s="283" customFormat="1" ht="21.75" customHeight="1" x14ac:dyDescent="0.25">
      <c r="A4" s="426"/>
      <c r="B4" s="426" t="s">
        <v>76</v>
      </c>
      <c r="C4" s="426"/>
      <c r="D4" s="426"/>
      <c r="E4" s="426"/>
      <c r="F4" s="426"/>
      <c r="G4" s="426"/>
      <c r="H4" s="426"/>
      <c r="I4" s="426"/>
      <c r="J4" s="426"/>
      <c r="K4" s="426" t="s">
        <v>77</v>
      </c>
      <c r="L4" s="426"/>
      <c r="M4" s="428" t="s">
        <v>29</v>
      </c>
      <c r="N4" s="428"/>
      <c r="O4" s="428"/>
      <c r="P4" s="428"/>
      <c r="Q4" s="428"/>
      <c r="R4" s="428"/>
      <c r="S4" s="428"/>
      <c r="T4" s="428"/>
      <c r="U4" s="428"/>
      <c r="V4" s="429" t="s">
        <v>31</v>
      </c>
      <c r="W4" s="429"/>
      <c r="X4" s="429"/>
      <c r="Y4" s="429"/>
      <c r="Z4" s="429"/>
      <c r="AA4" s="429"/>
      <c r="AB4" s="429"/>
      <c r="AC4" s="429" t="s">
        <v>32</v>
      </c>
      <c r="AD4" s="429"/>
      <c r="AE4" s="429"/>
      <c r="AF4" s="429"/>
      <c r="AG4" s="429"/>
      <c r="AH4" s="429"/>
      <c r="AI4" s="429"/>
      <c r="AJ4" s="429" t="s">
        <v>68</v>
      </c>
      <c r="AK4" s="429"/>
      <c r="AL4" s="430" t="s">
        <v>34</v>
      </c>
      <c r="AM4" s="430"/>
      <c r="AN4" s="430"/>
      <c r="AO4" s="430"/>
      <c r="AP4" s="430"/>
      <c r="AQ4" s="430"/>
      <c r="AR4" s="430"/>
      <c r="AS4" s="429" t="s">
        <v>35</v>
      </c>
      <c r="AT4" s="429"/>
      <c r="AU4" s="429"/>
      <c r="AV4" s="429"/>
      <c r="AW4" s="429"/>
      <c r="AX4" s="429"/>
      <c r="AY4" s="429"/>
      <c r="AZ4" s="429"/>
      <c r="BA4" s="429" t="s">
        <v>78</v>
      </c>
      <c r="BB4" s="429"/>
      <c r="BC4" s="429"/>
      <c r="BD4" s="429"/>
      <c r="BE4" s="429"/>
      <c r="BF4" s="429"/>
      <c r="BG4" s="429"/>
      <c r="BH4" s="429"/>
      <c r="BI4" s="432" t="s">
        <v>79</v>
      </c>
      <c r="BJ4" s="432"/>
      <c r="BK4" s="432"/>
      <c r="BL4" s="432"/>
      <c r="BM4" s="432"/>
      <c r="BN4" s="432"/>
      <c r="BO4" s="432"/>
      <c r="BP4" s="432" t="s">
        <v>80</v>
      </c>
      <c r="BQ4" s="432"/>
      <c r="BR4" s="432"/>
      <c r="BS4" s="429" t="s">
        <v>36</v>
      </c>
      <c r="BT4" s="429"/>
      <c r="BU4" s="429"/>
      <c r="BV4" s="429"/>
      <c r="BW4" s="429"/>
      <c r="BX4" s="429"/>
      <c r="BY4" s="429"/>
      <c r="BZ4" s="429"/>
      <c r="CA4" s="429" t="s">
        <v>37</v>
      </c>
      <c r="CB4" s="429"/>
      <c r="CC4" s="429"/>
      <c r="CD4" s="429"/>
      <c r="CE4" s="429"/>
      <c r="CF4" s="429"/>
      <c r="CG4" s="429"/>
      <c r="CH4" s="429"/>
      <c r="CI4" s="429" t="s">
        <v>38</v>
      </c>
      <c r="CJ4" s="429"/>
      <c r="CK4" s="429"/>
      <c r="CL4" s="429"/>
      <c r="CM4" s="429"/>
      <c r="CN4" s="429"/>
      <c r="CO4" s="429"/>
      <c r="CP4" s="429"/>
      <c r="CQ4" s="429" t="s">
        <v>39</v>
      </c>
      <c r="CR4" s="429"/>
      <c r="CS4" s="429"/>
      <c r="CT4" s="429"/>
      <c r="CU4" s="429"/>
      <c r="CV4" s="429"/>
      <c r="CW4" s="429"/>
      <c r="CX4" s="429"/>
      <c r="CY4" s="429" t="s">
        <v>40</v>
      </c>
      <c r="CZ4" s="429"/>
      <c r="DA4" s="429"/>
      <c r="DB4" s="429"/>
      <c r="DC4" s="429"/>
      <c r="DD4" s="429"/>
      <c r="DE4" s="429"/>
      <c r="DF4" s="429"/>
      <c r="DG4" s="431" t="s">
        <v>44</v>
      </c>
      <c r="DH4" s="431"/>
      <c r="DI4" s="431"/>
      <c r="DJ4" s="431"/>
      <c r="DK4" s="431"/>
      <c r="DL4" s="431"/>
      <c r="DM4" s="431"/>
      <c r="DN4" s="431"/>
    </row>
    <row r="5" spans="1:118" s="284" customFormat="1" ht="40.5" customHeight="1" x14ac:dyDescent="0.35">
      <c r="A5" s="426"/>
      <c r="B5" s="22" t="s">
        <v>2</v>
      </c>
      <c r="C5" s="22" t="s">
        <v>3</v>
      </c>
      <c r="D5" s="22" t="s">
        <v>4</v>
      </c>
      <c r="E5" s="23" t="s">
        <v>5</v>
      </c>
      <c r="F5" s="23" t="s">
        <v>6</v>
      </c>
      <c r="G5" s="23" t="s">
        <v>7</v>
      </c>
      <c r="H5" s="23" t="s">
        <v>8</v>
      </c>
      <c r="I5" s="23" t="s">
        <v>9</v>
      </c>
      <c r="J5" s="24" t="s">
        <v>10</v>
      </c>
      <c r="K5" s="22" t="s">
        <v>3</v>
      </c>
      <c r="L5" s="22" t="s">
        <v>4</v>
      </c>
      <c r="M5" s="22" t="s">
        <v>2</v>
      </c>
      <c r="N5" s="22" t="s">
        <v>3</v>
      </c>
      <c r="O5" s="22" t="s">
        <v>4</v>
      </c>
      <c r="P5" s="23" t="s">
        <v>5</v>
      </c>
      <c r="Q5" s="23" t="s">
        <v>6</v>
      </c>
      <c r="R5" s="23" t="s">
        <v>7</v>
      </c>
      <c r="S5" s="23" t="s">
        <v>8</v>
      </c>
      <c r="T5" s="23" t="s">
        <v>9</v>
      </c>
      <c r="U5" s="24" t="s">
        <v>10</v>
      </c>
      <c r="V5" s="25" t="s">
        <v>4</v>
      </c>
      <c r="W5" s="25" t="s">
        <v>5</v>
      </c>
      <c r="X5" s="25" t="s">
        <v>6</v>
      </c>
      <c r="Y5" s="23" t="s">
        <v>7</v>
      </c>
      <c r="Z5" s="23" t="s">
        <v>8</v>
      </c>
      <c r="AA5" s="23" t="s">
        <v>9</v>
      </c>
      <c r="AB5" s="24" t="s">
        <v>10</v>
      </c>
      <c r="AC5" s="25" t="s">
        <v>4</v>
      </c>
      <c r="AD5" s="25" t="s">
        <v>5</v>
      </c>
      <c r="AE5" s="25" t="s">
        <v>6</v>
      </c>
      <c r="AF5" s="23" t="s">
        <v>7</v>
      </c>
      <c r="AG5" s="23" t="s">
        <v>8</v>
      </c>
      <c r="AH5" s="23" t="s">
        <v>9</v>
      </c>
      <c r="AI5" s="24" t="s">
        <v>10</v>
      </c>
      <c r="AJ5" s="23" t="s">
        <v>9</v>
      </c>
      <c r="AK5" s="24" t="s">
        <v>10</v>
      </c>
      <c r="AL5" s="23" t="s">
        <v>4</v>
      </c>
      <c r="AM5" s="23" t="s">
        <v>5</v>
      </c>
      <c r="AN5" s="23" t="s">
        <v>6</v>
      </c>
      <c r="AO5" s="23" t="s">
        <v>7</v>
      </c>
      <c r="AP5" s="23" t="s">
        <v>8</v>
      </c>
      <c r="AQ5" s="23" t="s">
        <v>9</v>
      </c>
      <c r="AR5" s="24" t="s">
        <v>10</v>
      </c>
      <c r="AS5" s="23" t="s">
        <v>3</v>
      </c>
      <c r="AT5" s="23" t="s">
        <v>4</v>
      </c>
      <c r="AU5" s="23" t="s">
        <v>5</v>
      </c>
      <c r="AV5" s="23" t="s">
        <v>6</v>
      </c>
      <c r="AW5" s="23" t="s">
        <v>7</v>
      </c>
      <c r="AX5" s="23" t="s">
        <v>8</v>
      </c>
      <c r="AY5" s="23" t="s">
        <v>9</v>
      </c>
      <c r="AZ5" s="24" t="s">
        <v>10</v>
      </c>
      <c r="BA5" s="23" t="s">
        <v>3</v>
      </c>
      <c r="BB5" s="23" t="s">
        <v>4</v>
      </c>
      <c r="BC5" s="23" t="s">
        <v>5</v>
      </c>
      <c r="BD5" s="23" t="s">
        <v>6</v>
      </c>
      <c r="BE5" s="23" t="s">
        <v>7</v>
      </c>
      <c r="BF5" s="23" t="s">
        <v>8</v>
      </c>
      <c r="BG5" s="23" t="s">
        <v>9</v>
      </c>
      <c r="BH5" s="24" t="s">
        <v>10</v>
      </c>
      <c r="BI5" s="23" t="s">
        <v>4</v>
      </c>
      <c r="BJ5" s="23" t="s">
        <v>5</v>
      </c>
      <c r="BK5" s="23" t="s">
        <v>6</v>
      </c>
      <c r="BL5" s="23" t="s">
        <v>7</v>
      </c>
      <c r="BM5" s="23" t="s">
        <v>8</v>
      </c>
      <c r="BN5" s="23" t="s">
        <v>9</v>
      </c>
      <c r="BO5" s="24" t="s">
        <v>10</v>
      </c>
      <c r="BP5" s="23" t="s">
        <v>4</v>
      </c>
      <c r="BQ5" s="23" t="s">
        <v>5</v>
      </c>
      <c r="BR5" s="23" t="s">
        <v>6</v>
      </c>
      <c r="BS5" s="23" t="s">
        <v>3</v>
      </c>
      <c r="BT5" s="23" t="s">
        <v>4</v>
      </c>
      <c r="BU5" s="23" t="s">
        <v>5</v>
      </c>
      <c r="BV5" s="23" t="s">
        <v>6</v>
      </c>
      <c r="BW5" s="23" t="s">
        <v>7</v>
      </c>
      <c r="BX5" s="23" t="s">
        <v>8</v>
      </c>
      <c r="BY5" s="23" t="s">
        <v>9</v>
      </c>
      <c r="BZ5" s="24" t="s">
        <v>10</v>
      </c>
      <c r="CA5" s="23" t="s">
        <v>3</v>
      </c>
      <c r="CB5" s="23" t="s">
        <v>4</v>
      </c>
      <c r="CC5" s="23" t="s">
        <v>5</v>
      </c>
      <c r="CD5" s="23" t="s">
        <v>6</v>
      </c>
      <c r="CE5" s="23" t="s">
        <v>7</v>
      </c>
      <c r="CF5" s="23" t="s">
        <v>8</v>
      </c>
      <c r="CG5" s="23" t="s">
        <v>9</v>
      </c>
      <c r="CH5" s="24" t="s">
        <v>10</v>
      </c>
      <c r="CI5" s="23" t="s">
        <v>3</v>
      </c>
      <c r="CJ5" s="23" t="s">
        <v>4</v>
      </c>
      <c r="CK5" s="23" t="s">
        <v>5</v>
      </c>
      <c r="CL5" s="23" t="s">
        <v>6</v>
      </c>
      <c r="CM5" s="23" t="s">
        <v>7</v>
      </c>
      <c r="CN5" s="23" t="s">
        <v>8</v>
      </c>
      <c r="CO5" s="23" t="s">
        <v>9</v>
      </c>
      <c r="CP5" s="24" t="s">
        <v>10</v>
      </c>
      <c r="CQ5" s="23" t="s">
        <v>3</v>
      </c>
      <c r="CR5" s="23" t="s">
        <v>4</v>
      </c>
      <c r="CS5" s="23" t="s">
        <v>5</v>
      </c>
      <c r="CT5" s="23" t="s">
        <v>6</v>
      </c>
      <c r="CU5" s="23" t="s">
        <v>7</v>
      </c>
      <c r="CV5" s="23" t="s">
        <v>8</v>
      </c>
      <c r="CW5" s="23" t="s">
        <v>9</v>
      </c>
      <c r="CX5" s="24" t="s">
        <v>10</v>
      </c>
      <c r="CY5" s="23" t="s">
        <v>3</v>
      </c>
      <c r="CZ5" s="23" t="s">
        <v>4</v>
      </c>
      <c r="DA5" s="23" t="s">
        <v>5</v>
      </c>
      <c r="DB5" s="23" t="s">
        <v>6</v>
      </c>
      <c r="DC5" s="23" t="s">
        <v>7</v>
      </c>
      <c r="DD5" s="23" t="s">
        <v>8</v>
      </c>
      <c r="DE5" s="23" t="s">
        <v>9</v>
      </c>
      <c r="DF5" s="24" t="s">
        <v>10</v>
      </c>
      <c r="DG5" s="25" t="s">
        <v>3</v>
      </c>
      <c r="DH5" s="25" t="s">
        <v>4</v>
      </c>
      <c r="DI5" s="25" t="s">
        <v>5</v>
      </c>
      <c r="DJ5" s="25" t="s">
        <v>6</v>
      </c>
      <c r="DK5" s="25" t="s">
        <v>7</v>
      </c>
      <c r="DL5" s="25" t="s">
        <v>8</v>
      </c>
      <c r="DM5" s="23" t="s">
        <v>9</v>
      </c>
      <c r="DN5" s="24" t="s">
        <v>10</v>
      </c>
    </row>
    <row r="6" spans="1:118" s="283" customFormat="1" ht="15" customHeight="1" x14ac:dyDescent="0.3">
      <c r="A6" s="298" t="s">
        <v>81</v>
      </c>
      <c r="B6" s="299">
        <v>15172.838800000001</v>
      </c>
      <c r="C6" s="299">
        <v>26714.898300000001</v>
      </c>
      <c r="D6" s="300">
        <v>38096.054499999998</v>
      </c>
      <c r="E6" s="299">
        <v>37679.083700000003</v>
      </c>
      <c r="F6" s="299">
        <v>44145.426700000004</v>
      </c>
      <c r="G6" s="299">
        <v>39865.893100000001</v>
      </c>
      <c r="H6" s="299">
        <v>39293.403410170009</v>
      </c>
      <c r="I6" s="299">
        <v>35808.007675888999</v>
      </c>
      <c r="J6" s="301">
        <v>33576.07</v>
      </c>
      <c r="K6" s="299">
        <v>0</v>
      </c>
      <c r="L6" s="299">
        <v>-2.7389999999999999</v>
      </c>
      <c r="M6" s="302">
        <v>15172.838800000001</v>
      </c>
      <c r="N6" s="302">
        <v>26714.898300000001</v>
      </c>
      <c r="O6" s="303">
        <v>38093.315499999997</v>
      </c>
      <c r="P6" s="302">
        <f t="shared" ref="P6:Q10" si="0">+E6</f>
        <v>37679.083700000003</v>
      </c>
      <c r="Q6" s="302">
        <f t="shared" si="0"/>
        <v>44145.426700000004</v>
      </c>
      <c r="R6" s="302">
        <v>39865.893100000001</v>
      </c>
      <c r="S6" s="302">
        <v>39293.403410170009</v>
      </c>
      <c r="T6" s="302">
        <v>35808.007675888999</v>
      </c>
      <c r="U6" s="304">
        <v>33576.066299999999</v>
      </c>
      <c r="V6" s="305">
        <v>0</v>
      </c>
      <c r="W6" s="305">
        <v>22.0534</v>
      </c>
      <c r="X6" s="305">
        <v>92.521899999999988</v>
      </c>
      <c r="Y6" s="305">
        <v>106.68030000000002</v>
      </c>
      <c r="Z6" s="306">
        <v>134.13</v>
      </c>
      <c r="AA6" s="305">
        <v>156.5735</v>
      </c>
      <c r="AB6" s="307">
        <v>168.74</v>
      </c>
      <c r="AC6" s="306">
        <v>546.57579999999996</v>
      </c>
      <c r="AD6" s="306">
        <v>2173.5303000000004</v>
      </c>
      <c r="AE6" s="306">
        <v>1565.8723</v>
      </c>
      <c r="AF6" s="306">
        <v>525.37969999999996</v>
      </c>
      <c r="AG6" s="306">
        <v>972.49</v>
      </c>
      <c r="AH6" s="305">
        <v>1000.4947000000001</v>
      </c>
      <c r="AI6" s="307">
        <v>118.04</v>
      </c>
      <c r="AJ6" s="305">
        <v>42.6188</v>
      </c>
      <c r="AK6" s="307">
        <v>100.31</v>
      </c>
      <c r="AL6" s="305">
        <v>22.949300000000001</v>
      </c>
      <c r="AM6" s="306">
        <v>145.5522</v>
      </c>
      <c r="AN6" s="306">
        <v>181.95500000000001</v>
      </c>
      <c r="AO6" s="306">
        <v>222.00230000000002</v>
      </c>
      <c r="AP6" s="306">
        <v>269.66000000000003</v>
      </c>
      <c r="AQ6" s="305">
        <v>361.29010000000005</v>
      </c>
      <c r="AR6" s="307">
        <v>569.69000000000005</v>
      </c>
      <c r="AS6" s="305">
        <v>0.60040000000000004</v>
      </c>
      <c r="AT6" s="305">
        <v>173.16</v>
      </c>
      <c r="AU6" s="305">
        <v>474.59230000000002</v>
      </c>
      <c r="AV6" s="305">
        <v>642.83770000000004</v>
      </c>
      <c r="AW6" s="305">
        <v>785.03459999999995</v>
      </c>
      <c r="AX6" s="305">
        <v>693.02</v>
      </c>
      <c r="AY6" s="305">
        <v>1149.5745300449998</v>
      </c>
      <c r="AZ6" s="307">
        <v>1117.8</v>
      </c>
      <c r="BA6" s="305">
        <v>0</v>
      </c>
      <c r="BB6" s="305">
        <v>0</v>
      </c>
      <c r="BC6" s="305">
        <v>0</v>
      </c>
      <c r="BD6" s="305">
        <v>0</v>
      </c>
      <c r="BE6" s="305">
        <v>0</v>
      </c>
      <c r="BF6" s="305">
        <v>0</v>
      </c>
      <c r="BG6" s="305">
        <v>0</v>
      </c>
      <c r="BH6" s="307">
        <v>0</v>
      </c>
      <c r="BI6" s="305">
        <v>0</v>
      </c>
      <c r="BJ6" s="305">
        <v>0.30559999999999998</v>
      </c>
      <c r="BK6" s="305">
        <v>11.0093</v>
      </c>
      <c r="BL6" s="306">
        <v>27.8049</v>
      </c>
      <c r="BM6" s="306">
        <v>58.32</v>
      </c>
      <c r="BN6" s="305">
        <v>108.8109</v>
      </c>
      <c r="BO6" s="307">
        <v>138.26</v>
      </c>
      <c r="BP6" s="305">
        <v>18.377199999999998</v>
      </c>
      <c r="BQ6" s="305">
        <v>3.3849</v>
      </c>
      <c r="BR6" s="305"/>
      <c r="BS6" s="305">
        <v>17.901200000000003</v>
      </c>
      <c r="BT6" s="305">
        <v>411.76330000000002</v>
      </c>
      <c r="BU6" s="305">
        <v>1078.1717000000001</v>
      </c>
      <c r="BV6" s="305">
        <v>1746.4531999999999</v>
      </c>
      <c r="BW6" s="305">
        <v>2539.7566999999999</v>
      </c>
      <c r="BX6" s="305">
        <v>3414.08</v>
      </c>
      <c r="BY6" s="305">
        <v>5172.5619000000006</v>
      </c>
      <c r="BZ6" s="307">
        <v>6080.84</v>
      </c>
      <c r="CA6" s="305">
        <v>0</v>
      </c>
      <c r="CB6" s="305">
        <v>19.917400000000001</v>
      </c>
      <c r="CC6" s="305">
        <v>112.2359</v>
      </c>
      <c r="CD6" s="305">
        <v>-869.75699999999995</v>
      </c>
      <c r="CE6" s="305">
        <v>250.3896</v>
      </c>
      <c r="CF6" s="305">
        <v>210.11</v>
      </c>
      <c r="CG6" s="305">
        <v>169.84110299999998</v>
      </c>
      <c r="CH6" s="307">
        <v>176.29</v>
      </c>
      <c r="CI6" s="305">
        <v>0.1812</v>
      </c>
      <c r="CJ6" s="305">
        <v>337.92060000000004</v>
      </c>
      <c r="CK6" s="305">
        <v>733.36339999999996</v>
      </c>
      <c r="CL6" s="305">
        <v>832.87869999999998</v>
      </c>
      <c r="CM6" s="305">
        <v>1010.4561000000001</v>
      </c>
      <c r="CN6" s="305">
        <v>1031.2</v>
      </c>
      <c r="CO6" s="305">
        <v>793.37727805200052</v>
      </c>
      <c r="CP6" s="307">
        <v>952.31</v>
      </c>
      <c r="CQ6" s="305">
        <v>4.1614000000000004</v>
      </c>
      <c r="CR6" s="305">
        <v>852.57629999999995</v>
      </c>
      <c r="CS6" s="305">
        <v>1241.7430999999999</v>
      </c>
      <c r="CT6" s="305">
        <v>1357.8797999999999</v>
      </c>
      <c r="CU6" s="305">
        <v>2191.9982</v>
      </c>
      <c r="CV6" s="305">
        <v>2058.29</v>
      </c>
      <c r="CW6" s="305">
        <v>1444.47365197308</v>
      </c>
      <c r="CX6" s="308">
        <v>3591.13</v>
      </c>
      <c r="CY6" s="305">
        <v>0</v>
      </c>
      <c r="CZ6" s="305">
        <v>108.4391</v>
      </c>
      <c r="DA6" s="305">
        <v>243.72229999999999</v>
      </c>
      <c r="DB6" s="305">
        <v>342.97180000000003</v>
      </c>
      <c r="DC6" s="305">
        <v>247.92240000000001</v>
      </c>
      <c r="DD6" s="305">
        <v>259.08999999999997</v>
      </c>
      <c r="DE6" s="305">
        <v>104.93128928907802</v>
      </c>
      <c r="DF6" s="307">
        <v>24.27</v>
      </c>
      <c r="DG6" s="309">
        <v>22.844200000000004</v>
      </c>
      <c r="DH6" s="309">
        <v>2491.6789999999996</v>
      </c>
      <c r="DI6" s="309">
        <v>6228.6550999999999</v>
      </c>
      <c r="DJ6" s="309">
        <v>5904.6226999999999</v>
      </c>
      <c r="DK6" s="309">
        <v>7907.4248000000007</v>
      </c>
      <c r="DL6" s="309">
        <v>9100.3799999999992</v>
      </c>
      <c r="DM6" s="310">
        <v>10504.547752359158</v>
      </c>
      <c r="DN6" s="311">
        <v>13037.68</v>
      </c>
    </row>
    <row r="7" spans="1:118" s="283" customFormat="1" ht="15" customHeight="1" x14ac:dyDescent="0.3">
      <c r="A7" s="298" t="s">
        <v>82</v>
      </c>
      <c r="B7" s="299">
        <v>12899.859899999999</v>
      </c>
      <c r="C7" s="299">
        <v>21646.407599999999</v>
      </c>
      <c r="D7" s="300">
        <v>32953.549899999998</v>
      </c>
      <c r="E7" s="299">
        <v>33739.945500000002</v>
      </c>
      <c r="F7" s="299">
        <v>43035.858</v>
      </c>
      <c r="G7" s="299">
        <v>36853.745699999999</v>
      </c>
      <c r="H7" s="299">
        <v>36625.845970689996</v>
      </c>
      <c r="I7" s="299">
        <v>32739.377611360011</v>
      </c>
      <c r="J7" s="301">
        <v>30980.41</v>
      </c>
      <c r="K7" s="299">
        <v>0</v>
      </c>
      <c r="L7" s="299">
        <v>0</v>
      </c>
      <c r="M7" s="302">
        <v>12899.859899999999</v>
      </c>
      <c r="N7" s="302">
        <v>21646.407599999999</v>
      </c>
      <c r="O7" s="303">
        <v>32953.549899999998</v>
      </c>
      <c r="P7" s="302">
        <f t="shared" si="0"/>
        <v>33739.945500000002</v>
      </c>
      <c r="Q7" s="302">
        <f t="shared" si="0"/>
        <v>43035.858</v>
      </c>
      <c r="R7" s="302">
        <v>36853.745699999999</v>
      </c>
      <c r="S7" s="302">
        <v>36625.845970689996</v>
      </c>
      <c r="T7" s="302">
        <v>32739.377611360011</v>
      </c>
      <c r="U7" s="304">
        <v>30980.410199999998</v>
      </c>
      <c r="V7" s="305">
        <v>0</v>
      </c>
      <c r="W7" s="305">
        <v>14.9841</v>
      </c>
      <c r="X7" s="305">
        <v>79.540599999999998</v>
      </c>
      <c r="Y7" s="305">
        <v>76.846299999999999</v>
      </c>
      <c r="Z7" s="306">
        <v>106.118617117</v>
      </c>
      <c r="AA7" s="305">
        <v>186.12459999999999</v>
      </c>
      <c r="AB7" s="307">
        <v>109.29</v>
      </c>
      <c r="AC7" s="306">
        <v>479.9187</v>
      </c>
      <c r="AD7" s="306">
        <v>1903.5088000000001</v>
      </c>
      <c r="AE7" s="306">
        <v>1528.0587</v>
      </c>
      <c r="AF7" s="306">
        <v>413.79480000000001</v>
      </c>
      <c r="AG7" s="306">
        <v>1057.5586000000001</v>
      </c>
      <c r="AH7" s="305">
        <v>956.04579999999999</v>
      </c>
      <c r="AI7" s="307">
        <v>-226.85</v>
      </c>
      <c r="AJ7" s="305">
        <v>30.289000000000001</v>
      </c>
      <c r="AK7" s="307">
        <v>36.11</v>
      </c>
      <c r="AL7" s="305">
        <v>20.317499999999999</v>
      </c>
      <c r="AM7" s="306">
        <v>151.6465</v>
      </c>
      <c r="AN7" s="306">
        <v>196.60339999999999</v>
      </c>
      <c r="AO7" s="306">
        <v>258.15879999999999</v>
      </c>
      <c r="AP7" s="306">
        <v>619.66513713368909</v>
      </c>
      <c r="AQ7" s="305">
        <v>310.84962568888005</v>
      </c>
      <c r="AR7" s="307">
        <v>400.95</v>
      </c>
      <c r="AS7" s="305">
        <v>0.54039999999999999</v>
      </c>
      <c r="AT7" s="305">
        <v>183.61500000000001</v>
      </c>
      <c r="AU7" s="305">
        <v>465.5926</v>
      </c>
      <c r="AV7" s="305">
        <v>580.10659999999996</v>
      </c>
      <c r="AW7" s="305">
        <v>679.99379999999996</v>
      </c>
      <c r="AX7" s="305">
        <v>448.450310742</v>
      </c>
      <c r="AY7" s="305">
        <v>725.48073567799997</v>
      </c>
      <c r="AZ7" s="307">
        <v>751.95</v>
      </c>
      <c r="BA7" s="305">
        <v>0</v>
      </c>
      <c r="BB7" s="305">
        <v>0</v>
      </c>
      <c r="BC7" s="305">
        <v>0</v>
      </c>
      <c r="BD7" s="305">
        <v>0</v>
      </c>
      <c r="BE7" s="305">
        <v>0</v>
      </c>
      <c r="BF7" s="305" t="s">
        <v>12</v>
      </c>
      <c r="BG7" s="305">
        <v>0</v>
      </c>
      <c r="BH7" s="307">
        <v>0</v>
      </c>
      <c r="BI7" s="305">
        <v>0</v>
      </c>
      <c r="BJ7" s="305">
        <v>0.17293999999999998</v>
      </c>
      <c r="BK7" s="305">
        <v>5.3887</v>
      </c>
      <c r="BL7" s="306">
        <v>12.1601</v>
      </c>
      <c r="BM7" s="306">
        <v>31.128799999999998</v>
      </c>
      <c r="BN7" s="305">
        <v>29.571300000000001</v>
      </c>
      <c r="BO7" s="307">
        <v>43.93</v>
      </c>
      <c r="BP7" s="305">
        <v>140.72280000000001</v>
      </c>
      <c r="BQ7" s="305">
        <v>2.6718000000000002</v>
      </c>
      <c r="BR7" s="305">
        <v>0</v>
      </c>
      <c r="BS7" s="305">
        <v>11.3409</v>
      </c>
      <c r="BT7" s="305">
        <v>308.38900000000001</v>
      </c>
      <c r="BU7" s="305">
        <v>855.57079999999996</v>
      </c>
      <c r="BV7" s="305">
        <v>1373.3924999999999</v>
      </c>
      <c r="BW7" s="305">
        <v>2282.8521000000001</v>
      </c>
      <c r="BX7" s="305">
        <v>3563.4598999999998</v>
      </c>
      <c r="BY7" s="305">
        <v>3992.2604000000001</v>
      </c>
      <c r="BZ7" s="307">
        <v>4864.24</v>
      </c>
      <c r="CA7" s="305">
        <v>0</v>
      </c>
      <c r="CB7" s="305">
        <v>22.405100000000001</v>
      </c>
      <c r="CC7" s="305">
        <v>133.52549999999999</v>
      </c>
      <c r="CD7" s="305">
        <v>323.33580000000001</v>
      </c>
      <c r="CE7" s="305">
        <v>590.30129999999997</v>
      </c>
      <c r="CF7" s="305">
        <v>1393.3006</v>
      </c>
      <c r="CG7" s="305">
        <v>532.97310000000004</v>
      </c>
      <c r="CH7" s="307">
        <v>569.21</v>
      </c>
      <c r="CI7" s="305">
        <v>0.2059</v>
      </c>
      <c r="CJ7" s="305">
        <v>374.09559999999999</v>
      </c>
      <c r="CK7" s="305">
        <v>749.74649999999997</v>
      </c>
      <c r="CL7" s="305">
        <v>683.49549999999999</v>
      </c>
      <c r="CM7" s="305">
        <v>664.99659999999994</v>
      </c>
      <c r="CN7" s="305">
        <v>746.17759715399995</v>
      </c>
      <c r="CO7" s="305">
        <v>499.79680529900037</v>
      </c>
      <c r="CP7" s="307">
        <v>777.87</v>
      </c>
      <c r="CQ7" s="305">
        <v>3.3340000000000001</v>
      </c>
      <c r="CR7" s="305">
        <v>667.39089999999999</v>
      </c>
      <c r="CS7" s="305">
        <v>1087.2063000000001</v>
      </c>
      <c r="CT7" s="305">
        <v>1211.8847000000001</v>
      </c>
      <c r="CU7" s="305">
        <v>2157.6448</v>
      </c>
      <c r="CV7" s="305">
        <v>2009.916268475929</v>
      </c>
      <c r="CW7" s="305">
        <v>790.48987144107207</v>
      </c>
      <c r="CX7" s="307">
        <v>3572.56</v>
      </c>
      <c r="CY7" s="305">
        <v>0</v>
      </c>
      <c r="CZ7" s="305">
        <v>86.979599999999991</v>
      </c>
      <c r="DA7" s="305">
        <v>196.23169999999999</v>
      </c>
      <c r="DB7" s="305">
        <v>330.64929999999998</v>
      </c>
      <c r="DC7" s="305">
        <v>240.04419999999999</v>
      </c>
      <c r="DD7" s="305">
        <v>214.97830906506437</v>
      </c>
      <c r="DE7" s="305">
        <v>56.744541221399373</v>
      </c>
      <c r="DF7" s="307">
        <v>3.07</v>
      </c>
      <c r="DG7" s="309">
        <v>15.421199999999999</v>
      </c>
      <c r="DH7" s="309">
        <v>2283.8342000000002</v>
      </c>
      <c r="DI7" s="309">
        <v>5560.8575399999991</v>
      </c>
      <c r="DJ7" s="309">
        <v>6312.4557999999997</v>
      </c>
      <c r="DK7" s="309">
        <v>7376.7928000000002</v>
      </c>
      <c r="DL7" s="309">
        <v>10190.754139687682</v>
      </c>
      <c r="DM7" s="310">
        <v>8110.6257793283512</v>
      </c>
      <c r="DN7" s="311">
        <v>10902.33</v>
      </c>
    </row>
    <row r="8" spans="1:118" s="283" customFormat="1" ht="15" customHeight="1" x14ac:dyDescent="0.3">
      <c r="A8" s="312" t="s">
        <v>83</v>
      </c>
      <c r="B8" s="299">
        <v>3671.0547000000001</v>
      </c>
      <c r="C8" s="299">
        <v>5644.1275999999998</v>
      </c>
      <c r="D8" s="300">
        <v>6586.5911999999998</v>
      </c>
      <c r="E8" s="299">
        <v>6361.4847</v>
      </c>
      <c r="F8" s="299">
        <v>7881.3620000000001</v>
      </c>
      <c r="G8" s="299">
        <v>8263.1244000000006</v>
      </c>
      <c r="H8" s="299">
        <v>6920.68</v>
      </c>
      <c r="I8" s="299">
        <v>6014.95</v>
      </c>
      <c r="J8" s="301">
        <v>6639.71</v>
      </c>
      <c r="K8" s="299">
        <v>0</v>
      </c>
      <c r="L8" s="299">
        <v>0</v>
      </c>
      <c r="M8" s="302">
        <v>3671.0547000000001</v>
      </c>
      <c r="N8" s="302">
        <v>5644.1275999999998</v>
      </c>
      <c r="O8" s="303">
        <v>6586.5911999999998</v>
      </c>
      <c r="P8" s="302">
        <v>6361.4847</v>
      </c>
      <c r="Q8" s="302">
        <v>7881.3620000000001</v>
      </c>
      <c r="R8" s="302">
        <v>8263.1244000000006</v>
      </c>
      <c r="S8" s="302">
        <v>6920.68</v>
      </c>
      <c r="T8" s="302">
        <v>6014.95</v>
      </c>
      <c r="U8" s="304">
        <v>6639.71</v>
      </c>
      <c r="V8" s="305">
        <v>0</v>
      </c>
      <c r="W8" s="305">
        <v>33.1629</v>
      </c>
      <c r="X8" s="305">
        <v>28.3977</v>
      </c>
      <c r="Y8" s="305">
        <v>54.441399999999994</v>
      </c>
      <c r="Z8" s="306">
        <v>18.287300714000001</v>
      </c>
      <c r="AA8" s="305">
        <v>69.811300000000003</v>
      </c>
      <c r="AB8" s="307">
        <v>80.3</v>
      </c>
      <c r="AC8" s="306">
        <v>52.8108</v>
      </c>
      <c r="AD8" s="306">
        <v>135.5283</v>
      </c>
      <c r="AE8" s="306">
        <v>30.631799999999998</v>
      </c>
      <c r="AF8" s="306">
        <v>41.822299999999998</v>
      </c>
      <c r="AG8" s="306">
        <v>68.679400000000001</v>
      </c>
      <c r="AH8" s="305">
        <v>64.089200000000005</v>
      </c>
      <c r="AI8" s="307">
        <v>0.44</v>
      </c>
      <c r="AJ8" s="305">
        <v>26.929099999999998</v>
      </c>
      <c r="AK8" s="307">
        <v>41.56</v>
      </c>
      <c r="AL8" s="305">
        <v>13.7606</v>
      </c>
      <c r="AM8" s="306">
        <v>20.606100000000001</v>
      </c>
      <c r="AN8" s="306">
        <v>-1.8288999999999973</v>
      </c>
      <c r="AO8" s="306">
        <v>8.8251999999999988</v>
      </c>
      <c r="AP8" s="306">
        <v>10.506712240680747</v>
      </c>
      <c r="AQ8" s="305">
        <v>47.945400000000006</v>
      </c>
      <c r="AR8" s="307">
        <v>63.83</v>
      </c>
      <c r="AS8" s="305">
        <v>3.6840000000000002</v>
      </c>
      <c r="AT8" s="305">
        <v>64.195799999999991</v>
      </c>
      <c r="AU8" s="305">
        <v>75.085099999999997</v>
      </c>
      <c r="AV8" s="305">
        <v>129.31220000000002</v>
      </c>
      <c r="AW8" s="305">
        <v>117.0998</v>
      </c>
      <c r="AX8" s="305">
        <v>125.29786262099995</v>
      </c>
      <c r="AY8" s="305">
        <v>500.02029337883602</v>
      </c>
      <c r="AZ8" s="307">
        <v>490.4</v>
      </c>
      <c r="BA8" s="305">
        <v>0</v>
      </c>
      <c r="BB8" s="305">
        <v>0</v>
      </c>
      <c r="BC8" s="305">
        <v>0</v>
      </c>
      <c r="BD8" s="305">
        <v>0</v>
      </c>
      <c r="BE8" s="305">
        <v>0</v>
      </c>
      <c r="BF8" s="305" t="s">
        <v>12</v>
      </c>
      <c r="BG8" s="305">
        <v>0</v>
      </c>
      <c r="BH8" s="307">
        <v>0</v>
      </c>
      <c r="BI8" s="305">
        <v>0</v>
      </c>
      <c r="BJ8" s="305">
        <v>3.0206000000000004</v>
      </c>
      <c r="BK8" s="305">
        <v>7.1932999999999998</v>
      </c>
      <c r="BL8" s="306">
        <v>15.581899999999999</v>
      </c>
      <c r="BM8" s="306">
        <v>24.3918</v>
      </c>
      <c r="BN8" s="305">
        <v>42.8247</v>
      </c>
      <c r="BO8" s="307">
        <v>52.25</v>
      </c>
      <c r="BP8" s="305">
        <v>62.419899999999998</v>
      </c>
      <c r="BQ8" s="305">
        <v>7.9482999999999997</v>
      </c>
      <c r="BR8" s="305">
        <v>0</v>
      </c>
      <c r="BS8" s="305">
        <v>7.7335999999999991</v>
      </c>
      <c r="BT8" s="305">
        <v>241.88929999999999</v>
      </c>
      <c r="BU8" s="305">
        <v>344.23170000000005</v>
      </c>
      <c r="BV8" s="305">
        <v>548.59310000000005</v>
      </c>
      <c r="BW8" s="305">
        <v>654.39340000000004</v>
      </c>
      <c r="BX8" s="305">
        <v>888.18259999999998</v>
      </c>
      <c r="BY8" s="305">
        <v>1034.8840582</v>
      </c>
      <c r="BZ8" s="305">
        <v>1257.76</v>
      </c>
      <c r="CA8" s="305">
        <v>0</v>
      </c>
      <c r="CB8" s="305">
        <v>15.687900000000001</v>
      </c>
      <c r="CC8" s="305">
        <v>21.1785</v>
      </c>
      <c r="CD8" s="305">
        <v>31.7333</v>
      </c>
      <c r="CE8" s="305">
        <v>33.7164</v>
      </c>
      <c r="CF8" s="305">
        <v>29.161056727250099</v>
      </c>
      <c r="CG8" s="305">
        <v>32.247399999999999</v>
      </c>
      <c r="CH8" s="307">
        <v>33.17</v>
      </c>
      <c r="CI8" s="305">
        <v>5.3148999999999997</v>
      </c>
      <c r="CJ8" s="305">
        <v>159.6558</v>
      </c>
      <c r="CK8" s="305">
        <v>174.0548</v>
      </c>
      <c r="CL8" s="305">
        <v>154.8903</v>
      </c>
      <c r="CM8" s="305">
        <v>237.3811</v>
      </c>
      <c r="CN8" s="305">
        <v>297.71767750454399</v>
      </c>
      <c r="CO8" s="305">
        <v>225.2063644123736</v>
      </c>
      <c r="CP8" s="307">
        <v>401.82</v>
      </c>
      <c r="CQ8" s="305">
        <v>6.6292</v>
      </c>
      <c r="CR8" s="305">
        <v>116.94</v>
      </c>
      <c r="CS8" s="305">
        <v>83.852100000000007</v>
      </c>
      <c r="CT8" s="305">
        <v>315.60289999999998</v>
      </c>
      <c r="CU8" s="305">
        <v>368.49879999999996</v>
      </c>
      <c r="CV8" s="305">
        <v>370.84565539027051</v>
      </c>
      <c r="CW8" s="313">
        <v>311.98</v>
      </c>
      <c r="CX8" s="257">
        <v>938</v>
      </c>
      <c r="CY8" s="305">
        <v>0</v>
      </c>
      <c r="CZ8" s="305">
        <v>42.010199999999998</v>
      </c>
      <c r="DA8" s="305">
        <v>47.788200000000003</v>
      </c>
      <c r="DB8" s="305">
        <v>63.151299999999999</v>
      </c>
      <c r="DC8" s="305">
        <v>47.734300000000005</v>
      </c>
      <c r="DD8" s="305">
        <v>62.291612315718041</v>
      </c>
      <c r="DE8" s="313">
        <v>23.26</v>
      </c>
      <c r="DF8" s="257">
        <v>22.06</v>
      </c>
      <c r="DG8" s="309">
        <v>23.361700000000003</v>
      </c>
      <c r="DH8" s="309">
        <v>769.37029999999993</v>
      </c>
      <c r="DI8" s="309">
        <v>946.45660000000009</v>
      </c>
      <c r="DJ8" s="309">
        <v>1307.6770000000001</v>
      </c>
      <c r="DK8" s="309">
        <v>1579.4946</v>
      </c>
      <c r="DL8" s="309">
        <v>1895.3616775134601</v>
      </c>
      <c r="DM8" s="310">
        <v>2379.1978159912096</v>
      </c>
      <c r="DN8" s="311">
        <v>3381.59</v>
      </c>
    </row>
    <row r="9" spans="1:118" s="283" customFormat="1" ht="15" customHeight="1" x14ac:dyDescent="0.3">
      <c r="A9" s="298" t="s">
        <v>84</v>
      </c>
      <c r="B9" s="314">
        <v>-58.459600000000002</v>
      </c>
      <c r="C9" s="314">
        <v>0</v>
      </c>
      <c r="D9" s="315">
        <v>0</v>
      </c>
      <c r="E9" s="314">
        <v>5.2944000000000004</v>
      </c>
      <c r="F9" s="314">
        <v>19.415400000000002</v>
      </c>
      <c r="G9" s="314">
        <v>35.296199999999999</v>
      </c>
      <c r="H9" s="314">
        <v>12.98</v>
      </c>
      <c r="I9" s="314">
        <v>-8.5413119999999996</v>
      </c>
      <c r="J9" s="316">
        <v>59.27</v>
      </c>
      <c r="K9" s="299">
        <v>0</v>
      </c>
      <c r="L9" s="314">
        <v>0</v>
      </c>
      <c r="M9" s="317">
        <v>-58.459600000000002</v>
      </c>
      <c r="N9" s="302">
        <v>0</v>
      </c>
      <c r="O9" s="303">
        <v>0</v>
      </c>
      <c r="P9" s="302">
        <f t="shared" si="0"/>
        <v>5.2944000000000004</v>
      </c>
      <c r="Q9" s="302">
        <f t="shared" si="0"/>
        <v>19.415400000000002</v>
      </c>
      <c r="R9" s="302">
        <v>35.296199999999999</v>
      </c>
      <c r="S9" s="302">
        <v>12.98</v>
      </c>
      <c r="T9" s="302">
        <v>-8.5413119999999996</v>
      </c>
      <c r="U9" s="304">
        <v>59.27</v>
      </c>
      <c r="V9" s="305">
        <v>0</v>
      </c>
      <c r="W9" s="305">
        <v>0</v>
      </c>
      <c r="X9" s="305">
        <v>0.1449</v>
      </c>
      <c r="Y9" s="305">
        <v>2.9114</v>
      </c>
      <c r="Z9" s="306">
        <v>-1.572771806</v>
      </c>
      <c r="AA9" s="305">
        <v>2.8643000000000001</v>
      </c>
      <c r="AB9" s="307">
        <v>0.15</v>
      </c>
      <c r="AC9" s="306">
        <v>0</v>
      </c>
      <c r="AD9" s="306">
        <v>10.376100000000001</v>
      </c>
      <c r="AE9" s="306">
        <v>-6.7610000000000001</v>
      </c>
      <c r="AF9" s="306">
        <v>2.3906000000000001</v>
      </c>
      <c r="AG9" s="306">
        <v>-6.0058000000000007</v>
      </c>
      <c r="AH9" s="305">
        <v>0</v>
      </c>
      <c r="AI9" s="307">
        <v>0</v>
      </c>
      <c r="AJ9" s="305">
        <v>0</v>
      </c>
      <c r="AK9" s="307">
        <v>0</v>
      </c>
      <c r="AL9" s="305">
        <v>0</v>
      </c>
      <c r="AM9" s="306">
        <v>0.32090000000000002</v>
      </c>
      <c r="AN9" s="306">
        <v>0.26479999999999998</v>
      </c>
      <c r="AO9" s="306">
        <v>7.7515000000000001</v>
      </c>
      <c r="AP9" s="306">
        <v>-6.543817630893999</v>
      </c>
      <c r="AQ9" s="305">
        <v>-1.7766901358363154</v>
      </c>
      <c r="AR9" s="307">
        <v>-0.01</v>
      </c>
      <c r="AS9" s="305">
        <v>0</v>
      </c>
      <c r="AT9" s="305">
        <v>16.86</v>
      </c>
      <c r="AU9" s="305">
        <v>-16.863499999999998</v>
      </c>
      <c r="AV9" s="305">
        <v>0</v>
      </c>
      <c r="AW9" s="305">
        <v>0</v>
      </c>
      <c r="AX9" s="305">
        <v>0</v>
      </c>
      <c r="AY9" s="305">
        <v>0</v>
      </c>
      <c r="AZ9" s="307">
        <v>0</v>
      </c>
      <c r="BA9" s="305">
        <v>0</v>
      </c>
      <c r="BB9" s="305">
        <v>0</v>
      </c>
      <c r="BC9" s="305">
        <v>0</v>
      </c>
      <c r="BD9" s="305">
        <v>0</v>
      </c>
      <c r="BE9" s="305">
        <v>0</v>
      </c>
      <c r="BF9" s="305" t="s">
        <v>12</v>
      </c>
      <c r="BG9" s="305">
        <v>0</v>
      </c>
      <c r="BH9" s="307">
        <v>0</v>
      </c>
      <c r="BI9" s="305">
        <v>0</v>
      </c>
      <c r="BJ9" s="305">
        <v>0</v>
      </c>
      <c r="BK9" s="305">
        <v>0</v>
      </c>
      <c r="BL9" s="306">
        <v>0</v>
      </c>
      <c r="BM9" s="306">
        <v>0</v>
      </c>
      <c r="BN9" s="305">
        <v>0</v>
      </c>
      <c r="BO9" s="307">
        <v>0</v>
      </c>
      <c r="BP9" s="305">
        <v>0</v>
      </c>
      <c r="BQ9" s="305">
        <v>0</v>
      </c>
      <c r="BR9" s="305">
        <v>0</v>
      </c>
      <c r="BS9" s="305">
        <v>0</v>
      </c>
      <c r="BT9" s="305">
        <v>-7.7299999999999994E-2</v>
      </c>
      <c r="BU9" s="305">
        <v>0</v>
      </c>
      <c r="BV9" s="305">
        <v>0</v>
      </c>
      <c r="BW9" s="305">
        <v>0</v>
      </c>
      <c r="BX9" s="305">
        <v>0</v>
      </c>
      <c r="BY9" s="305">
        <v>0</v>
      </c>
      <c r="BZ9" s="305">
        <v>0</v>
      </c>
      <c r="CA9" s="305">
        <v>0</v>
      </c>
      <c r="CB9" s="305">
        <v>0.59840000000000004</v>
      </c>
      <c r="CC9" s="305">
        <v>5.9813000000000001</v>
      </c>
      <c r="CD9" s="305">
        <v>-4.1843000000000004</v>
      </c>
      <c r="CE9" s="305">
        <v>6.2504</v>
      </c>
      <c r="CF9" s="305">
        <v>13.751519499999999</v>
      </c>
      <c r="CG9" s="305">
        <v>-22.397300000000001</v>
      </c>
      <c r="CH9" s="307">
        <v>0</v>
      </c>
      <c r="CI9" s="305">
        <v>0</v>
      </c>
      <c r="CJ9" s="305">
        <v>0</v>
      </c>
      <c r="CK9" s="305">
        <v>0</v>
      </c>
      <c r="CL9" s="305">
        <v>0.1236</v>
      </c>
      <c r="CM9" s="305">
        <v>-0.1236</v>
      </c>
      <c r="CN9" s="305">
        <v>0</v>
      </c>
      <c r="CO9" s="305">
        <v>0</v>
      </c>
      <c r="CP9" s="307">
        <v>0</v>
      </c>
      <c r="CQ9" s="305">
        <v>0</v>
      </c>
      <c r="CR9" s="305">
        <v>7.1818</v>
      </c>
      <c r="CS9" s="305">
        <v>-7.1818</v>
      </c>
      <c r="CT9" s="305">
        <v>0</v>
      </c>
      <c r="CU9" s="305">
        <v>0</v>
      </c>
      <c r="CV9" s="305">
        <v>0</v>
      </c>
      <c r="CW9" s="305">
        <v>0</v>
      </c>
      <c r="CX9" s="307">
        <v>0</v>
      </c>
      <c r="CY9" s="305">
        <v>0</v>
      </c>
      <c r="CZ9" s="305">
        <v>0</v>
      </c>
      <c r="DA9" s="305">
        <v>0</v>
      </c>
      <c r="DB9" s="305">
        <v>0</v>
      </c>
      <c r="DC9" s="305">
        <v>2.7241999999999997</v>
      </c>
      <c r="DD9" s="305">
        <v>-2.5000779279899845</v>
      </c>
      <c r="DE9" s="305">
        <v>-9.0246806430160795E-2</v>
      </c>
      <c r="DF9" s="307">
        <v>0.7</v>
      </c>
      <c r="DG9" s="309">
        <v>0</v>
      </c>
      <c r="DH9" s="309">
        <v>24.562899999999999</v>
      </c>
      <c r="DI9" s="309">
        <v>-7.3669999999999973</v>
      </c>
      <c r="DJ9" s="309">
        <v>-10.412000000000001</v>
      </c>
      <c r="DK9" s="309">
        <v>21.904499999999999</v>
      </c>
      <c r="DL9" s="309">
        <v>-2.8709478648839855</v>
      </c>
      <c r="DM9" s="310">
        <v>-21.399936942266478</v>
      </c>
      <c r="DN9" s="311">
        <v>0.84</v>
      </c>
    </row>
    <row r="10" spans="1:118" s="285" customFormat="1" ht="15" customHeight="1" x14ac:dyDescent="0.3">
      <c r="A10" s="318" t="s">
        <v>85</v>
      </c>
      <c r="B10" s="319">
        <v>-1339.6161999999995</v>
      </c>
      <c r="C10" s="319">
        <v>-575.63689999999724</v>
      </c>
      <c r="D10" s="320">
        <v>-1444.0865999999967</v>
      </c>
      <c r="E10" s="319">
        <f>+E6-E7-E8-E9</f>
        <v>-2427.640899999999</v>
      </c>
      <c r="F10" s="319">
        <f>+F6-F7-F8-F9</f>
        <v>-6791.2086999999965</v>
      </c>
      <c r="G10" s="319">
        <v>-5286.2731999999987</v>
      </c>
      <c r="H10" s="319">
        <v>-4266.1025605199866</v>
      </c>
      <c r="I10" s="321">
        <f>I6-I7-I8-I9</f>
        <v>-2937.7786234710115</v>
      </c>
      <c r="J10" s="322">
        <v>-4103.32</v>
      </c>
      <c r="K10" s="323">
        <v>0</v>
      </c>
      <c r="L10" s="319">
        <v>-2.7389999999999999</v>
      </c>
      <c r="M10" s="309">
        <v>-1339.6161999999995</v>
      </c>
      <c r="N10" s="309">
        <v>-575.63689999999724</v>
      </c>
      <c r="O10" s="324">
        <v>-1446.8255999999967</v>
      </c>
      <c r="P10" s="309">
        <f t="shared" si="0"/>
        <v>-2427.640899999999</v>
      </c>
      <c r="Q10" s="309">
        <f t="shared" si="0"/>
        <v>-6791.2086999999965</v>
      </c>
      <c r="R10" s="309">
        <v>-5286.2731999999987</v>
      </c>
      <c r="S10" s="309">
        <v>-4266.1025605199866</v>
      </c>
      <c r="T10" s="321">
        <f>T6-T7-T8-T9</f>
        <v>-2937.7786234710115</v>
      </c>
      <c r="U10" s="322">
        <v>-4103.3239000000003</v>
      </c>
      <c r="V10" s="309">
        <v>0</v>
      </c>
      <c r="W10" s="309">
        <v>-26.093600000000002</v>
      </c>
      <c r="X10" s="309">
        <v>-15.561300000000003</v>
      </c>
      <c r="Y10" s="309">
        <v>-27.518799999999985</v>
      </c>
      <c r="Z10" s="324">
        <v>11.293879298000027</v>
      </c>
      <c r="AA10" s="321">
        <f>AA6-AA7-AA8-AA9</f>
        <v>-102.22669999999999</v>
      </c>
      <c r="AB10" s="322">
        <v>-21</v>
      </c>
      <c r="AC10" s="324">
        <v>13.846299999999928</v>
      </c>
      <c r="AD10" s="324">
        <v>124.13680000000022</v>
      </c>
      <c r="AE10" s="324">
        <v>13.942800000000034</v>
      </c>
      <c r="AF10" s="324">
        <v>67.371999999999957</v>
      </c>
      <c r="AG10" s="324">
        <v>-147.73930000000018</v>
      </c>
      <c r="AH10" s="321">
        <f>AH6-AH7-AH8-AH9</f>
        <v>-19.640299999999911</v>
      </c>
      <c r="AI10" s="322">
        <v>344.45</v>
      </c>
      <c r="AJ10" s="321">
        <f>AJ6-AJ7-AJ8-AJ9</f>
        <v>-14.599299999999999</v>
      </c>
      <c r="AK10" s="322">
        <v>22.64</v>
      </c>
      <c r="AL10" s="309">
        <v>-11.128799999999998</v>
      </c>
      <c r="AM10" s="324">
        <v>-27.0214</v>
      </c>
      <c r="AN10" s="324">
        <v>-13.084300000000013</v>
      </c>
      <c r="AO10" s="324">
        <v>-52.733200000000011</v>
      </c>
      <c r="AP10" s="324">
        <v>-353.97092100888909</v>
      </c>
      <c r="AQ10" s="321">
        <f>AQ6-AQ7-AQ8-AQ9</f>
        <v>4.2717644469563076</v>
      </c>
      <c r="AR10" s="322">
        <v>104.92</v>
      </c>
      <c r="AS10" s="309">
        <v>-3.6240000000000001</v>
      </c>
      <c r="AT10" s="309">
        <v>-91.510800000000003</v>
      </c>
      <c r="AU10" s="309">
        <v>-49.221899999999977</v>
      </c>
      <c r="AV10" s="309">
        <v>-66.581099999999878</v>
      </c>
      <c r="AW10" s="309">
        <v>-12.059000000000012</v>
      </c>
      <c r="AX10" s="309">
        <v>119.27182663700003</v>
      </c>
      <c r="AY10" s="321">
        <f>AY6-AY7-AY8-AY9</f>
        <v>-75.926499011836142</v>
      </c>
      <c r="AZ10" s="322">
        <v>-124.55</v>
      </c>
      <c r="BA10" s="309">
        <v>0</v>
      </c>
      <c r="BB10" s="309">
        <v>0</v>
      </c>
      <c r="BC10" s="309">
        <v>0</v>
      </c>
      <c r="BD10" s="309">
        <v>0</v>
      </c>
      <c r="BE10" s="309">
        <v>0</v>
      </c>
      <c r="BF10" s="309" t="s">
        <v>12</v>
      </c>
      <c r="BG10" s="321">
        <f>BG6-BG7-BG8-BG9</f>
        <v>0</v>
      </c>
      <c r="BH10" s="322">
        <v>0</v>
      </c>
      <c r="BI10" s="309">
        <v>0</v>
      </c>
      <c r="BJ10" s="309">
        <v>-2.8879400000000008</v>
      </c>
      <c r="BK10" s="309">
        <v>-1.5726999999999993</v>
      </c>
      <c r="BL10" s="324">
        <v>6.2700000000006639E-2</v>
      </c>
      <c r="BM10" s="324">
        <v>2.8</v>
      </c>
      <c r="BN10" s="321">
        <f>BN6-BN7-BN8-BN9</f>
        <v>36.414899999999996</v>
      </c>
      <c r="BO10" s="322">
        <v>42.09</v>
      </c>
      <c r="BP10" s="309">
        <v>-184.76549999999997</v>
      </c>
      <c r="BQ10" s="309">
        <v>-7.2352000000000007</v>
      </c>
      <c r="BR10" s="309">
        <v>0</v>
      </c>
      <c r="BS10" s="309">
        <v>-1.1732999999999958</v>
      </c>
      <c r="BT10" s="324">
        <v>-138.43409999999994</v>
      </c>
      <c r="BU10" s="324">
        <v>-121.63079999999991</v>
      </c>
      <c r="BV10" s="324">
        <v>-175.53240000000005</v>
      </c>
      <c r="BW10" s="324">
        <v>-397.48880000000008</v>
      </c>
      <c r="BX10" s="324">
        <v>-1037.5644</v>
      </c>
      <c r="BY10" s="321">
        <f>BY6-BY7-BY8-BY9</f>
        <v>145.41744180000046</v>
      </c>
      <c r="BZ10" s="321">
        <v>-41.159999999999627</v>
      </c>
      <c r="CA10" s="309">
        <v>0</v>
      </c>
      <c r="CB10" s="309">
        <v>-18.774000000000001</v>
      </c>
      <c r="CC10" s="309">
        <v>-48.449400000000026</v>
      </c>
      <c r="CD10" s="309">
        <v>-1220.6418000000001</v>
      </c>
      <c r="CE10" s="309">
        <v>-379.87850000000003</v>
      </c>
      <c r="CF10" s="324">
        <v>-1226.1065759272501</v>
      </c>
      <c r="CG10" s="321">
        <f>CG6-CG7-CG8-CG9</f>
        <v>-372.98209700000007</v>
      </c>
      <c r="CH10" s="322">
        <v>-426.09</v>
      </c>
      <c r="CI10" s="309">
        <v>-5.339599999999999</v>
      </c>
      <c r="CJ10" s="309">
        <v>-195.83080000000007</v>
      </c>
      <c r="CK10" s="309">
        <v>-190.4378999999999</v>
      </c>
      <c r="CL10" s="324">
        <v>-5.6376999999999953</v>
      </c>
      <c r="CM10" s="324">
        <v>108.20199999999988</v>
      </c>
      <c r="CN10" s="324">
        <v>-12.699385457543599</v>
      </c>
      <c r="CO10" s="321">
        <f>CO6-CO7-CO8-CO9</f>
        <v>68.374108340626549</v>
      </c>
      <c r="CP10" s="322">
        <v>-227.38</v>
      </c>
      <c r="CQ10" s="309">
        <v>-5.8017999999999992</v>
      </c>
      <c r="CR10" s="309">
        <v>61.063599999999951</v>
      </c>
      <c r="CS10" s="309">
        <v>77.86649999999986</v>
      </c>
      <c r="CT10" s="309">
        <v>-169.6078</v>
      </c>
      <c r="CU10" s="309">
        <v>-334.14539999999988</v>
      </c>
      <c r="CV10" s="324">
        <v>-322.47092284572307</v>
      </c>
      <c r="CW10" s="321">
        <f>CW6-CW7-CW8-CW9</f>
        <v>342.00378053200791</v>
      </c>
      <c r="CX10" s="322">
        <v>-919.43</v>
      </c>
      <c r="CY10" s="309">
        <v>0</v>
      </c>
      <c r="CZ10" s="309">
        <v>-20.550700000000006</v>
      </c>
      <c r="DA10" s="324">
        <v>-0.29770000000002028</v>
      </c>
      <c r="DB10" s="324">
        <v>-50.828699999999969</v>
      </c>
      <c r="DC10" s="324">
        <v>-42.580299999999994</v>
      </c>
      <c r="DD10" s="324">
        <v>-15.676197364746645</v>
      </c>
      <c r="DE10" s="321">
        <f>DE6-DE7-DE8-DE9</f>
        <v>25.016994874108811</v>
      </c>
      <c r="DF10" s="322">
        <v>-1.56</v>
      </c>
      <c r="DG10" s="324">
        <v>-15.938599999999994</v>
      </c>
      <c r="DH10" s="324">
        <v>-586.08290000000011</v>
      </c>
      <c r="DI10" s="324">
        <v>-271.27253999999965</v>
      </c>
      <c r="DJ10" s="324">
        <v>-1705.105</v>
      </c>
      <c r="DK10" s="324">
        <v>-1070.7673000000002</v>
      </c>
      <c r="DL10" s="321">
        <f>DL6-DL7-DL8-DL9</f>
        <v>-2982.8648693362593</v>
      </c>
      <c r="DM10" s="321">
        <v>36.124093981863709</v>
      </c>
      <c r="DN10" s="322">
        <v>-1247.08</v>
      </c>
    </row>
    <row r="11" spans="1:118" s="19" customFormat="1" ht="33" customHeight="1" x14ac:dyDescent="0.3">
      <c r="A11" s="326" t="s">
        <v>86</v>
      </c>
      <c r="B11" s="27"/>
      <c r="C11" s="27"/>
      <c r="D11" s="28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286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29"/>
      <c r="AA11" s="29"/>
      <c r="AB11" s="29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287"/>
      <c r="DH11" s="288"/>
      <c r="DI11" s="288"/>
      <c r="DJ11" s="288"/>
      <c r="DK11" s="288"/>
      <c r="DL11" s="30"/>
      <c r="DM11" s="287"/>
      <c r="DN11" s="287"/>
    </row>
    <row r="12" spans="1:118" s="19" customFormat="1" ht="13" x14ac:dyDescent="0.3">
      <c r="A12" s="327" t="s">
        <v>46</v>
      </c>
      <c r="B12" s="21"/>
      <c r="C12" s="21"/>
      <c r="D12" s="289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3"/>
      <c r="S12" s="33"/>
      <c r="T12" s="33"/>
      <c r="U12" s="33"/>
      <c r="V12" s="34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73"/>
      <c r="CM12" s="73"/>
      <c r="CN12" s="73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17"/>
      <c r="DN12" s="17"/>
    </row>
    <row r="13" spans="1:118" s="19" customFormat="1" x14ac:dyDescent="0.25">
      <c r="A13" s="35"/>
      <c r="B13" s="35"/>
      <c r="C13" s="35"/>
      <c r="D13" s="35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3"/>
      <c r="S13" s="33"/>
      <c r="T13" s="33"/>
      <c r="U13" s="33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17"/>
      <c r="AR13" s="17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17"/>
      <c r="DN13" s="17"/>
    </row>
    <row r="14" spans="1:118" s="19" customFormat="1" x14ac:dyDescent="0.25">
      <c r="A14" s="290"/>
      <c r="B14" s="290"/>
      <c r="C14" s="290"/>
      <c r="D14" s="290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288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288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288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288"/>
      <c r="CY14" s="32"/>
      <c r="CZ14" s="17"/>
      <c r="DA14" s="17"/>
      <c r="DB14" s="17"/>
      <c r="DC14" s="17"/>
      <c r="DD14" s="26"/>
      <c r="DE14" s="17"/>
      <c r="DF14" s="26"/>
      <c r="DG14" s="17"/>
      <c r="DH14" s="17"/>
      <c r="DI14" s="17"/>
      <c r="DJ14" s="17"/>
      <c r="DK14" s="17"/>
      <c r="DL14" s="17"/>
      <c r="DM14" s="17"/>
      <c r="DN14" s="72"/>
    </row>
    <row r="15" spans="1:118" s="19" customFormat="1" x14ac:dyDescent="0.25">
      <c r="A15" s="291"/>
      <c r="B15" s="291"/>
      <c r="C15" s="291"/>
      <c r="D15" s="291"/>
      <c r="E15" s="282"/>
      <c r="F15" s="282"/>
      <c r="G15" s="282"/>
      <c r="H15" s="282"/>
      <c r="I15" s="282"/>
      <c r="J15" s="282"/>
      <c r="K15" s="282"/>
      <c r="L15" s="282"/>
      <c r="M15" s="282"/>
      <c r="N15" s="282"/>
      <c r="O15" s="282"/>
      <c r="P15" s="282"/>
      <c r="Q15" s="282"/>
      <c r="R15" s="282"/>
      <c r="S15" s="282"/>
      <c r="T15" s="282"/>
      <c r="U15" s="282"/>
      <c r="V15" s="282"/>
      <c r="W15" s="282"/>
      <c r="X15" s="282"/>
      <c r="Y15" s="282"/>
      <c r="Z15" s="282"/>
      <c r="AA15" s="282"/>
      <c r="AB15" s="282"/>
      <c r="AC15" s="282"/>
      <c r="AD15" s="292"/>
      <c r="AE15" s="282"/>
      <c r="AF15" s="282"/>
      <c r="AG15" s="282"/>
      <c r="AH15" s="282"/>
      <c r="AI15" s="282"/>
      <c r="AJ15" s="282"/>
      <c r="AK15" s="282"/>
      <c r="AL15" s="282"/>
      <c r="AM15" s="282"/>
      <c r="AN15" s="282"/>
      <c r="AO15" s="282"/>
      <c r="AP15" s="282"/>
      <c r="AQ15" s="282"/>
      <c r="AR15" s="282"/>
      <c r="AS15" s="282"/>
      <c r="AT15" s="282"/>
      <c r="AU15" s="292"/>
      <c r="AV15" s="282"/>
      <c r="AW15" s="282"/>
      <c r="AX15" s="282"/>
      <c r="AY15" s="282"/>
      <c r="AZ15" s="282"/>
      <c r="BA15" s="282"/>
      <c r="BB15" s="282"/>
      <c r="BC15" s="282"/>
      <c r="BD15" s="282"/>
      <c r="BE15" s="282"/>
      <c r="BF15" s="282"/>
      <c r="BG15" s="282"/>
      <c r="BH15" s="282"/>
      <c r="BI15" s="282"/>
      <c r="BJ15" s="282"/>
      <c r="BK15" s="282"/>
      <c r="BL15" s="292"/>
      <c r="BM15" s="282"/>
      <c r="BN15" s="282"/>
      <c r="BO15" s="282"/>
      <c r="BP15" s="282"/>
      <c r="BQ15" s="282"/>
      <c r="BR15" s="282"/>
      <c r="BS15" s="282"/>
      <c r="BT15" s="282"/>
      <c r="BU15" s="282"/>
      <c r="BV15" s="282"/>
      <c r="BW15" s="282"/>
      <c r="BX15" s="282"/>
      <c r="BY15" s="282"/>
      <c r="BZ15" s="282"/>
      <c r="CA15" s="282"/>
      <c r="CB15" s="282"/>
      <c r="CC15" s="282"/>
      <c r="CD15" s="282"/>
      <c r="CE15" s="282"/>
      <c r="CF15" s="282"/>
      <c r="CG15" s="282"/>
      <c r="CH15" s="282"/>
      <c r="CI15" s="282"/>
      <c r="CJ15" s="282"/>
      <c r="CK15" s="282"/>
      <c r="CL15" s="282"/>
      <c r="CM15" s="282"/>
      <c r="CN15" s="282"/>
      <c r="CO15" s="282"/>
      <c r="CP15" s="282"/>
      <c r="CQ15" s="282"/>
      <c r="CR15" s="282"/>
      <c r="CS15" s="282"/>
      <c r="CT15" s="282"/>
      <c r="CU15" s="282"/>
      <c r="CV15" s="282"/>
      <c r="CW15" s="282"/>
      <c r="CX15" s="282"/>
      <c r="CY15" s="282"/>
      <c r="DN15" s="293"/>
    </row>
    <row r="16" spans="1:118" s="19" customFormat="1" x14ac:dyDescent="0.25">
      <c r="A16" s="291"/>
      <c r="B16" s="291"/>
      <c r="C16" s="291"/>
      <c r="D16" s="294"/>
      <c r="E16" s="282"/>
      <c r="F16" s="282"/>
      <c r="G16" s="282"/>
      <c r="H16" s="282"/>
      <c r="I16" s="282"/>
      <c r="J16" s="282"/>
      <c r="K16" s="282"/>
      <c r="L16" s="282"/>
      <c r="M16" s="282"/>
      <c r="N16" s="282"/>
      <c r="O16" s="282"/>
      <c r="P16" s="282"/>
      <c r="Q16" s="282"/>
      <c r="R16" s="282"/>
      <c r="S16" s="282"/>
      <c r="T16" s="282"/>
      <c r="U16" s="282"/>
      <c r="V16" s="282"/>
      <c r="W16" s="282"/>
      <c r="X16" s="282"/>
      <c r="Y16" s="282"/>
      <c r="Z16" s="292"/>
      <c r="AA16" s="282"/>
      <c r="AB16" s="282"/>
      <c r="AC16" s="282"/>
      <c r="AD16" s="282"/>
      <c r="AE16" s="282"/>
      <c r="AF16" s="282"/>
      <c r="AG16" s="282"/>
      <c r="AH16" s="282"/>
      <c r="AI16" s="282"/>
      <c r="AJ16" s="282"/>
      <c r="AK16" s="282"/>
      <c r="AL16" s="282"/>
      <c r="AM16" s="282"/>
      <c r="AN16" s="282"/>
      <c r="AO16" s="282"/>
      <c r="AP16" s="282"/>
      <c r="AQ16" s="282"/>
      <c r="AR16" s="282"/>
      <c r="AS16" s="282"/>
      <c r="AT16" s="282"/>
      <c r="AU16" s="282"/>
      <c r="AV16" s="282"/>
      <c r="AW16" s="292"/>
      <c r="AX16" s="282"/>
      <c r="AY16" s="282"/>
      <c r="AZ16" s="282"/>
      <c r="BA16" s="282"/>
      <c r="BB16" s="282"/>
      <c r="BC16" s="282"/>
      <c r="BD16" s="282"/>
      <c r="BE16" s="282"/>
      <c r="BF16" s="282"/>
      <c r="BG16" s="282"/>
      <c r="BH16" s="282"/>
      <c r="BI16" s="282"/>
      <c r="BJ16" s="282"/>
      <c r="BK16" s="282"/>
      <c r="BL16" s="282"/>
      <c r="BM16" s="282"/>
      <c r="BN16" s="282"/>
      <c r="BO16" s="282"/>
      <c r="BP16" s="282"/>
      <c r="BQ16" s="282"/>
      <c r="BR16" s="282"/>
      <c r="BS16" s="282"/>
      <c r="BT16" s="292"/>
      <c r="BU16" s="282"/>
      <c r="BV16" s="282"/>
      <c r="BW16" s="282"/>
      <c r="BX16" s="282"/>
      <c r="BY16" s="282"/>
      <c r="BZ16" s="282"/>
      <c r="CA16" s="282"/>
      <c r="CB16" s="282"/>
      <c r="CC16" s="282"/>
      <c r="CD16" s="282"/>
      <c r="CE16" s="282"/>
      <c r="CF16" s="282"/>
      <c r="CG16" s="282"/>
      <c r="CH16" s="282"/>
      <c r="CI16" s="282"/>
      <c r="CJ16" s="282"/>
      <c r="CK16" s="282"/>
      <c r="CL16" s="282"/>
      <c r="CM16" s="282"/>
      <c r="CN16" s="282"/>
      <c r="CO16" s="282"/>
      <c r="CP16" s="282"/>
      <c r="CQ16" s="282"/>
      <c r="CR16" s="282"/>
      <c r="CS16" s="282"/>
      <c r="CT16" s="282"/>
      <c r="CU16" s="282"/>
      <c r="CV16" s="292"/>
      <c r="CW16" s="282"/>
      <c r="CX16" s="282"/>
      <c r="CY16" s="282"/>
      <c r="DN16" s="293"/>
    </row>
    <row r="17" spans="1:118" s="19" customFormat="1" x14ac:dyDescent="0.25">
      <c r="A17" s="291"/>
      <c r="B17" s="291"/>
      <c r="C17" s="291"/>
      <c r="D17" s="291"/>
      <c r="E17" s="282"/>
      <c r="F17" s="282"/>
      <c r="G17" s="282"/>
      <c r="H17" s="282"/>
      <c r="I17" s="282"/>
      <c r="J17" s="282"/>
      <c r="K17" s="282"/>
      <c r="L17" s="282"/>
      <c r="M17" s="282"/>
      <c r="N17" s="282"/>
      <c r="O17" s="282"/>
      <c r="P17" s="282"/>
      <c r="Q17" s="282"/>
      <c r="R17" s="282"/>
      <c r="S17" s="282"/>
      <c r="T17" s="282"/>
      <c r="U17" s="282"/>
      <c r="V17" s="282"/>
      <c r="W17" s="282"/>
      <c r="X17" s="282"/>
      <c r="Y17" s="282"/>
      <c r="Z17" s="292"/>
      <c r="AA17" s="282"/>
      <c r="AB17" s="282"/>
      <c r="AC17" s="282"/>
      <c r="AD17" s="282"/>
      <c r="AE17" s="282"/>
      <c r="AF17" s="282"/>
      <c r="AG17" s="282"/>
      <c r="AH17" s="282"/>
      <c r="AI17" s="282"/>
      <c r="AJ17" s="282"/>
      <c r="AK17" s="282"/>
      <c r="AL17" s="282"/>
      <c r="AM17" s="282"/>
      <c r="AN17" s="282"/>
      <c r="AO17" s="282"/>
      <c r="AP17" s="282"/>
      <c r="AQ17" s="282"/>
      <c r="AR17" s="282"/>
      <c r="AS17" s="282"/>
      <c r="AT17" s="282"/>
      <c r="AU17" s="282"/>
      <c r="AV17" s="282"/>
      <c r="AW17" s="282"/>
      <c r="AX17" s="292"/>
      <c r="AY17" s="282"/>
      <c r="AZ17" s="282"/>
      <c r="BA17" s="282"/>
      <c r="BB17" s="282"/>
      <c r="BC17" s="282"/>
      <c r="BD17" s="282"/>
      <c r="BE17" s="282"/>
      <c r="BF17" s="282"/>
      <c r="BG17" s="282"/>
      <c r="BH17" s="282"/>
      <c r="BI17" s="282"/>
      <c r="BJ17" s="282"/>
      <c r="BK17" s="282"/>
      <c r="BL17" s="282"/>
      <c r="BM17" s="292"/>
      <c r="BN17" s="282"/>
      <c r="BO17" s="282"/>
      <c r="BP17" s="282"/>
      <c r="BQ17" s="282"/>
      <c r="BR17" s="282"/>
      <c r="BS17" s="282"/>
      <c r="BT17" s="282"/>
      <c r="BU17" s="282"/>
      <c r="BV17" s="282"/>
      <c r="BW17" s="282"/>
      <c r="BX17" s="292"/>
      <c r="BY17" s="282"/>
      <c r="BZ17" s="282"/>
      <c r="CA17" s="282"/>
      <c r="CB17" s="282"/>
      <c r="CC17" s="282"/>
      <c r="CD17" s="282"/>
      <c r="CE17" s="282"/>
      <c r="CF17" s="282"/>
      <c r="CG17" s="282"/>
      <c r="CH17" s="282"/>
      <c r="CI17" s="282"/>
      <c r="CJ17" s="282"/>
      <c r="CK17" s="282"/>
      <c r="CL17" s="282"/>
      <c r="CM17" s="282"/>
      <c r="CN17" s="282"/>
      <c r="CO17" s="282"/>
      <c r="CP17" s="282"/>
      <c r="CQ17" s="282"/>
      <c r="CR17" s="282"/>
      <c r="CS17" s="282"/>
      <c r="CT17" s="282"/>
      <c r="CU17" s="282"/>
      <c r="CV17" s="282"/>
      <c r="CW17" s="282"/>
      <c r="CX17" s="292"/>
      <c r="CY17" s="282"/>
      <c r="DN17" s="293"/>
    </row>
    <row r="18" spans="1:118" x14ac:dyDescent="0.25">
      <c r="E18" s="295"/>
      <c r="F18" s="295"/>
      <c r="G18" s="295"/>
      <c r="H18" s="295"/>
      <c r="I18" s="295"/>
      <c r="J18" s="295"/>
      <c r="K18" s="295"/>
      <c r="L18" s="295"/>
      <c r="M18" s="295"/>
      <c r="N18" s="295"/>
      <c r="O18" s="295"/>
      <c r="AE18" s="292"/>
      <c r="BZ18" s="292"/>
      <c r="DN18" s="293"/>
    </row>
    <row r="19" spans="1:118" x14ac:dyDescent="0.25">
      <c r="E19" s="295"/>
      <c r="F19" s="295"/>
      <c r="G19" s="295"/>
      <c r="H19" s="295"/>
      <c r="I19" s="295"/>
      <c r="J19" s="295"/>
      <c r="K19" s="295"/>
      <c r="L19" s="295"/>
      <c r="M19" s="295"/>
      <c r="N19" s="295"/>
      <c r="O19" s="295"/>
      <c r="DN19" s="293"/>
    </row>
    <row r="20" spans="1:118" x14ac:dyDescent="0.25">
      <c r="E20" s="295"/>
      <c r="F20" s="295"/>
      <c r="G20" s="295"/>
      <c r="H20" s="295"/>
      <c r="I20" s="295"/>
      <c r="J20" s="295"/>
      <c r="K20" s="295"/>
      <c r="L20" s="295"/>
      <c r="M20" s="295"/>
      <c r="N20" s="295"/>
      <c r="O20" s="295"/>
      <c r="AH20" s="292"/>
    </row>
    <row r="21" spans="1:118" x14ac:dyDescent="0.25">
      <c r="E21" s="295"/>
      <c r="F21" s="295"/>
      <c r="G21" s="295"/>
      <c r="H21" s="295"/>
      <c r="I21" s="295"/>
      <c r="J21" s="295"/>
      <c r="K21" s="295"/>
      <c r="L21" s="295"/>
      <c r="M21" s="295"/>
      <c r="N21" s="295"/>
      <c r="O21" s="295"/>
      <c r="DN21" s="296"/>
    </row>
    <row r="22" spans="1:118" x14ac:dyDescent="0.25">
      <c r="E22" s="297"/>
      <c r="F22" s="297"/>
      <c r="G22" s="297"/>
      <c r="H22" s="297"/>
      <c r="I22" s="297"/>
      <c r="J22" s="297"/>
      <c r="K22" s="297"/>
      <c r="L22" s="297"/>
      <c r="M22" s="297"/>
      <c r="N22" s="297"/>
      <c r="O22" s="297"/>
    </row>
    <row r="25" spans="1:118" x14ac:dyDescent="0.25">
      <c r="CU25" s="283"/>
    </row>
    <row r="26" spans="1:118" x14ac:dyDescent="0.25">
      <c r="E26" s="295"/>
      <c r="F26" s="295"/>
      <c r="G26" s="295"/>
      <c r="H26" s="295"/>
      <c r="I26" s="295"/>
      <c r="J26" s="295"/>
      <c r="K26" s="295"/>
      <c r="L26" s="295"/>
      <c r="M26" s="295"/>
      <c r="N26" s="295"/>
      <c r="O26" s="295"/>
    </row>
    <row r="27" spans="1:118" x14ac:dyDescent="0.25">
      <c r="E27" s="295"/>
      <c r="F27" s="295"/>
      <c r="G27" s="295"/>
      <c r="H27" s="295"/>
      <c r="I27" s="295"/>
      <c r="J27" s="295"/>
      <c r="K27" s="295"/>
      <c r="L27" s="295"/>
      <c r="M27" s="295"/>
      <c r="N27" s="295"/>
      <c r="O27" s="295"/>
    </row>
    <row r="28" spans="1:118" x14ac:dyDescent="0.25">
      <c r="E28" s="295"/>
      <c r="F28" s="295"/>
      <c r="G28" s="295"/>
      <c r="H28" s="295"/>
      <c r="I28" s="295"/>
      <c r="J28" s="295"/>
      <c r="K28" s="295"/>
      <c r="L28" s="295"/>
      <c r="M28" s="295"/>
      <c r="N28" s="295"/>
      <c r="O28" s="295"/>
    </row>
    <row r="29" spans="1:118" x14ac:dyDescent="0.25">
      <c r="E29" s="295"/>
      <c r="F29" s="295"/>
      <c r="G29" s="295"/>
      <c r="H29" s="295"/>
      <c r="I29" s="295"/>
      <c r="J29" s="295"/>
      <c r="K29" s="295"/>
      <c r="L29" s="295"/>
      <c r="M29" s="295"/>
      <c r="N29" s="295"/>
      <c r="O29" s="295"/>
    </row>
    <row r="30" spans="1:118" x14ac:dyDescent="0.25">
      <c r="E30" s="297"/>
      <c r="F30" s="297"/>
      <c r="G30" s="297"/>
      <c r="H30" s="297"/>
      <c r="I30" s="297"/>
      <c r="J30" s="297"/>
      <c r="K30" s="297"/>
      <c r="L30" s="297"/>
      <c r="M30" s="297"/>
      <c r="N30" s="297"/>
      <c r="O30" s="297"/>
    </row>
    <row r="34" spans="5:15" x14ac:dyDescent="0.25">
      <c r="E34" s="295"/>
      <c r="F34" s="295"/>
      <c r="G34" s="295"/>
      <c r="H34" s="295"/>
      <c r="I34" s="295"/>
      <c r="J34" s="295"/>
      <c r="K34" s="295"/>
      <c r="L34" s="295"/>
      <c r="M34" s="295"/>
      <c r="N34" s="295"/>
      <c r="O34" s="295"/>
    </row>
    <row r="35" spans="5:15" x14ac:dyDescent="0.25">
      <c r="E35" s="295"/>
      <c r="F35" s="295"/>
      <c r="G35" s="295"/>
      <c r="H35" s="295"/>
      <c r="I35" s="295"/>
      <c r="J35" s="295"/>
      <c r="K35" s="295"/>
      <c r="L35" s="295"/>
      <c r="M35" s="295"/>
      <c r="N35" s="295"/>
      <c r="O35" s="295"/>
    </row>
    <row r="36" spans="5:15" x14ac:dyDescent="0.25">
      <c r="E36" s="295"/>
      <c r="F36" s="295"/>
      <c r="G36" s="295"/>
      <c r="H36" s="295"/>
      <c r="I36" s="295"/>
      <c r="J36" s="295"/>
      <c r="K36" s="295"/>
      <c r="L36" s="295"/>
      <c r="M36" s="295"/>
      <c r="N36" s="295"/>
      <c r="O36" s="295"/>
    </row>
    <row r="37" spans="5:15" x14ac:dyDescent="0.25">
      <c r="E37" s="295"/>
      <c r="F37" s="295"/>
      <c r="G37" s="295"/>
      <c r="H37" s="295"/>
      <c r="I37" s="295"/>
      <c r="J37" s="295"/>
      <c r="K37" s="295"/>
      <c r="L37" s="295"/>
      <c r="M37" s="295"/>
      <c r="N37" s="295"/>
      <c r="O37" s="295"/>
    </row>
    <row r="38" spans="5:15" x14ac:dyDescent="0.25">
      <c r="E38" s="297"/>
      <c r="F38" s="297"/>
      <c r="G38" s="297"/>
      <c r="H38" s="297"/>
      <c r="I38" s="297"/>
      <c r="J38" s="297"/>
      <c r="K38" s="297"/>
      <c r="L38" s="297"/>
      <c r="M38" s="297"/>
      <c r="N38" s="297"/>
      <c r="O38" s="297"/>
    </row>
  </sheetData>
  <mergeCells count="20">
    <mergeCell ref="BI4:BO4"/>
    <mergeCell ref="BP4:BR4"/>
    <mergeCell ref="BS4:BZ4"/>
    <mergeCell ref="CA4:CH4"/>
    <mergeCell ref="A3:A5"/>
    <mergeCell ref="B3:U3"/>
    <mergeCell ref="V3:DN3"/>
    <mergeCell ref="B4:J4"/>
    <mergeCell ref="K4:L4"/>
    <mergeCell ref="M4:U4"/>
    <mergeCell ref="V4:AB4"/>
    <mergeCell ref="AC4:AI4"/>
    <mergeCell ref="AJ4:AK4"/>
    <mergeCell ref="AL4:AR4"/>
    <mergeCell ref="CI4:CP4"/>
    <mergeCell ref="CQ4:CX4"/>
    <mergeCell ref="CY4:DF4"/>
    <mergeCell ref="DG4:DN4"/>
    <mergeCell ref="AS4:AZ4"/>
    <mergeCell ref="BA4:BH4"/>
  </mergeCells>
  <pageMargins left="0.43307086614173229" right="0.15748031496062992" top="0.55118110236220474" bottom="0.74803149606299213" header="0.31496062992125984" footer="0.31496062992125984"/>
  <pageSetup paperSize="9" scale="72" fitToWidth="8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K32"/>
  <sheetViews>
    <sheetView showGridLines="0" workbookViewId="0">
      <selection activeCell="E24" sqref="E24"/>
    </sheetView>
  </sheetViews>
  <sheetFormatPr defaultColWidth="9.1796875" defaultRowHeight="12.5" x14ac:dyDescent="0.25"/>
  <cols>
    <col min="1" max="1" width="36.7265625" style="31" customWidth="1"/>
    <col min="2" max="2" width="15.1796875" style="31" customWidth="1"/>
    <col min="3" max="7" width="14.54296875" style="31" customWidth="1"/>
    <col min="8" max="9" width="9.54296875" style="31" customWidth="1"/>
    <col min="10" max="16384" width="9.1796875" style="31"/>
  </cols>
  <sheetData>
    <row r="1" spans="1:11" ht="33" customHeight="1" x14ac:dyDescent="0.25">
      <c r="A1" s="434" t="s">
        <v>263</v>
      </c>
      <c r="B1" s="434"/>
      <c r="C1" s="434"/>
      <c r="D1" s="434"/>
      <c r="E1" s="434"/>
      <c r="F1" s="434"/>
      <c r="G1" s="434"/>
      <c r="H1" s="434"/>
      <c r="I1" s="434"/>
      <c r="J1" s="434"/>
      <c r="K1" s="434"/>
    </row>
    <row r="2" spans="1:11" ht="14.5" x14ac:dyDescent="0.25">
      <c r="A2" s="435" t="s">
        <v>87</v>
      </c>
      <c r="B2" s="435"/>
      <c r="C2" s="435"/>
      <c r="D2" s="435"/>
      <c r="E2" s="435"/>
      <c r="F2" s="435"/>
      <c r="G2" s="435"/>
      <c r="H2" s="435"/>
      <c r="I2" s="435"/>
      <c r="J2" s="435"/>
      <c r="K2" s="435"/>
    </row>
    <row r="3" spans="1:11" ht="15" customHeight="1" x14ac:dyDescent="0.25">
      <c r="A3" s="436" t="s">
        <v>74</v>
      </c>
      <c r="B3" s="436"/>
      <c r="C3" s="436"/>
      <c r="D3" s="436"/>
      <c r="E3" s="436"/>
      <c r="F3" s="436"/>
      <c r="G3" s="436"/>
      <c r="H3" s="436"/>
      <c r="I3" s="436"/>
      <c r="J3" s="436"/>
      <c r="K3" s="436"/>
    </row>
    <row r="4" spans="1:11" ht="13" x14ac:dyDescent="0.25">
      <c r="A4" s="36" t="s">
        <v>62</v>
      </c>
      <c r="B4" s="37">
        <v>2015</v>
      </c>
      <c r="C4" s="37">
        <v>2016</v>
      </c>
      <c r="D4" s="37">
        <v>2017</v>
      </c>
      <c r="E4" s="37">
        <v>2018</v>
      </c>
      <c r="F4" s="37">
        <v>2019</v>
      </c>
      <c r="G4" s="37">
        <v>2020</v>
      </c>
      <c r="H4" s="37">
        <v>2021</v>
      </c>
      <c r="I4" s="37">
        <v>2022</v>
      </c>
      <c r="J4" s="37">
        <v>2023</v>
      </c>
      <c r="K4" s="37">
        <v>2024</v>
      </c>
    </row>
    <row r="5" spans="1:11" ht="13" x14ac:dyDescent="0.25">
      <c r="A5" s="433" t="s">
        <v>88</v>
      </c>
      <c r="B5" s="433"/>
      <c r="C5" s="433"/>
      <c r="D5" s="433"/>
      <c r="E5" s="433"/>
      <c r="F5" s="433"/>
      <c r="G5" s="433"/>
      <c r="H5" s="433"/>
      <c r="I5" s="433"/>
      <c r="J5" s="38"/>
      <c r="K5" s="108"/>
    </row>
    <row r="6" spans="1:11" ht="14.5" x14ac:dyDescent="0.25">
      <c r="A6" s="331" t="s">
        <v>89</v>
      </c>
      <c r="B6" s="74">
        <v>430</v>
      </c>
      <c r="C6" s="332">
        <v>430</v>
      </c>
      <c r="D6" s="332">
        <v>430</v>
      </c>
      <c r="E6" s="333">
        <v>438.6</v>
      </c>
      <c r="F6" s="333">
        <v>877.2</v>
      </c>
      <c r="G6" s="333">
        <v>877.2</v>
      </c>
      <c r="H6" s="74">
        <v>877.2</v>
      </c>
      <c r="I6" s="74">
        <v>877.2</v>
      </c>
      <c r="J6" s="334">
        <v>877.2</v>
      </c>
      <c r="K6" s="108">
        <v>877.2</v>
      </c>
    </row>
    <row r="7" spans="1:11" x14ac:dyDescent="0.25">
      <c r="A7" s="331" t="s">
        <v>90</v>
      </c>
      <c r="B7" s="335">
        <v>0</v>
      </c>
      <c r="C7" s="335">
        <v>0</v>
      </c>
      <c r="D7" s="332">
        <v>268.94</v>
      </c>
      <c r="E7" s="333">
        <v>268.94</v>
      </c>
      <c r="F7" s="333">
        <v>268.94</v>
      </c>
      <c r="G7" s="74">
        <v>0</v>
      </c>
      <c r="H7" s="74">
        <v>0</v>
      </c>
      <c r="I7" s="74">
        <v>0</v>
      </c>
      <c r="J7" s="74">
        <v>0</v>
      </c>
      <c r="K7" s="108">
        <v>0</v>
      </c>
    </row>
    <row r="8" spans="1:11" ht="13" x14ac:dyDescent="0.3">
      <c r="A8" s="336" t="s">
        <v>91</v>
      </c>
      <c r="B8" s="75">
        <v>430</v>
      </c>
      <c r="C8" s="337">
        <v>430</v>
      </c>
      <c r="D8" s="337">
        <v>698.94</v>
      </c>
      <c r="E8" s="337">
        <f>SUM(E6:E7)</f>
        <v>707.54</v>
      </c>
      <c r="F8" s="337">
        <f>SUM(F6:F7)</f>
        <v>1146.1400000000001</v>
      </c>
      <c r="G8" s="337">
        <f>SUM(G6:G7)</f>
        <v>877.2</v>
      </c>
      <c r="H8" s="337">
        <f>SUM(H6:H7)</f>
        <v>877.2</v>
      </c>
      <c r="I8" s="337">
        <v>877.2</v>
      </c>
      <c r="J8" s="338">
        <v>877.2</v>
      </c>
      <c r="K8" s="261">
        <v>877.2</v>
      </c>
    </row>
    <row r="9" spans="1:11" ht="20.25" customHeight="1" x14ac:dyDescent="0.25">
      <c r="A9" s="433" t="s">
        <v>92</v>
      </c>
      <c r="B9" s="433"/>
      <c r="C9" s="433"/>
      <c r="D9" s="433"/>
      <c r="E9" s="433"/>
      <c r="F9" s="433"/>
      <c r="G9" s="433"/>
      <c r="H9" s="433"/>
      <c r="I9" s="433"/>
      <c r="J9" s="433"/>
      <c r="K9" s="433"/>
    </row>
    <row r="10" spans="1:11" ht="14.5" x14ac:dyDescent="0.25">
      <c r="A10" s="339" t="s">
        <v>31</v>
      </c>
      <c r="B10" s="74">
        <v>0</v>
      </c>
      <c r="C10" s="74">
        <v>0</v>
      </c>
      <c r="D10" s="74">
        <v>0</v>
      </c>
      <c r="E10" s="74">
        <v>0</v>
      </c>
      <c r="F10" s="74">
        <v>200.24</v>
      </c>
      <c r="G10" s="74">
        <v>200.2373</v>
      </c>
      <c r="H10" s="74">
        <v>200.2373</v>
      </c>
      <c r="I10" s="74">
        <v>200.24</v>
      </c>
      <c r="J10" s="76">
        <v>286.97000000000003</v>
      </c>
      <c r="K10" s="341">
        <v>348.85</v>
      </c>
    </row>
    <row r="11" spans="1:11" ht="14.5" x14ac:dyDescent="0.25">
      <c r="A11" s="339" t="s">
        <v>32</v>
      </c>
      <c r="B11" s="74">
        <v>0</v>
      </c>
      <c r="C11" s="74">
        <v>0</v>
      </c>
      <c r="D11" s="74">
        <v>0</v>
      </c>
      <c r="E11" s="74">
        <v>246.94409999999999</v>
      </c>
      <c r="F11" s="74">
        <v>908.93439999999998</v>
      </c>
      <c r="G11" s="74">
        <v>908.93439999999998</v>
      </c>
      <c r="H11" s="74">
        <v>909.46540000000005</v>
      </c>
      <c r="I11" s="74">
        <v>909.46</v>
      </c>
      <c r="J11" s="76">
        <v>730.76</v>
      </c>
      <c r="K11" s="342">
        <v>731.87</v>
      </c>
    </row>
    <row r="12" spans="1:11" ht="14.5" x14ac:dyDescent="0.25">
      <c r="A12" s="339" t="s">
        <v>33</v>
      </c>
      <c r="B12" s="74">
        <v>0</v>
      </c>
      <c r="C12" s="74">
        <v>0</v>
      </c>
      <c r="D12" s="74">
        <v>0</v>
      </c>
      <c r="E12" s="74">
        <v>0</v>
      </c>
      <c r="F12" s="74">
        <v>0</v>
      </c>
      <c r="G12" s="74">
        <v>0</v>
      </c>
      <c r="H12" s="74">
        <v>0</v>
      </c>
      <c r="I12" s="74">
        <v>117</v>
      </c>
      <c r="J12" s="76">
        <v>160.80000000000001</v>
      </c>
      <c r="K12" s="342">
        <v>160.80000000000001</v>
      </c>
    </row>
    <row r="13" spans="1:11" ht="14.5" x14ac:dyDescent="0.25">
      <c r="A13" s="339" t="s">
        <v>34</v>
      </c>
      <c r="B13" s="74">
        <v>0</v>
      </c>
      <c r="C13" s="74">
        <v>0</v>
      </c>
      <c r="D13" s="74">
        <v>0</v>
      </c>
      <c r="E13" s="74">
        <v>337.31909999999999</v>
      </c>
      <c r="F13" s="74">
        <v>482.76819999999998</v>
      </c>
      <c r="G13" s="74">
        <v>482.76830000000001</v>
      </c>
      <c r="H13" s="74">
        <v>556.55629999999996</v>
      </c>
      <c r="I13" s="74">
        <v>861.44</v>
      </c>
      <c r="J13" s="76">
        <v>959.7</v>
      </c>
      <c r="K13" s="341">
        <v>959.7</v>
      </c>
    </row>
    <row r="14" spans="1:11" ht="14.5" x14ac:dyDescent="0.25">
      <c r="A14" s="339" t="s">
        <v>35</v>
      </c>
      <c r="B14" s="74">
        <v>0</v>
      </c>
      <c r="C14" s="74">
        <v>0</v>
      </c>
      <c r="D14" s="74">
        <v>135.51</v>
      </c>
      <c r="E14" s="74">
        <v>244.87100000000001</v>
      </c>
      <c r="F14" s="74">
        <v>474.53</v>
      </c>
      <c r="G14" s="74">
        <v>568.78120000000001</v>
      </c>
      <c r="H14" s="74">
        <v>568.78120000000001</v>
      </c>
      <c r="I14" s="74">
        <v>568.78</v>
      </c>
      <c r="J14" s="76">
        <v>886.86</v>
      </c>
      <c r="K14" s="342">
        <v>777.0335</v>
      </c>
    </row>
    <row r="15" spans="1:11" ht="14.5" x14ac:dyDescent="0.25">
      <c r="A15" s="339" t="s">
        <v>93</v>
      </c>
      <c r="B15" s="74">
        <v>0</v>
      </c>
      <c r="C15" s="74">
        <v>0</v>
      </c>
      <c r="D15" s="74">
        <v>100</v>
      </c>
      <c r="E15" s="74">
        <v>105</v>
      </c>
      <c r="F15" s="74">
        <v>110</v>
      </c>
      <c r="G15" s="74">
        <v>110</v>
      </c>
      <c r="H15" s="74">
        <v>110</v>
      </c>
      <c r="I15" s="74">
        <v>105</v>
      </c>
      <c r="J15" s="76">
        <v>105</v>
      </c>
      <c r="K15" s="342">
        <v>105</v>
      </c>
    </row>
    <row r="16" spans="1:11" ht="14.5" x14ac:dyDescent="0.25">
      <c r="A16" s="339" t="s">
        <v>36</v>
      </c>
      <c r="B16" s="74">
        <v>0</v>
      </c>
      <c r="C16" s="74">
        <v>0</v>
      </c>
      <c r="D16" s="74">
        <v>280.89999999999998</v>
      </c>
      <c r="E16" s="74">
        <v>629.5</v>
      </c>
      <c r="F16" s="74">
        <v>1080.9000000000001</v>
      </c>
      <c r="G16" s="74">
        <v>1593</v>
      </c>
      <c r="H16" s="74">
        <v>2269.6</v>
      </c>
      <c r="I16" s="74">
        <v>3989.9</v>
      </c>
      <c r="J16" s="76">
        <v>4641.1000000000004</v>
      </c>
      <c r="K16" s="342">
        <v>4641.1000000000004</v>
      </c>
    </row>
    <row r="17" spans="1:11" ht="14.5" x14ac:dyDescent="0.25">
      <c r="A17" s="339" t="s">
        <v>37</v>
      </c>
      <c r="B17" s="74">
        <v>0</v>
      </c>
      <c r="C17" s="74">
        <v>0</v>
      </c>
      <c r="D17" s="74">
        <v>100</v>
      </c>
      <c r="E17" s="74">
        <v>100</v>
      </c>
      <c r="F17" s="74">
        <v>629</v>
      </c>
      <c r="G17" s="74">
        <v>2332.8375000000001</v>
      </c>
      <c r="H17" s="74">
        <v>2332.8375000000001</v>
      </c>
      <c r="I17" s="74">
        <v>3390.09</v>
      </c>
      <c r="J17" s="76">
        <v>3463.97</v>
      </c>
      <c r="K17" s="342">
        <v>3760.7080999999998</v>
      </c>
    </row>
    <row r="18" spans="1:11" ht="14.5" x14ac:dyDescent="0.25">
      <c r="A18" s="339" t="s">
        <v>38</v>
      </c>
      <c r="B18" s="74">
        <v>0</v>
      </c>
      <c r="C18" s="74">
        <v>0</v>
      </c>
      <c r="D18" s="74">
        <v>293.8</v>
      </c>
      <c r="E18" s="74">
        <v>670.3</v>
      </c>
      <c r="F18" s="74">
        <v>975.17</v>
      </c>
      <c r="G18" s="74">
        <v>975.16859999999997</v>
      </c>
      <c r="H18" s="74">
        <v>975.16859999999997</v>
      </c>
      <c r="I18" s="74">
        <v>975.16</v>
      </c>
      <c r="J18" s="76">
        <v>975.16</v>
      </c>
      <c r="K18" s="343">
        <v>975.16</v>
      </c>
    </row>
    <row r="19" spans="1:11" ht="14.5" x14ac:dyDescent="0.25">
      <c r="A19" s="339" t="s">
        <v>39</v>
      </c>
      <c r="B19" s="74">
        <v>0</v>
      </c>
      <c r="C19" s="74">
        <v>0</v>
      </c>
      <c r="D19" s="74">
        <v>100</v>
      </c>
      <c r="E19" s="74">
        <v>100</v>
      </c>
      <c r="F19" s="74">
        <v>626.9633</v>
      </c>
      <c r="G19" s="74">
        <v>1295.1072999999999</v>
      </c>
      <c r="H19" s="74">
        <v>2221.6662999999999</v>
      </c>
      <c r="I19" s="74">
        <v>3126.87</v>
      </c>
      <c r="J19" s="76">
        <v>3126.88</v>
      </c>
      <c r="K19" s="343">
        <v>3126.88</v>
      </c>
    </row>
    <row r="20" spans="1:11" ht="14.5" x14ac:dyDescent="0.25">
      <c r="A20" s="339" t="s">
        <v>40</v>
      </c>
      <c r="B20" s="74">
        <v>0</v>
      </c>
      <c r="C20" s="74">
        <v>0</v>
      </c>
      <c r="D20" s="74">
        <v>107.6</v>
      </c>
      <c r="E20" s="74">
        <v>136.4135</v>
      </c>
      <c r="F20" s="74">
        <v>168.76400000000001</v>
      </c>
      <c r="G20" s="74">
        <v>200.65549999999999</v>
      </c>
      <c r="H20" s="74">
        <v>233.34800000000001</v>
      </c>
      <c r="I20" s="74">
        <v>233.35</v>
      </c>
      <c r="J20" s="76">
        <v>233.35</v>
      </c>
      <c r="K20" s="342">
        <v>233.35</v>
      </c>
    </row>
    <row r="21" spans="1:11" ht="14.5" x14ac:dyDescent="0.3">
      <c r="A21" s="340" t="s">
        <v>94</v>
      </c>
      <c r="B21" s="74">
        <v>0</v>
      </c>
      <c r="C21" s="74">
        <v>0</v>
      </c>
      <c r="D21" s="75">
        <v>1117.81</v>
      </c>
      <c r="E21" s="75">
        <v>2570.3477000000003</v>
      </c>
      <c r="F21" s="75">
        <f>SUM(F10:F20)</f>
        <v>5657.2699000000002</v>
      </c>
      <c r="G21" s="75">
        <f>SUM(G10:G20)</f>
        <v>8667.4901000000009</v>
      </c>
      <c r="H21" s="75">
        <v>10377.660599999999</v>
      </c>
      <c r="I21" s="75">
        <v>14477.289999999999</v>
      </c>
      <c r="J21" s="77">
        <v>15570.55</v>
      </c>
      <c r="K21" s="344">
        <f>SUM(K10:K20)</f>
        <v>15820.451600000002</v>
      </c>
    </row>
    <row r="22" spans="1:11" x14ac:dyDescent="0.25">
      <c r="A22" s="329" t="s">
        <v>95</v>
      </c>
      <c r="K22" s="39"/>
    </row>
    <row r="23" spans="1:11" ht="37.5" x14ac:dyDescent="0.25">
      <c r="A23" s="329" t="s">
        <v>45</v>
      </c>
      <c r="K23" s="40"/>
    </row>
    <row r="24" spans="1:11" ht="25" x14ac:dyDescent="0.25">
      <c r="A24" s="329" t="s">
        <v>96</v>
      </c>
    </row>
    <row r="25" spans="1:11" ht="15" customHeight="1" x14ac:dyDescent="0.25">
      <c r="A25" s="330" t="s">
        <v>97</v>
      </c>
    </row>
    <row r="26" spans="1:11" ht="22.5" customHeight="1" x14ac:dyDescent="0.25"/>
    <row r="27" spans="1:11" ht="22.5" customHeight="1" x14ac:dyDescent="0.25"/>
    <row r="28" spans="1:11" ht="22.5" customHeight="1" x14ac:dyDescent="0.25"/>
    <row r="29" spans="1:11" ht="22.5" customHeight="1" x14ac:dyDescent="0.25"/>
    <row r="30" spans="1:11" ht="22.5" customHeight="1" x14ac:dyDescent="0.25"/>
    <row r="31" spans="1:11" ht="22.5" customHeight="1" x14ac:dyDescent="0.25"/>
    <row r="32" spans="1:11" ht="22.5" customHeight="1" x14ac:dyDescent="0.25"/>
  </sheetData>
  <sheetProtection selectLockedCells="1"/>
  <mergeCells count="5">
    <mergeCell ref="A5:I5"/>
    <mergeCell ref="A9:K9"/>
    <mergeCell ref="A1:K1"/>
    <mergeCell ref="A2:K2"/>
    <mergeCell ref="A3:K3"/>
  </mergeCells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O22"/>
  <sheetViews>
    <sheetView showGridLines="0" zoomScaleNormal="100" workbookViewId="0">
      <selection activeCell="N17" sqref="N17"/>
    </sheetView>
  </sheetViews>
  <sheetFormatPr defaultColWidth="9.1796875" defaultRowHeight="12.5" x14ac:dyDescent="0.25"/>
  <cols>
    <col min="1" max="1" width="31.26953125" style="31" customWidth="1"/>
    <col min="2" max="16384" width="9.1796875" style="31"/>
  </cols>
  <sheetData>
    <row r="1" spans="1:15" ht="22.5" customHeight="1" x14ac:dyDescent="0.25">
      <c r="A1" s="438" t="s">
        <v>264</v>
      </c>
      <c r="B1" s="438"/>
      <c r="C1" s="438"/>
      <c r="D1" s="438"/>
      <c r="E1" s="438"/>
      <c r="F1" s="438"/>
      <c r="G1" s="438"/>
      <c r="H1" s="438"/>
      <c r="I1" s="438"/>
      <c r="J1" s="438"/>
      <c r="K1" s="438"/>
    </row>
    <row r="2" spans="1:15" ht="17.25" customHeight="1" x14ac:dyDescent="0.25">
      <c r="A2" s="437" t="s">
        <v>98</v>
      </c>
      <c r="B2" s="437"/>
      <c r="C2" s="437"/>
      <c r="D2" s="437"/>
      <c r="E2" s="437"/>
      <c r="F2" s="437"/>
      <c r="G2" s="437"/>
      <c r="H2" s="437"/>
      <c r="I2" s="437"/>
      <c r="J2" s="437"/>
      <c r="K2" s="62"/>
    </row>
    <row r="3" spans="1:15" ht="24.75" customHeight="1" x14ac:dyDescent="0.25">
      <c r="A3" s="41" t="s">
        <v>62</v>
      </c>
      <c r="B3" s="42">
        <v>2015</v>
      </c>
      <c r="C3" s="42">
        <v>2016</v>
      </c>
      <c r="D3" s="42">
        <v>2017</v>
      </c>
      <c r="E3" s="42">
        <v>2018</v>
      </c>
      <c r="F3" s="42">
        <v>2019</v>
      </c>
      <c r="G3" s="42">
        <v>2020</v>
      </c>
      <c r="H3" s="42">
        <v>2021</v>
      </c>
      <c r="I3" s="43">
        <v>2022</v>
      </c>
      <c r="J3" s="43">
        <v>2023</v>
      </c>
      <c r="K3" s="44">
        <v>2024</v>
      </c>
    </row>
    <row r="4" spans="1:15" ht="21" customHeight="1" x14ac:dyDescent="0.25">
      <c r="A4" s="143" t="s">
        <v>89</v>
      </c>
      <c r="B4" s="144">
        <v>3.04</v>
      </c>
      <c r="C4" s="145">
        <v>3.48</v>
      </c>
      <c r="D4" s="146">
        <v>2.4</v>
      </c>
      <c r="E4" s="146">
        <v>1.72</v>
      </c>
      <c r="F4" s="147">
        <v>2.06</v>
      </c>
      <c r="G4" s="147">
        <v>1.53</v>
      </c>
      <c r="H4" s="147">
        <v>1.74</v>
      </c>
      <c r="I4" s="147">
        <v>1.96</v>
      </c>
      <c r="J4" s="78">
        <v>2.61</v>
      </c>
      <c r="K4" s="108">
        <v>3.25</v>
      </c>
    </row>
    <row r="5" spans="1:15" ht="24.75" customHeight="1" x14ac:dyDescent="0.25">
      <c r="A5" s="143" t="s">
        <v>90</v>
      </c>
      <c r="B5" s="148">
        <v>0</v>
      </c>
      <c r="C5" s="148">
        <v>0</v>
      </c>
      <c r="D5" s="146" t="s">
        <v>99</v>
      </c>
      <c r="E5" s="146">
        <v>5.25</v>
      </c>
      <c r="F5" s="148"/>
      <c r="G5" s="147"/>
      <c r="H5" s="147"/>
      <c r="I5" s="147"/>
      <c r="J5" s="78"/>
      <c r="K5" s="108"/>
    </row>
    <row r="6" spans="1:15" ht="24.75" customHeight="1" x14ac:dyDescent="0.25">
      <c r="A6" s="149" t="s">
        <v>100</v>
      </c>
      <c r="B6" s="148"/>
      <c r="C6" s="148"/>
      <c r="D6" s="148"/>
      <c r="E6" s="147"/>
      <c r="F6" s="147"/>
      <c r="G6" s="147"/>
      <c r="H6" s="147"/>
      <c r="I6" s="147"/>
      <c r="J6" s="78"/>
      <c r="K6" s="108"/>
    </row>
    <row r="7" spans="1:15" ht="24.75" customHeight="1" x14ac:dyDescent="0.25">
      <c r="A7" s="150" t="s">
        <v>31</v>
      </c>
      <c r="B7" s="148">
        <v>0</v>
      </c>
      <c r="C7" s="148">
        <v>0</v>
      </c>
      <c r="D7" s="148">
        <v>0</v>
      </c>
      <c r="E7" s="148">
        <v>0</v>
      </c>
      <c r="F7" s="147">
        <v>2.78</v>
      </c>
      <c r="G7" s="147">
        <v>2.75</v>
      </c>
      <c r="H7" s="151">
        <v>2.6</v>
      </c>
      <c r="I7" s="151">
        <v>2.4300000000000002</v>
      </c>
      <c r="J7" s="152">
        <v>2.64</v>
      </c>
      <c r="K7" s="152">
        <v>4.0199999999999996</v>
      </c>
    </row>
    <row r="8" spans="1:15" ht="24.75" customHeight="1" x14ac:dyDescent="0.25">
      <c r="A8" s="150" t="s">
        <v>32</v>
      </c>
      <c r="B8" s="148">
        <v>0</v>
      </c>
      <c r="C8" s="148">
        <v>0</v>
      </c>
      <c r="D8" s="148">
        <v>0</v>
      </c>
      <c r="E8" s="147">
        <v>1.67</v>
      </c>
      <c r="F8" s="147">
        <v>1.63</v>
      </c>
      <c r="G8" s="147">
        <v>2.04</v>
      </c>
      <c r="H8" s="147">
        <v>2.42</v>
      </c>
      <c r="I8" s="151">
        <v>2.69</v>
      </c>
      <c r="J8" s="152">
        <v>2.42</v>
      </c>
      <c r="K8" s="152">
        <v>8.66</v>
      </c>
    </row>
    <row r="9" spans="1:15" ht="24.75" customHeight="1" x14ac:dyDescent="0.25">
      <c r="A9" s="150" t="s">
        <v>33</v>
      </c>
      <c r="B9" s="148">
        <v>0</v>
      </c>
      <c r="C9" s="148">
        <v>0</v>
      </c>
      <c r="D9" s="148">
        <v>0</v>
      </c>
      <c r="E9" s="148">
        <v>0</v>
      </c>
      <c r="F9" s="148">
        <v>0</v>
      </c>
      <c r="G9" s="148">
        <v>0</v>
      </c>
      <c r="H9" s="148">
        <v>0</v>
      </c>
      <c r="I9" s="153">
        <v>2.2000000000000002</v>
      </c>
      <c r="J9" s="152">
        <v>2.92</v>
      </c>
      <c r="K9" s="152">
        <v>3.38</v>
      </c>
    </row>
    <row r="10" spans="1:15" ht="24.75" customHeight="1" x14ac:dyDescent="0.35">
      <c r="A10" s="150" t="s">
        <v>34</v>
      </c>
      <c r="B10" s="148">
        <v>0</v>
      </c>
      <c r="C10" s="148">
        <v>0</v>
      </c>
      <c r="D10" s="148">
        <v>0</v>
      </c>
      <c r="E10" s="147">
        <v>2.87</v>
      </c>
      <c r="F10" s="147">
        <v>2.67</v>
      </c>
      <c r="G10" s="147">
        <v>2.4900000000000002</v>
      </c>
      <c r="H10" s="147">
        <v>2.37</v>
      </c>
      <c r="I10" s="151">
        <v>2.0499999999999998</v>
      </c>
      <c r="J10" s="152">
        <v>2.06</v>
      </c>
      <c r="K10" s="152">
        <v>2.36</v>
      </c>
      <c r="O10" s="154"/>
    </row>
    <row r="11" spans="1:15" ht="24.75" customHeight="1" x14ac:dyDescent="0.25">
      <c r="A11" s="150" t="s">
        <v>35</v>
      </c>
      <c r="B11" s="148">
        <v>0</v>
      </c>
      <c r="C11" s="148">
        <v>0</v>
      </c>
      <c r="D11" s="148">
        <v>0</v>
      </c>
      <c r="E11" s="147">
        <v>1.56</v>
      </c>
      <c r="F11" s="147">
        <v>1.97</v>
      </c>
      <c r="G11" s="147">
        <v>1.92</v>
      </c>
      <c r="H11" s="147">
        <v>1.88</v>
      </c>
      <c r="I11" s="151">
        <v>2.15</v>
      </c>
      <c r="J11" s="152">
        <v>2.25</v>
      </c>
      <c r="K11" s="152">
        <v>2.34</v>
      </c>
    </row>
    <row r="12" spans="1:15" ht="24.75" customHeight="1" x14ac:dyDescent="0.25">
      <c r="A12" s="150" t="s">
        <v>101</v>
      </c>
      <c r="B12" s="148">
        <v>0</v>
      </c>
      <c r="C12" s="148">
        <v>0</v>
      </c>
      <c r="D12" s="148">
        <v>0</v>
      </c>
      <c r="E12" s="147">
        <v>1.83</v>
      </c>
      <c r="F12" s="147">
        <v>2.0299999999999998</v>
      </c>
      <c r="G12" s="147">
        <v>2.0499999999999998</v>
      </c>
      <c r="H12" s="147">
        <v>2.0699999999999998</v>
      </c>
      <c r="I12" s="151">
        <v>2.13</v>
      </c>
      <c r="J12" s="152">
        <v>2.5299999999999998</v>
      </c>
      <c r="K12" s="152">
        <v>2.92</v>
      </c>
    </row>
    <row r="13" spans="1:15" ht="24.75" customHeight="1" x14ac:dyDescent="0.25">
      <c r="A13" s="150" t="s">
        <v>36</v>
      </c>
      <c r="B13" s="148">
        <v>0</v>
      </c>
      <c r="C13" s="148">
        <v>0</v>
      </c>
      <c r="D13" s="148">
        <v>0</v>
      </c>
      <c r="E13" s="147">
        <v>1.74</v>
      </c>
      <c r="F13" s="147">
        <v>1.94</v>
      </c>
      <c r="G13" s="147">
        <v>1.92</v>
      </c>
      <c r="H13" s="147">
        <v>1.55</v>
      </c>
      <c r="I13" s="151">
        <v>1.74</v>
      </c>
      <c r="J13" s="152">
        <v>1.79</v>
      </c>
      <c r="K13" s="152">
        <v>1.83</v>
      </c>
    </row>
    <row r="14" spans="1:15" ht="24.75" customHeight="1" x14ac:dyDescent="0.25">
      <c r="A14" s="150" t="s">
        <v>37</v>
      </c>
      <c r="B14" s="148">
        <v>0</v>
      </c>
      <c r="C14" s="148">
        <v>0</v>
      </c>
      <c r="D14" s="148">
        <v>0</v>
      </c>
      <c r="E14" s="147">
        <v>1.2</v>
      </c>
      <c r="F14" s="147">
        <v>1.98</v>
      </c>
      <c r="G14" s="147">
        <v>2.46</v>
      </c>
      <c r="H14" s="147">
        <v>2.1800000000000002</v>
      </c>
      <c r="I14" s="151">
        <v>2.34</v>
      </c>
      <c r="J14" s="152">
        <v>2.41</v>
      </c>
      <c r="K14" s="152">
        <v>2.52</v>
      </c>
    </row>
    <row r="15" spans="1:15" ht="24.75" customHeight="1" x14ac:dyDescent="0.25">
      <c r="A15" s="150" t="s">
        <v>38</v>
      </c>
      <c r="B15" s="148">
        <v>0</v>
      </c>
      <c r="C15" s="148">
        <v>0</v>
      </c>
      <c r="D15" s="148">
        <v>0</v>
      </c>
      <c r="E15" s="147">
        <v>2.27</v>
      </c>
      <c r="F15" s="147">
        <v>2.16</v>
      </c>
      <c r="G15" s="147">
        <v>2.66</v>
      </c>
      <c r="H15" s="147">
        <v>3.24</v>
      </c>
      <c r="I15" s="151">
        <v>3.25</v>
      </c>
      <c r="J15" s="152">
        <v>4.01</v>
      </c>
      <c r="K15" s="152">
        <v>3.05</v>
      </c>
    </row>
    <row r="16" spans="1:15" ht="24.75" customHeight="1" x14ac:dyDescent="0.25">
      <c r="A16" s="150" t="s">
        <v>39</v>
      </c>
      <c r="B16" s="148">
        <v>0</v>
      </c>
      <c r="C16" s="148">
        <v>0</v>
      </c>
      <c r="D16" s="148">
        <v>0</v>
      </c>
      <c r="E16" s="147">
        <v>2.4500000000000002</v>
      </c>
      <c r="F16" s="147">
        <v>1.71</v>
      </c>
      <c r="G16" s="147">
        <v>1.81</v>
      </c>
      <c r="H16" s="147">
        <v>2.0099999999999998</v>
      </c>
      <c r="I16" s="151">
        <v>2.9</v>
      </c>
      <c r="J16" s="152">
        <v>3.88</v>
      </c>
      <c r="K16" s="152">
        <v>2.04</v>
      </c>
    </row>
    <row r="17" spans="1:11" ht="24.75" customHeight="1" x14ac:dyDescent="0.25">
      <c r="A17" s="150" t="s">
        <v>40</v>
      </c>
      <c r="B17" s="148">
        <v>0</v>
      </c>
      <c r="C17" s="148">
        <v>0</v>
      </c>
      <c r="D17" s="148">
        <v>0</v>
      </c>
      <c r="E17" s="147">
        <v>3.59</v>
      </c>
      <c r="F17" s="147">
        <v>2.59</v>
      </c>
      <c r="G17" s="147">
        <v>1.59</v>
      </c>
      <c r="H17" s="147">
        <v>1.83</v>
      </c>
      <c r="I17" s="151">
        <v>2.15</v>
      </c>
      <c r="J17" s="152">
        <v>2.9990000000000001</v>
      </c>
      <c r="K17" s="152">
        <v>3.62</v>
      </c>
    </row>
    <row r="18" spans="1:11" x14ac:dyDescent="0.25">
      <c r="A18" s="45" t="s">
        <v>45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</row>
    <row r="19" spans="1:11" x14ac:dyDescent="0.25">
      <c r="A19" s="45" t="s">
        <v>102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</row>
    <row r="20" spans="1:11" x14ac:dyDescent="0.25">
      <c r="A20" s="46" t="s">
        <v>97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</row>
    <row r="21" spans="1:11" x14ac:dyDescent="0.25">
      <c r="A21" s="45" t="s">
        <v>103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</row>
    <row r="22" spans="1:11" ht="13" x14ac:dyDescent="0.25">
      <c r="A22" s="47"/>
    </row>
  </sheetData>
  <sheetProtection selectLockedCells="1"/>
  <mergeCells count="2">
    <mergeCell ref="A2:J2"/>
    <mergeCell ref="A1:K1"/>
  </mergeCells>
  <pageMargins left="0.7" right="0.7" top="0.75" bottom="0.75" header="0.3" footer="0.3"/>
  <pageSetup paperSize="9" scale="9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Index</vt:lpstr>
      <vt:lpstr>79</vt:lpstr>
      <vt:lpstr>80</vt:lpstr>
      <vt:lpstr>81</vt:lpstr>
      <vt:lpstr>82</vt:lpstr>
      <vt:lpstr>83</vt:lpstr>
      <vt:lpstr>84</vt:lpstr>
      <vt:lpstr>85</vt:lpstr>
      <vt:lpstr>86</vt:lpstr>
      <vt:lpstr>87</vt:lpstr>
      <vt:lpstr>88</vt:lpstr>
      <vt:lpstr>89</vt:lpstr>
      <vt:lpstr>'82'!Print_Area</vt:lpstr>
      <vt:lpstr>'84'!Print_Area</vt:lpstr>
      <vt:lpstr>'86'!Print_Area</vt:lpstr>
      <vt:lpstr>'84'!Print_Titles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Arundhati Chakravarty</dc:creator>
  <cp:lastModifiedBy>MADHURI SORAGANVI</cp:lastModifiedBy>
  <cp:lastPrinted>2024-11-08T10:07:37Z</cp:lastPrinted>
  <dcterms:created xsi:type="dcterms:W3CDTF">2024-07-05T09:05:53Z</dcterms:created>
  <dcterms:modified xsi:type="dcterms:W3CDTF">2025-02-17T09:16:14Z</dcterms:modified>
</cp:coreProperties>
</file>