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ohd Jaffer\Desktop\Trail nd Error\"/>
    </mc:Choice>
  </mc:AlternateContent>
  <xr:revisionPtr revIDLastSave="0" documentId="8_{1D202BA8-E000-4EDC-83C1-5D03FCE9CD5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March-22" sheetId="1" r:id="rId1"/>
    <sheet name="April-2" sheetId="2" r:id="rId2"/>
    <sheet name="May-22" sheetId="3" r:id="rId3"/>
    <sheet name="Iune-22" sheetId="4" r:id="rId4"/>
    <sheet name="July-22" sheetId="5" r:id="rId5"/>
    <sheet name="Aug-22" sheetId="6" r:id="rId6"/>
    <sheet name="Sept-22" sheetId="7" r:id="rId7"/>
    <sheet name="oCT-22" sheetId="8" r:id="rId8"/>
    <sheet name="NOV-22" sheetId="9" r:id="rId9"/>
    <sheet name="Dec-22" sheetId="10" r:id="rId10"/>
    <sheet name="Jan-23" sheetId="11" r:id="rId11"/>
    <sheet name="Feb-23" sheetId="12" r:id="rId12"/>
    <sheet name="Mar-23" sheetId="13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3" i="6" l="1"/>
  <c r="C23" i="5"/>
  <c r="C25" i="4"/>
  <c r="C23" i="3"/>
  <c r="C23" i="2"/>
  <c r="F5" i="13"/>
  <c r="F43" i="13"/>
  <c r="G42" i="13"/>
  <c r="G44" i="13" s="1"/>
  <c r="F17" i="13"/>
  <c r="F16" i="13"/>
  <c r="F15" i="13"/>
  <c r="F14" i="13"/>
  <c r="F13" i="13"/>
  <c r="F12" i="13"/>
  <c r="F11" i="13"/>
  <c r="F10" i="13"/>
  <c r="F9" i="13"/>
  <c r="F8" i="13"/>
  <c r="F7" i="13"/>
  <c r="F6" i="13"/>
  <c r="F4" i="13"/>
  <c r="E11" i="13" l="1"/>
  <c r="E12" i="13"/>
  <c r="E13" i="13"/>
  <c r="E15" i="13"/>
  <c r="E17" i="13"/>
  <c r="E21" i="13"/>
  <c r="E22" i="13"/>
  <c r="E23" i="13"/>
  <c r="E24" i="13"/>
  <c r="E25" i="13"/>
  <c r="E26" i="13"/>
  <c r="E30" i="13"/>
  <c r="F30" i="13" s="1"/>
  <c r="E32" i="13"/>
  <c r="E34" i="13"/>
  <c r="A8" i="13"/>
  <c r="A9" i="13" s="1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A29" i="13" s="1"/>
  <c r="A30" i="13" s="1"/>
  <c r="A31" i="13" s="1"/>
  <c r="A32" i="13" s="1"/>
  <c r="F17" i="12"/>
  <c r="F16" i="12"/>
  <c r="E16" i="13" s="1"/>
  <c r="F15" i="12"/>
  <c r="F14" i="12"/>
  <c r="E14" i="13" s="1"/>
  <c r="F13" i="12"/>
  <c r="F12" i="12"/>
  <c r="F11" i="12"/>
  <c r="F10" i="12"/>
  <c r="E10" i="13" s="1"/>
  <c r="F9" i="12"/>
  <c r="E9" i="13" s="1"/>
  <c r="F8" i="12"/>
  <c r="E8" i="13" s="1"/>
  <c r="F7" i="12"/>
  <c r="E7" i="13" s="1"/>
  <c r="F6" i="12"/>
  <c r="E6" i="13" s="1"/>
  <c r="F5" i="12"/>
  <c r="E5" i="13" s="1"/>
  <c r="F4" i="12"/>
  <c r="E4" i="13" s="1"/>
  <c r="E21" i="12"/>
  <c r="E22" i="12"/>
  <c r="E23" i="12"/>
  <c r="E24" i="12"/>
  <c r="E25" i="12"/>
  <c r="E26" i="12"/>
  <c r="E30" i="12"/>
  <c r="F30" i="12" s="1"/>
  <c r="E32" i="12"/>
  <c r="E34" i="12"/>
  <c r="E36" i="12"/>
  <c r="F36" i="12" s="1"/>
  <c r="E36" i="13" s="1"/>
  <c r="E37" i="12"/>
  <c r="F37" i="12" s="1"/>
  <c r="E37" i="13" s="1"/>
  <c r="F37" i="13" s="1"/>
  <c r="F39" i="12"/>
  <c r="E43" i="13" s="1"/>
  <c r="G38" i="12"/>
  <c r="G40" i="12" s="1"/>
  <c r="A8" i="12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G39" i="11"/>
  <c r="F18" i="11" l="1"/>
  <c r="E17" i="12" s="1"/>
  <c r="F17" i="11"/>
  <c r="E16" i="12" s="1"/>
  <c r="F16" i="11"/>
  <c r="E15" i="12" s="1"/>
  <c r="F15" i="11"/>
  <c r="E14" i="12" s="1"/>
  <c r="F14" i="11"/>
  <c r="E13" i="12" s="1"/>
  <c r="F13" i="11"/>
  <c r="E12" i="12" s="1"/>
  <c r="F12" i="11"/>
  <c r="E11" i="12" s="1"/>
  <c r="F11" i="11"/>
  <c r="E10" i="12" s="1"/>
  <c r="F9" i="11"/>
  <c r="E8" i="12" s="1"/>
  <c r="F10" i="11"/>
  <c r="E9" i="12" s="1"/>
  <c r="F8" i="11"/>
  <c r="E7" i="12" s="1"/>
  <c r="F7" i="11"/>
  <c r="E6" i="12" s="1"/>
  <c r="F6" i="11"/>
  <c r="E5" i="12" s="1"/>
  <c r="F5" i="11"/>
  <c r="E21" i="11"/>
  <c r="F21" i="11" s="1"/>
  <c r="E20" i="12" s="1"/>
  <c r="F20" i="12" s="1"/>
  <c r="E20" i="13" s="1"/>
  <c r="F20" i="13" s="1"/>
  <c r="E22" i="11"/>
  <c r="E23" i="11"/>
  <c r="E25" i="11"/>
  <c r="E26" i="11"/>
  <c r="E27" i="11"/>
  <c r="E29" i="11"/>
  <c r="F29" i="11" s="1"/>
  <c r="E28" i="12" s="1"/>
  <c r="F28" i="12" s="1"/>
  <c r="E28" i="13" s="1"/>
  <c r="E33" i="11"/>
  <c r="E35" i="11"/>
  <c r="E36" i="11"/>
  <c r="F36" i="11" s="1"/>
  <c r="E35" i="12" s="1"/>
  <c r="F35" i="12" s="1"/>
  <c r="E35" i="13" s="1"/>
  <c r="F35" i="13" s="1"/>
  <c r="E37" i="11"/>
  <c r="F40" i="11"/>
  <c r="G41" i="11"/>
  <c r="A9" i="1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G38" i="10"/>
  <c r="E4" i="12" l="1"/>
  <c r="F18" i="10"/>
  <c r="E18" i="11" s="1"/>
  <c r="F17" i="10"/>
  <c r="E17" i="11" s="1"/>
  <c r="F16" i="10"/>
  <c r="E16" i="11" s="1"/>
  <c r="F12" i="10"/>
  <c r="E12" i="11" s="1"/>
  <c r="F13" i="10"/>
  <c r="E13" i="11" s="1"/>
  <c r="F14" i="10"/>
  <c r="E14" i="11" s="1"/>
  <c r="F15" i="10"/>
  <c r="E15" i="11" s="1"/>
  <c r="F11" i="10"/>
  <c r="E11" i="11" s="1"/>
  <c r="F10" i="10"/>
  <c r="E10" i="11" s="1"/>
  <c r="F9" i="10"/>
  <c r="E9" i="11" s="1"/>
  <c r="F8" i="10"/>
  <c r="E8" i="11" s="1"/>
  <c r="F7" i="10"/>
  <c r="E7" i="11" s="1"/>
  <c r="F6" i="10"/>
  <c r="E6" i="11" s="1"/>
  <c r="F5" i="10"/>
  <c r="E5" i="11" s="1"/>
  <c r="E6" i="10"/>
  <c r="E8" i="10"/>
  <c r="E9" i="10"/>
  <c r="E10" i="10"/>
  <c r="E14" i="10"/>
  <c r="E15" i="10"/>
  <c r="E21" i="10"/>
  <c r="E22" i="10"/>
  <c r="E23" i="10"/>
  <c r="E26" i="10"/>
  <c r="E27" i="10"/>
  <c r="E33" i="10"/>
  <c r="E34" i="10"/>
  <c r="F34" i="10" s="1"/>
  <c r="E34" i="11" s="1"/>
  <c r="F34" i="11" s="1"/>
  <c r="E33" i="12" s="1"/>
  <c r="F33" i="12" s="1"/>
  <c r="E33" i="13" s="1"/>
  <c r="E35" i="10"/>
  <c r="G40" i="10"/>
  <c r="F39" i="10"/>
  <c r="A9" i="10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F7" i="9"/>
  <c r="E5" i="10" s="1"/>
  <c r="F8" i="9"/>
  <c r="F9" i="9"/>
  <c r="E7" i="10" s="1"/>
  <c r="F10" i="9"/>
  <c r="F11" i="9"/>
  <c r="F12" i="9"/>
  <c r="F13" i="9"/>
  <c r="E11" i="10" s="1"/>
  <c r="F14" i="9"/>
  <c r="E12" i="10" s="1"/>
  <c r="F15" i="9"/>
  <c r="E13" i="10" s="1"/>
  <c r="F16" i="9"/>
  <c r="F17" i="9"/>
  <c r="F18" i="9"/>
  <c r="E16" i="10" s="1"/>
  <c r="F19" i="9"/>
  <c r="E17" i="10" s="1"/>
  <c r="F20" i="9"/>
  <c r="E18" i="10" s="1"/>
  <c r="E23" i="9"/>
  <c r="E24" i="9"/>
  <c r="E25" i="9"/>
  <c r="E26" i="9"/>
  <c r="F26" i="9" s="1"/>
  <c r="E24" i="10" s="1"/>
  <c r="F24" i="10" s="1"/>
  <c r="E24" i="11" s="1"/>
  <c r="E27" i="9"/>
  <c r="F27" i="9" s="1"/>
  <c r="E25" i="10" s="1"/>
  <c r="E28" i="9"/>
  <c r="E29" i="9"/>
  <c r="E35" i="9"/>
  <c r="F39" i="9" l="1"/>
  <c r="G40" i="9"/>
  <c r="A11" i="9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F21" i="8"/>
  <c r="E20" i="9" s="1"/>
  <c r="F20" i="8"/>
  <c r="E19" i="9" s="1"/>
  <c r="F19" i="8"/>
  <c r="E18" i="9" s="1"/>
  <c r="F18" i="8"/>
  <c r="E17" i="9" s="1"/>
  <c r="F17" i="8"/>
  <c r="E16" i="9" s="1"/>
  <c r="F16" i="8"/>
  <c r="E15" i="9" s="1"/>
  <c r="F15" i="8"/>
  <c r="E14" i="9" s="1"/>
  <c r="F14" i="8"/>
  <c r="E13" i="9" s="1"/>
  <c r="F12" i="8"/>
  <c r="E11" i="9" s="1"/>
  <c r="F13" i="8"/>
  <c r="E12" i="9" s="1"/>
  <c r="F11" i="8"/>
  <c r="E10" i="9" s="1"/>
  <c r="F10" i="8"/>
  <c r="E9" i="9" s="1"/>
  <c r="F9" i="8"/>
  <c r="E8" i="9" s="1"/>
  <c r="F8" i="8" l="1"/>
  <c r="E16" i="8"/>
  <c r="E17" i="8"/>
  <c r="E18" i="8"/>
  <c r="E19" i="8"/>
  <c r="E23" i="8"/>
  <c r="F23" i="8" s="1"/>
  <c r="E22" i="9" s="1"/>
  <c r="F22" i="9" s="1"/>
  <c r="E20" i="10" s="1"/>
  <c r="F20" i="10" s="1"/>
  <c r="E20" i="11" s="1"/>
  <c r="F20" i="11" s="1"/>
  <c r="E19" i="12" s="1"/>
  <c r="F19" i="12" s="1"/>
  <c r="E19" i="13" s="1"/>
  <c r="F19" i="13" s="1"/>
  <c r="E25" i="8"/>
  <c r="E28" i="8"/>
  <c r="E29" i="8"/>
  <c r="E30" i="8"/>
  <c r="E31" i="8"/>
  <c r="F31" i="8" s="1"/>
  <c r="E30" i="9" s="1"/>
  <c r="F30" i="9" s="1"/>
  <c r="E28" i="10" s="1"/>
  <c r="F28" i="10" s="1"/>
  <c r="E28" i="11" s="1"/>
  <c r="F28" i="11" s="1"/>
  <c r="E27" i="12" s="1"/>
  <c r="F27" i="12" s="1"/>
  <c r="E27" i="13" s="1"/>
  <c r="F27" i="13" s="1"/>
  <c r="E36" i="8"/>
  <c r="G39" i="8"/>
  <c r="A12" i="8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G34" i="7"/>
  <c r="G36" i="7" s="1"/>
  <c r="F18" i="7"/>
  <c r="E21" i="8" s="1"/>
  <c r="F17" i="7"/>
  <c r="E20" i="8" s="1"/>
  <c r="F16" i="7"/>
  <c r="F15" i="7"/>
  <c r="F14" i="7"/>
  <c r="F13" i="7"/>
  <c r="F11" i="7"/>
  <c r="E14" i="8" s="1"/>
  <c r="F12" i="7"/>
  <c r="E15" i="8" s="1"/>
  <c r="F10" i="7"/>
  <c r="E13" i="8" s="1"/>
  <c r="F9" i="7"/>
  <c r="E12" i="8" s="1"/>
  <c r="F8" i="7"/>
  <c r="E11" i="8" s="1"/>
  <c r="F7" i="7"/>
  <c r="E10" i="8" s="1"/>
  <c r="F6" i="7"/>
  <c r="E9" i="8" s="1"/>
  <c r="F5" i="7"/>
  <c r="E8" i="8" s="1"/>
  <c r="E10" i="7"/>
  <c r="E11" i="7"/>
  <c r="E12" i="7"/>
  <c r="E16" i="7"/>
  <c r="E21" i="7"/>
  <c r="F21" i="7" s="1"/>
  <c r="E24" i="8" s="1"/>
  <c r="E22" i="7"/>
  <c r="E23" i="7"/>
  <c r="E25" i="7"/>
  <c r="E27" i="7"/>
  <c r="E33" i="7"/>
  <c r="A10" i="7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9" i="7"/>
  <c r="F17" i="6"/>
  <c r="E17" i="7" s="1"/>
  <c r="F18" i="6"/>
  <c r="E18" i="7" s="1"/>
  <c r="F16" i="6"/>
  <c r="F13" i="6"/>
  <c r="E13" i="7" s="1"/>
  <c r="F14" i="6"/>
  <c r="E14" i="7" s="1"/>
  <c r="F15" i="6"/>
  <c r="E15" i="7" s="1"/>
  <c r="F12" i="6"/>
  <c r="F11" i="6"/>
  <c r="F10" i="6"/>
  <c r="F9" i="6"/>
  <c r="E9" i="7" s="1"/>
  <c r="F8" i="6"/>
  <c r="E8" i="7" s="1"/>
  <c r="F7" i="6"/>
  <c r="E7" i="7" s="1"/>
  <c r="F6" i="6"/>
  <c r="E6" i="7" s="1"/>
  <c r="F5" i="6"/>
  <c r="E5" i="7" s="1"/>
  <c r="E7" i="9" l="1"/>
  <c r="E19" i="6"/>
  <c r="F19" i="6" s="1"/>
  <c r="E19" i="7" s="1"/>
  <c r="F19" i="7" s="1"/>
  <c r="E22" i="8" s="1"/>
  <c r="F22" i="8" s="1"/>
  <c r="E21" i="9" s="1"/>
  <c r="F21" i="9" s="1"/>
  <c r="E21" i="6"/>
  <c r="E22" i="6"/>
  <c r="E23" i="6"/>
  <c r="E24" i="6"/>
  <c r="F24" i="6" s="1"/>
  <c r="E24" i="7" s="1"/>
  <c r="F24" i="7" s="1"/>
  <c r="E27" i="8" s="1"/>
  <c r="E26" i="6"/>
  <c r="F26" i="6" s="1"/>
  <c r="E26" i="7" s="1"/>
  <c r="E27" i="6"/>
  <c r="E28" i="6"/>
  <c r="F28" i="6" s="1"/>
  <c r="E28" i="7" s="1"/>
  <c r="E29" i="6"/>
  <c r="F29" i="6" s="1"/>
  <c r="E29" i="7" s="1"/>
  <c r="F29" i="7" s="1"/>
  <c r="E32" i="8" s="1"/>
  <c r="F32" i="8" s="1"/>
  <c r="E31" i="9" s="1"/>
  <c r="F31" i="9" s="1"/>
  <c r="E29" i="10" s="1"/>
  <c r="E33" i="6"/>
  <c r="A9" i="6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E19" i="10" l="1"/>
  <c r="F19" i="10" s="1"/>
  <c r="E19" i="11" l="1"/>
  <c r="A12" i="3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12" i="2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12" i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F20" i="5"/>
  <c r="E20" i="6" s="1"/>
  <c r="F20" i="6" s="1"/>
  <c r="E20" i="7" l="1"/>
  <c r="F19" i="11"/>
  <c r="F18" i="5"/>
  <c r="E18" i="6" s="1"/>
  <c r="F17" i="5"/>
  <c r="E17" i="6" s="1"/>
  <c r="F16" i="5"/>
  <c r="E16" i="6" s="1"/>
  <c r="F14" i="5"/>
  <c r="E14" i="6" s="1"/>
  <c r="F15" i="5"/>
  <c r="E15" i="6" s="1"/>
  <c r="F13" i="5"/>
  <c r="E13" i="6" s="1"/>
  <c r="F12" i="5"/>
  <c r="E12" i="6" s="1"/>
  <c r="F11" i="5"/>
  <c r="E11" i="6" s="1"/>
  <c r="F10" i="5"/>
  <c r="E10" i="6" s="1"/>
  <c r="F9" i="5"/>
  <c r="E9" i="6" s="1"/>
  <c r="F8" i="5"/>
  <c r="E8" i="6" s="1"/>
  <c r="F7" i="5"/>
  <c r="E7" i="6" s="1"/>
  <c r="F6" i="5"/>
  <c r="E6" i="6" s="1"/>
  <c r="F5" i="5"/>
  <c r="E5" i="6" s="1"/>
  <c r="E21" i="5"/>
  <c r="E23" i="5"/>
  <c r="E25" i="5"/>
  <c r="A9" i="5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F19" i="4"/>
  <c r="E18" i="5" s="1"/>
  <c r="F16" i="4"/>
  <c r="E15" i="5" s="1"/>
  <c r="F17" i="4"/>
  <c r="E16" i="5" s="1"/>
  <c r="F18" i="4"/>
  <c r="E17" i="5" s="1"/>
  <c r="F15" i="4"/>
  <c r="E14" i="5" s="1"/>
  <c r="F14" i="4"/>
  <c r="E13" i="5" s="1"/>
  <c r="F10" i="4"/>
  <c r="A10" i="4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F12" i="4"/>
  <c r="E11" i="5" s="1"/>
  <c r="F13" i="4"/>
  <c r="E12" i="5" s="1"/>
  <c r="F11" i="4"/>
  <c r="E10" i="5" s="1"/>
  <c r="F9" i="4"/>
  <c r="E8" i="5" s="1"/>
  <c r="F8" i="4"/>
  <c r="E7" i="5" s="1"/>
  <c r="F7" i="4"/>
  <c r="E6" i="5" s="1"/>
  <c r="F6" i="4"/>
  <c r="E22" i="4"/>
  <c r="E23" i="4"/>
  <c r="E24" i="4"/>
  <c r="F24" i="4" s="1"/>
  <c r="E22" i="5" s="1"/>
  <c r="E25" i="4"/>
  <c r="E26" i="4"/>
  <c r="E27" i="4"/>
  <c r="F27" i="4" s="1"/>
  <c r="E26" i="5" s="1"/>
  <c r="E28" i="4"/>
  <c r="E34" i="4"/>
  <c r="E18" i="12" l="1"/>
  <c r="F18" i="12" s="1"/>
  <c r="E5" i="5"/>
  <c r="E27" i="5"/>
  <c r="F25" i="5"/>
  <c r="E25" i="6" s="1"/>
  <c r="E20" i="4"/>
  <c r="F17" i="3"/>
  <c r="E19" i="4" s="1"/>
  <c r="F16" i="3"/>
  <c r="E18" i="4" s="1"/>
  <c r="F12" i="3"/>
  <c r="E14" i="4" s="1"/>
  <c r="F13" i="3"/>
  <c r="E15" i="4" s="1"/>
  <c r="F14" i="3"/>
  <c r="E16" i="4" s="1"/>
  <c r="F15" i="3"/>
  <c r="E17" i="4" s="1"/>
  <c r="F11" i="3"/>
  <c r="E13" i="4" s="1"/>
  <c r="F10" i="3"/>
  <c r="E12" i="4" s="1"/>
  <c r="F8" i="3"/>
  <c r="E9" i="4" s="1"/>
  <c r="F9" i="3"/>
  <c r="E11" i="4" s="1"/>
  <c r="F7" i="3"/>
  <c r="E8" i="4" s="1"/>
  <c r="F6" i="3"/>
  <c r="E7" i="4" s="1"/>
  <c r="E18" i="13" l="1"/>
  <c r="F18" i="13" s="1"/>
  <c r="F5" i="3"/>
  <c r="E6" i="4" s="1"/>
  <c r="E17" i="3"/>
  <c r="E19" i="3"/>
  <c r="F19" i="3" s="1"/>
  <c r="E21" i="3"/>
  <c r="E23" i="3"/>
  <c r="E25" i="3"/>
  <c r="E31" i="3"/>
  <c r="F31" i="3" s="1"/>
  <c r="E32" i="4" s="1"/>
  <c r="F32" i="4" s="1"/>
  <c r="E31" i="5" s="1"/>
  <c r="F31" i="5" s="1"/>
  <c r="E31" i="6" s="1"/>
  <c r="F31" i="6" s="1"/>
  <c r="E31" i="7" s="1"/>
  <c r="F31" i="7" s="1"/>
  <c r="E34" i="8" s="1"/>
  <c r="F34" i="8" s="1"/>
  <c r="E33" i="9" s="1"/>
  <c r="F33" i="9" s="1"/>
  <c r="E31" i="10" s="1"/>
  <c r="F31" i="10" s="1"/>
  <c r="E31" i="11" s="1"/>
  <c r="E33" i="3"/>
  <c r="E27" i="3"/>
  <c r="F22" i="2"/>
  <c r="E22" i="3" s="1"/>
  <c r="F19" i="2"/>
  <c r="F30" i="2"/>
  <c r="E30" i="3" s="1"/>
  <c r="F30" i="3" s="1"/>
  <c r="E31" i="4" s="1"/>
  <c r="F31" i="4" s="1"/>
  <c r="E30" i="5" s="1"/>
  <c r="F30" i="5" s="1"/>
  <c r="E30" i="6" s="1"/>
  <c r="F30" i="6" s="1"/>
  <c r="F32" i="2"/>
  <c r="E32" i="3" s="1"/>
  <c r="F32" i="3" s="1"/>
  <c r="E33" i="4" s="1"/>
  <c r="F33" i="4" s="1"/>
  <c r="E32" i="5" s="1"/>
  <c r="F32" i="5" s="1"/>
  <c r="E32" i="6" s="1"/>
  <c r="F32" i="6" s="1"/>
  <c r="E32" i="7" s="1"/>
  <c r="F32" i="7" s="1"/>
  <c r="E35" i="8" s="1"/>
  <c r="F35" i="8" s="1"/>
  <c r="E34" i="9" s="1"/>
  <c r="F34" i="9" s="1"/>
  <c r="E32" i="10" s="1"/>
  <c r="F32" i="10" s="1"/>
  <c r="E32" i="11" s="1"/>
  <c r="F32" i="11" s="1"/>
  <c r="E31" i="12" s="1"/>
  <c r="F31" i="12" s="1"/>
  <c r="E31" i="13" s="1"/>
  <c r="F26" i="2"/>
  <c r="E26" i="3" s="1"/>
  <c r="F28" i="2"/>
  <c r="E28" i="3" s="1"/>
  <c r="F28" i="3" s="1"/>
  <c r="E29" i="4" s="1"/>
  <c r="F29" i="4" s="1"/>
  <c r="E28" i="5" s="1"/>
  <c r="E34" i="5" s="1"/>
  <c r="F29" i="2"/>
  <c r="E29" i="3" s="1"/>
  <c r="F29" i="3" s="1"/>
  <c r="E30" i="4" s="1"/>
  <c r="F30" i="4" s="1"/>
  <c r="E29" i="5" s="1"/>
  <c r="F31" i="2"/>
  <c r="F13" i="2"/>
  <c r="E13" i="3" s="1"/>
  <c r="F14" i="2"/>
  <c r="E14" i="3" s="1"/>
  <c r="F15" i="2"/>
  <c r="E15" i="3" s="1"/>
  <c r="F16" i="2"/>
  <c r="E16" i="3" s="1"/>
  <c r="F17" i="2"/>
  <c r="F12" i="2"/>
  <c r="E12" i="3" s="1"/>
  <c r="F11" i="2"/>
  <c r="E11" i="3" s="1"/>
  <c r="F9" i="2"/>
  <c r="E9" i="3" s="1"/>
  <c r="F10" i="2"/>
  <c r="E10" i="3" s="1"/>
  <c r="F8" i="2"/>
  <c r="E8" i="3" s="1"/>
  <c r="F7" i="2"/>
  <c r="E7" i="3" s="1"/>
  <c r="F6" i="2"/>
  <c r="E6" i="3" s="1"/>
  <c r="E30" i="7" l="1"/>
  <c r="F30" i="7" s="1"/>
  <c r="F34" i="6"/>
  <c r="E34" i="7" s="1"/>
  <c r="F34" i="5"/>
  <c r="E34" i="6" s="1"/>
  <c r="E21" i="4"/>
  <c r="F21" i="4" s="1"/>
  <c r="F35" i="4" s="1"/>
  <c r="F34" i="3"/>
  <c r="E35" i="4" s="1"/>
  <c r="F5" i="2"/>
  <c r="E5" i="3" s="1"/>
  <c r="E26" i="2"/>
  <c r="E24" i="2"/>
  <c r="F24" i="2" s="1"/>
  <c r="E24" i="3" s="1"/>
  <c r="E20" i="2"/>
  <c r="F20" i="2" s="1"/>
  <c r="E20" i="3" s="1"/>
  <c r="E14" i="2"/>
  <c r="E13" i="2"/>
  <c r="E12" i="2"/>
  <c r="E9" i="2"/>
  <c r="F16" i="1"/>
  <c r="F29" i="1"/>
  <c r="F28" i="1"/>
  <c r="E34" i="2" l="1"/>
  <c r="E33" i="8"/>
  <c r="F33" i="8" s="1"/>
  <c r="F34" i="7"/>
  <c r="E37" i="8" s="1"/>
  <c r="E34" i="3"/>
  <c r="F34" i="2"/>
  <c r="F6" i="1"/>
  <c r="F7" i="1"/>
  <c r="F8" i="1"/>
  <c r="F9" i="1"/>
  <c r="F10" i="1"/>
  <c r="F11" i="1"/>
  <c r="F12" i="1"/>
  <c r="F13" i="1"/>
  <c r="F14" i="1"/>
  <c r="F15" i="1"/>
  <c r="F17" i="1"/>
  <c r="F18" i="1"/>
  <c r="F20" i="1"/>
  <c r="F24" i="1"/>
  <c r="F26" i="1"/>
  <c r="F5" i="1"/>
  <c r="E32" i="9" l="1"/>
  <c r="F32" i="9" s="1"/>
  <c r="F37" i="8"/>
  <c r="F34" i="1"/>
  <c r="E38" i="9" l="1"/>
  <c r="F39" i="8"/>
  <c r="E30" i="10"/>
  <c r="F30" i="10" s="1"/>
  <c r="F38" i="9"/>
  <c r="E30" i="11" l="1"/>
  <c r="F38" i="10"/>
  <c r="F40" i="10" s="1"/>
  <c r="E38" i="10"/>
  <c r="F40" i="9"/>
  <c r="F30" i="11" l="1"/>
  <c r="E39" i="11"/>
  <c r="E29" i="12" l="1"/>
  <c r="F29" i="12" s="1"/>
  <c r="F39" i="11"/>
  <c r="E38" i="12" l="1"/>
  <c r="F41" i="11"/>
  <c r="E29" i="13"/>
  <c r="F29" i="13" s="1"/>
  <c r="F42" i="13" s="1"/>
  <c r="F44" i="13" s="1"/>
  <c r="F38" i="12"/>
  <c r="E42" i="13" l="1"/>
  <c r="F40" i="12"/>
  <c r="E44" i="13" s="1"/>
</calcChain>
</file>

<file path=xl/sharedStrings.xml><?xml version="1.0" encoding="utf-8"?>
<sst xmlns="http://schemas.openxmlformats.org/spreadsheetml/2006/main" count="564" uniqueCount="86">
  <si>
    <t>S. NO</t>
  </si>
  <si>
    <t>DESCRIPTON</t>
  </si>
  <si>
    <t>QTY</t>
  </si>
  <si>
    <t>RATE</t>
  </si>
  <si>
    <t>AMOUNT</t>
  </si>
  <si>
    <t>CEMENT (Bags)</t>
  </si>
  <si>
    <t>STEEL (M.T)</t>
  </si>
  <si>
    <t>B/ WIRE (kg)</t>
  </si>
  <si>
    <t>CRUSH SAND</t>
  </si>
  <si>
    <t>R/ SAND (Bags)</t>
  </si>
  <si>
    <t>METAL 1 &amp; 2</t>
  </si>
  <si>
    <t xml:space="preserve">STONE (Brass) </t>
  </si>
  <si>
    <t>BRICK- 4"(Nos)</t>
  </si>
  <si>
    <t>BRICK -6"(Nos)</t>
  </si>
  <si>
    <t>NAILS(Kg)</t>
  </si>
  <si>
    <t xml:space="preserve">J C B (Hours) </t>
  </si>
  <si>
    <t>POKLAN (Hours)</t>
  </si>
  <si>
    <t>CARPENTER (Nagendra)</t>
  </si>
  <si>
    <t xml:space="preserve">Labour/Supervisor/Engineer </t>
  </si>
  <si>
    <t xml:space="preserve">PILING WORK </t>
  </si>
  <si>
    <t>CENTRING MATERIAL</t>
  </si>
  <si>
    <t>BRICK &amp; PLASTER WORK</t>
  </si>
  <si>
    <t>SANAPDA</t>
  </si>
  <si>
    <t>Plot No :24, Sector:-8A</t>
  </si>
  <si>
    <t xml:space="preserve">  DATE: March-2022</t>
  </si>
  <si>
    <t>MARCH MONTH REPORT</t>
  </si>
  <si>
    <t xml:space="preserve">WATER (Construction ) </t>
  </si>
  <si>
    <t>RMC</t>
  </si>
  <si>
    <t xml:space="preserve">FITTER </t>
  </si>
  <si>
    <t xml:space="preserve"> </t>
  </si>
  <si>
    <t>Wash SAND (Brass)</t>
  </si>
  <si>
    <t>Earth Excvation</t>
  </si>
  <si>
    <t>Cornicle</t>
  </si>
  <si>
    <t xml:space="preserve">  </t>
  </si>
  <si>
    <t>Glass Fibre</t>
  </si>
  <si>
    <t>Covering Block</t>
  </si>
  <si>
    <t>EPCO KP 200</t>
  </si>
  <si>
    <t>Previous Amt</t>
  </si>
  <si>
    <t xml:space="preserve">WATER (Drinking ) </t>
  </si>
  <si>
    <t>Kamlesh Fabrication</t>
  </si>
  <si>
    <t>OTHER Exps Motor Light,Wire, Bura Tempo</t>
  </si>
  <si>
    <t>APRIL MONTH REPORT</t>
  </si>
  <si>
    <t xml:space="preserve">  DATE: APRIL-2022</t>
  </si>
  <si>
    <t xml:space="preserve">  DATE: May-2022</t>
  </si>
  <si>
    <t>MAY MONTH REPORT</t>
  </si>
  <si>
    <t>JUNE MONTH REPORT</t>
  </si>
  <si>
    <t>R/ SAND (Brass)</t>
  </si>
  <si>
    <t xml:space="preserve">  DATE: JUNE-2022</t>
  </si>
  <si>
    <t xml:space="preserve">  DATE: JULY-2022</t>
  </si>
  <si>
    <t>JULY MONTH REPORT</t>
  </si>
  <si>
    <t>CIDCO Water</t>
  </si>
  <si>
    <t xml:space="preserve">MSEDCO LTD </t>
  </si>
  <si>
    <t>Glass Fibre 125 grm 600</t>
  </si>
  <si>
    <t>CAC Chemical</t>
  </si>
  <si>
    <t xml:space="preserve">  DATE: Aug-2022</t>
  </si>
  <si>
    <t>AUGUST MONTH REPORT</t>
  </si>
  <si>
    <t xml:space="preserve">  DATE: Sept-2022</t>
  </si>
  <si>
    <t>SEPTEMBER MONTH REPORT</t>
  </si>
  <si>
    <t>With Tax</t>
  </si>
  <si>
    <t>STEEL (M.T)  200 MT</t>
  </si>
  <si>
    <t>Crane</t>
  </si>
  <si>
    <t xml:space="preserve">  DATE: Oct-2022</t>
  </si>
  <si>
    <t>OCTOBER MONTH REPORT</t>
  </si>
  <si>
    <t>NOVEMBER MONTH REPORT</t>
  </si>
  <si>
    <t xml:space="preserve">  DATE: Nov -2022</t>
  </si>
  <si>
    <t>M.S,Challan &amp; M,S. Angle</t>
  </si>
  <si>
    <t>Office Salary, E/Bill, Maintenance, Property Tax,Exps</t>
  </si>
  <si>
    <t xml:space="preserve">  DATE: Dec-22 -2022</t>
  </si>
  <si>
    <t>Monopol, T 50, Epco</t>
  </si>
  <si>
    <t>PT Slab</t>
  </si>
  <si>
    <t>.</t>
  </si>
  <si>
    <t>0'35</t>
  </si>
  <si>
    <t>DECEMBER MONTH REPORT</t>
  </si>
  <si>
    <t xml:space="preserve">  DATE: Jan- -2023</t>
  </si>
  <si>
    <t>January MONTH REPORT</t>
  </si>
  <si>
    <t>Monopol, T 50, Krishna</t>
  </si>
  <si>
    <t>Monopol, Grouting Labour</t>
  </si>
  <si>
    <t xml:space="preserve">  DATE: FEB- -2023</t>
  </si>
  <si>
    <t>FEBRUARY MONTH REPORT</t>
  </si>
  <si>
    <t>4,03</t>
  </si>
  <si>
    <t xml:space="preserve">  DATE: MAR- -2023</t>
  </si>
  <si>
    <t>AAC Block 6"</t>
  </si>
  <si>
    <t>AAC Block 9"</t>
  </si>
  <si>
    <t>E Mix Mortar 40Kg</t>
  </si>
  <si>
    <t xml:space="preserve">MSProps MSSpan, </t>
  </si>
  <si>
    <t>POKLIAN (Hours)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</si>
</sst>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2" fontId="1" fillId="0" borderId="1" xfId="0" applyNumberFormat="1" applyFont="1" applyBorder="1"/>
    <xf numFmtId="2" fontId="2" fillId="0" borderId="1" xfId="0" applyNumberFormat="1" applyFont="1" applyBorder="1"/>
    <xf numFmtId="0" fontId="3" fillId="0" borderId="0" xfId="0" applyFont="1"/>
    <xf numFmtId="2" fontId="4" fillId="0" borderId="1" xfId="0" applyNumberFormat="1" applyFont="1" applyBorder="1"/>
    <xf numFmtId="2" fontId="5" fillId="0" borderId="1" xfId="0" applyNumberFormat="1" applyFont="1" applyBorder="1"/>
    <xf numFmtId="0" fontId="5" fillId="0" borderId="0" xfId="0" applyFont="1"/>
    <xf numFmtId="0" fontId="4" fillId="0" borderId="0" xfId="0" applyFont="1"/>
    <xf numFmtId="0" fontId="5" fillId="0" borderId="1" xfId="0" applyFont="1" applyBorder="1"/>
    <xf numFmtId="0" fontId="5" fillId="0" borderId="1" xfId="0" applyFont="1" applyBorder="1" applyAlignment="1">
      <alignment horizontal="center"/>
    </xf>
    <xf numFmtId="0" fontId="4" fillId="0" borderId="1" xfId="0" applyFont="1" applyBorder="1"/>
    <xf numFmtId="0" fontId="4" fillId="0" borderId="1" xfId="0" applyFont="1" applyBorder="1" applyAlignment="1">
      <alignment horizontal="right"/>
    </xf>
    <xf numFmtId="2" fontId="5" fillId="0" borderId="0" xfId="0" applyNumberFormat="1" applyFont="1"/>
    <xf numFmtId="2" fontId="4" fillId="0" borderId="0" xfId="0" applyNumberFormat="1" applyFont="1"/>
    <xf numFmtId="0" fontId="5" fillId="0" borderId="1" xfId="0" applyFont="1" applyBorder="1" applyAlignment="1">
      <alignment horizontal="center" vertical="center"/>
    </xf>
    <xf numFmtId="2" fontId="1" fillId="0" borderId="0" xfId="0" applyNumberFormat="1" applyFont="1"/>
    <xf numFmtId="2" fontId="2" fillId="0" borderId="0" xfId="0" applyNumberFormat="1" applyFont="1"/>
    <xf numFmtId="0" fontId="5" fillId="0" borderId="0" xfId="0" applyFont="1" applyAlignment="1">
      <alignment horizontal="center"/>
    </xf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7"/>
  <sheetViews>
    <sheetView tabSelected="1" topLeftCell="A12" workbookViewId="0">
      <selection activeCell="F30" sqref="F30"/>
    </sheetView>
  </sheetViews>
  <sheetFormatPr defaultRowHeight="14.4" x14ac:dyDescent="0.3"/>
  <cols>
    <col min="1" max="1" width="9.33203125" bestFit="1" customWidth="1"/>
    <col min="2" max="2" width="54.77734375" bestFit="1" customWidth="1"/>
    <col min="3" max="3" width="11.109375" customWidth="1"/>
    <col min="4" max="4" width="9.33203125" bestFit="1" customWidth="1"/>
    <col min="5" max="5" width="17.44140625" customWidth="1"/>
    <col min="6" max="6" width="18.88671875" customWidth="1"/>
  </cols>
  <sheetData>
    <row r="1" spans="1:6" ht="23.4" x14ac:dyDescent="0.45">
      <c r="A1" s="7" t="s">
        <v>29</v>
      </c>
      <c r="B1" s="7" t="s">
        <v>22</v>
      </c>
      <c r="C1" s="7"/>
      <c r="D1" s="7"/>
      <c r="E1" s="7"/>
      <c r="F1" s="1"/>
    </row>
    <row r="2" spans="1:6" ht="23.4" x14ac:dyDescent="0.45">
      <c r="A2" s="7" t="s">
        <v>23</v>
      </c>
      <c r="B2" s="7"/>
      <c r="C2" s="7"/>
      <c r="D2" s="7"/>
      <c r="E2" s="7"/>
      <c r="F2" s="1"/>
    </row>
    <row r="3" spans="1:6" ht="23.4" x14ac:dyDescent="0.45">
      <c r="A3" s="7" t="s">
        <v>24</v>
      </c>
      <c r="B3" s="7"/>
      <c r="C3" s="7" t="s">
        <v>25</v>
      </c>
      <c r="D3" s="7"/>
      <c r="E3" s="7"/>
      <c r="F3" s="1"/>
    </row>
    <row r="4" spans="1:6" ht="21" x14ac:dyDescent="0.4">
      <c r="A4" s="3" t="s">
        <v>0</v>
      </c>
      <c r="B4" s="3" t="s">
        <v>1</v>
      </c>
      <c r="C4" s="4" t="s">
        <v>2</v>
      </c>
      <c r="D4" s="4" t="s">
        <v>3</v>
      </c>
      <c r="E4" s="3" t="s">
        <v>37</v>
      </c>
      <c r="F4" s="4" t="s">
        <v>4</v>
      </c>
    </row>
    <row r="5" spans="1:6" ht="21" x14ac:dyDescent="0.4">
      <c r="A5" s="2">
        <v>1</v>
      </c>
      <c r="B5" s="2" t="s">
        <v>5</v>
      </c>
      <c r="C5" s="2">
        <v>1120</v>
      </c>
      <c r="D5" s="2">
        <v>300</v>
      </c>
      <c r="E5" s="2"/>
      <c r="F5" s="5">
        <f>D5*C5</f>
        <v>336000</v>
      </c>
    </row>
    <row r="6" spans="1:6" ht="21" x14ac:dyDescent="0.4">
      <c r="A6" s="2">
        <v>2</v>
      </c>
      <c r="B6" s="2" t="s">
        <v>6</v>
      </c>
      <c r="C6" s="2">
        <v>73.739999999999995</v>
      </c>
      <c r="D6" s="2">
        <v>50000</v>
      </c>
      <c r="E6" s="2"/>
      <c r="F6" s="5">
        <f t="shared" ref="F6:F29" si="0">D6*C6</f>
        <v>3686999.9999999995</v>
      </c>
    </row>
    <row r="7" spans="1:6" ht="21" x14ac:dyDescent="0.4">
      <c r="A7" s="2">
        <v>3</v>
      </c>
      <c r="B7" s="2" t="s">
        <v>7</v>
      </c>
      <c r="C7" s="2">
        <v>486</v>
      </c>
      <c r="D7" s="2">
        <v>75</v>
      </c>
      <c r="E7" s="2"/>
      <c r="F7" s="5">
        <f t="shared" si="0"/>
        <v>36450</v>
      </c>
    </row>
    <row r="8" spans="1:6" ht="21" x14ac:dyDescent="0.4">
      <c r="A8" s="2">
        <v>4</v>
      </c>
      <c r="B8" s="2" t="s">
        <v>8</v>
      </c>
      <c r="C8" s="2">
        <v>36.43</v>
      </c>
      <c r="D8" s="2">
        <v>3200</v>
      </c>
      <c r="E8" s="2"/>
      <c r="F8" s="5">
        <f t="shared" si="0"/>
        <v>116576</v>
      </c>
    </row>
    <row r="9" spans="1:6" ht="21" x14ac:dyDescent="0.4">
      <c r="A9" s="2">
        <v>5</v>
      </c>
      <c r="B9" s="2" t="s">
        <v>9</v>
      </c>
      <c r="C9" s="2">
        <v>5.49</v>
      </c>
      <c r="D9" s="2">
        <v>6000</v>
      </c>
      <c r="E9" s="2"/>
      <c r="F9" s="5">
        <f t="shared" si="0"/>
        <v>32940</v>
      </c>
    </row>
    <row r="10" spans="1:6" ht="21" x14ac:dyDescent="0.4">
      <c r="A10" s="2">
        <v>6</v>
      </c>
      <c r="B10" s="2" t="s">
        <v>30</v>
      </c>
      <c r="C10" s="2">
        <v>6.05</v>
      </c>
      <c r="D10" s="2">
        <v>5000</v>
      </c>
      <c r="E10" s="2"/>
      <c r="F10" s="5">
        <f t="shared" si="0"/>
        <v>30250</v>
      </c>
    </row>
    <row r="11" spans="1:6" ht="21" x14ac:dyDescent="0.4">
      <c r="A11" s="2">
        <v>7</v>
      </c>
      <c r="B11" s="2" t="s">
        <v>10</v>
      </c>
      <c r="C11" s="2">
        <v>32.619999999999997</v>
      </c>
      <c r="D11" s="2">
        <v>2800</v>
      </c>
      <c r="E11" s="2"/>
      <c r="F11" s="5">
        <f t="shared" si="0"/>
        <v>91336</v>
      </c>
    </row>
    <row r="12" spans="1:6" ht="21" x14ac:dyDescent="0.4">
      <c r="A12" s="2">
        <f>A11+1</f>
        <v>8</v>
      </c>
      <c r="B12" s="2" t="s">
        <v>11</v>
      </c>
      <c r="C12" s="2">
        <v>11.17</v>
      </c>
      <c r="D12" s="2">
        <v>1800</v>
      </c>
      <c r="E12" s="2"/>
      <c r="F12" s="5">
        <f t="shared" si="0"/>
        <v>20106</v>
      </c>
    </row>
    <row r="13" spans="1:6" ht="21" x14ac:dyDescent="0.4">
      <c r="A13" s="2">
        <f t="shared" ref="A13:A33" si="1">A12+1</f>
        <v>9</v>
      </c>
      <c r="B13" s="2" t="s">
        <v>12</v>
      </c>
      <c r="C13" s="2">
        <v>3500</v>
      </c>
      <c r="D13" s="2">
        <v>7</v>
      </c>
      <c r="E13" s="2"/>
      <c r="F13" s="5">
        <f t="shared" si="0"/>
        <v>24500</v>
      </c>
    </row>
    <row r="14" spans="1:6" ht="21" x14ac:dyDescent="0.4">
      <c r="A14" s="2">
        <f t="shared" si="1"/>
        <v>10</v>
      </c>
      <c r="B14" s="2" t="s">
        <v>13</v>
      </c>
      <c r="C14" s="2"/>
      <c r="D14" s="2"/>
      <c r="E14" s="2"/>
      <c r="F14" s="2">
        <f t="shared" si="0"/>
        <v>0</v>
      </c>
    </row>
    <row r="15" spans="1:6" ht="21" x14ac:dyDescent="0.4">
      <c r="A15" s="2">
        <f t="shared" si="1"/>
        <v>11</v>
      </c>
      <c r="B15" s="2" t="s">
        <v>26</v>
      </c>
      <c r="C15" s="2">
        <v>6</v>
      </c>
      <c r="D15" s="2">
        <v>1000</v>
      </c>
      <c r="E15" s="2"/>
      <c r="F15" s="5">
        <f t="shared" si="0"/>
        <v>6000</v>
      </c>
    </row>
    <row r="16" spans="1:6" ht="21" x14ac:dyDescent="0.4">
      <c r="A16" s="2">
        <f t="shared" si="1"/>
        <v>12</v>
      </c>
      <c r="B16" s="2" t="s">
        <v>38</v>
      </c>
      <c r="C16" s="2">
        <v>19</v>
      </c>
      <c r="D16" s="2">
        <v>50</v>
      </c>
      <c r="E16" s="2"/>
      <c r="F16" s="5">
        <f t="shared" si="0"/>
        <v>950</v>
      </c>
    </row>
    <row r="17" spans="1:6" ht="21" x14ac:dyDescent="0.4">
      <c r="A17" s="2">
        <f t="shared" si="1"/>
        <v>13</v>
      </c>
      <c r="B17" s="2" t="s">
        <v>14</v>
      </c>
      <c r="C17" s="2">
        <v>400</v>
      </c>
      <c r="D17" s="2">
        <v>85</v>
      </c>
      <c r="E17" s="2"/>
      <c r="F17" s="5">
        <f t="shared" si="0"/>
        <v>34000</v>
      </c>
    </row>
    <row r="18" spans="1:6" ht="21" x14ac:dyDescent="0.4">
      <c r="A18" s="2">
        <f t="shared" si="1"/>
        <v>14</v>
      </c>
      <c r="B18" s="2" t="s">
        <v>15</v>
      </c>
      <c r="C18" s="2"/>
      <c r="D18" s="2"/>
      <c r="E18" s="2"/>
      <c r="F18" s="2">
        <f t="shared" si="0"/>
        <v>0</v>
      </c>
    </row>
    <row r="19" spans="1:6" ht="21" x14ac:dyDescent="0.4">
      <c r="A19" s="2">
        <f t="shared" si="1"/>
        <v>15</v>
      </c>
      <c r="B19" s="2" t="s">
        <v>31</v>
      </c>
      <c r="C19" s="2"/>
      <c r="D19" s="2"/>
      <c r="E19" s="2"/>
      <c r="F19" s="5">
        <v>2641500</v>
      </c>
    </row>
    <row r="20" spans="1:6" ht="21" x14ac:dyDescent="0.4">
      <c r="A20" s="2">
        <f t="shared" si="1"/>
        <v>16</v>
      </c>
      <c r="B20" s="2" t="s">
        <v>16</v>
      </c>
      <c r="C20" s="2"/>
      <c r="D20" s="2"/>
      <c r="E20" s="2"/>
      <c r="F20" s="2">
        <f t="shared" si="0"/>
        <v>0</v>
      </c>
    </row>
    <row r="21" spans="1:6" ht="21" x14ac:dyDescent="0.4">
      <c r="A21" s="2">
        <f t="shared" si="1"/>
        <v>17</v>
      </c>
      <c r="B21" s="2" t="s">
        <v>17</v>
      </c>
      <c r="C21" s="2"/>
      <c r="D21" s="2"/>
      <c r="E21" s="2"/>
      <c r="F21" s="5">
        <v>400000</v>
      </c>
    </row>
    <row r="22" spans="1:6" ht="21" x14ac:dyDescent="0.4">
      <c r="A22" s="2">
        <f t="shared" si="1"/>
        <v>18</v>
      </c>
      <c r="B22" s="2" t="s">
        <v>28</v>
      </c>
      <c r="C22" s="2"/>
      <c r="D22" s="2"/>
      <c r="E22" s="2"/>
      <c r="F22" s="5">
        <v>160000</v>
      </c>
    </row>
    <row r="23" spans="1:6" ht="21" x14ac:dyDescent="0.4">
      <c r="A23" s="2">
        <f t="shared" si="1"/>
        <v>19</v>
      </c>
      <c r="B23" s="2" t="s">
        <v>18</v>
      </c>
      <c r="C23" s="2"/>
      <c r="D23" s="2"/>
      <c r="E23" s="2"/>
      <c r="F23" s="5">
        <v>300746</v>
      </c>
    </row>
    <row r="24" spans="1:6" ht="21" x14ac:dyDescent="0.4">
      <c r="A24" s="2">
        <f t="shared" si="1"/>
        <v>20</v>
      </c>
      <c r="B24" s="2" t="s">
        <v>19</v>
      </c>
      <c r="C24" s="2"/>
      <c r="D24" s="2"/>
      <c r="E24" s="2"/>
      <c r="F24" s="2">
        <f t="shared" si="0"/>
        <v>0</v>
      </c>
    </row>
    <row r="25" spans="1:6" ht="21" x14ac:dyDescent="0.4">
      <c r="A25" s="2">
        <f t="shared" si="1"/>
        <v>21</v>
      </c>
      <c r="B25" s="2" t="s">
        <v>20</v>
      </c>
      <c r="C25" s="2"/>
      <c r="D25" s="2"/>
      <c r="E25" s="2"/>
      <c r="F25" s="5">
        <v>279950</v>
      </c>
    </row>
    <row r="26" spans="1:6" ht="21" x14ac:dyDescent="0.4">
      <c r="A26" s="2">
        <f t="shared" si="1"/>
        <v>22</v>
      </c>
      <c r="B26" s="2" t="s">
        <v>21</v>
      </c>
      <c r="C26" s="2"/>
      <c r="D26" s="2"/>
      <c r="E26" s="2"/>
      <c r="F26" s="2">
        <f t="shared" si="0"/>
        <v>0</v>
      </c>
    </row>
    <row r="27" spans="1:6" ht="21" x14ac:dyDescent="0.4">
      <c r="A27" s="2">
        <f t="shared" si="1"/>
        <v>23</v>
      </c>
      <c r="B27" s="2" t="s">
        <v>27</v>
      </c>
      <c r="C27" s="2">
        <v>158</v>
      </c>
      <c r="D27" s="2"/>
      <c r="E27" s="2"/>
      <c r="F27" s="5">
        <v>970762</v>
      </c>
    </row>
    <row r="28" spans="1:6" ht="21" x14ac:dyDescent="0.4">
      <c r="A28" s="2">
        <f t="shared" si="1"/>
        <v>24</v>
      </c>
      <c r="B28" s="2" t="s">
        <v>32</v>
      </c>
      <c r="C28" s="2">
        <v>1250</v>
      </c>
      <c r="D28" s="2">
        <v>28</v>
      </c>
      <c r="E28" s="2"/>
      <c r="F28" s="5">
        <f t="shared" si="0"/>
        <v>35000</v>
      </c>
    </row>
    <row r="29" spans="1:6" ht="21" x14ac:dyDescent="0.4">
      <c r="A29" s="2">
        <f t="shared" si="1"/>
        <v>25</v>
      </c>
      <c r="B29" s="2" t="s">
        <v>34</v>
      </c>
      <c r="C29" s="2">
        <v>250</v>
      </c>
      <c r="D29" s="2">
        <v>20</v>
      </c>
      <c r="E29" s="2"/>
      <c r="F29" s="5">
        <f t="shared" si="0"/>
        <v>5000</v>
      </c>
    </row>
    <row r="30" spans="1:6" ht="21" x14ac:dyDescent="0.4">
      <c r="A30" s="2">
        <f t="shared" si="1"/>
        <v>26</v>
      </c>
      <c r="B30" s="2" t="s">
        <v>35</v>
      </c>
      <c r="C30" s="2"/>
      <c r="D30" s="2"/>
      <c r="E30" s="2"/>
      <c r="F30" s="5">
        <v>90610</v>
      </c>
    </row>
    <row r="31" spans="1:6" ht="21" x14ac:dyDescent="0.4">
      <c r="A31" s="2">
        <f t="shared" si="1"/>
        <v>27</v>
      </c>
      <c r="B31" s="2" t="s">
        <v>36</v>
      </c>
      <c r="C31" s="2">
        <v>1200</v>
      </c>
      <c r="D31" s="2">
        <v>130</v>
      </c>
      <c r="E31" s="2"/>
      <c r="F31" s="5">
        <v>156000</v>
      </c>
    </row>
    <row r="32" spans="1:6" ht="21" x14ac:dyDescent="0.4">
      <c r="A32" s="2">
        <f t="shared" si="1"/>
        <v>28</v>
      </c>
      <c r="B32" s="2" t="s">
        <v>39</v>
      </c>
      <c r="C32" s="2"/>
      <c r="D32" s="2"/>
      <c r="E32" s="2"/>
      <c r="F32" s="5">
        <v>50000</v>
      </c>
    </row>
    <row r="33" spans="1:7" ht="21" x14ac:dyDescent="0.4">
      <c r="A33" s="2">
        <f t="shared" si="1"/>
        <v>29</v>
      </c>
      <c r="B33" s="2" t="s">
        <v>40</v>
      </c>
      <c r="C33" s="2"/>
      <c r="D33" s="2"/>
      <c r="E33" s="2"/>
      <c r="F33" s="5">
        <v>250000</v>
      </c>
    </row>
    <row r="34" spans="1:7" ht="21" x14ac:dyDescent="0.4">
      <c r="A34" s="2"/>
      <c r="B34" s="2"/>
      <c r="C34" s="2"/>
      <c r="D34" s="2"/>
      <c r="E34" s="2"/>
      <c r="F34" s="6">
        <f>SUM(F5:F33)</f>
        <v>9755676</v>
      </c>
    </row>
    <row r="37" spans="1:7" x14ac:dyDescent="0.3">
      <c r="G37" t="s">
        <v>33</v>
      </c>
    </row>
  </sheetData>
  <pageMargins left="0.25" right="0.25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40"/>
  <sheetViews>
    <sheetView topLeftCell="A20" workbookViewId="0">
      <selection activeCell="B37" sqref="B37"/>
    </sheetView>
  </sheetViews>
  <sheetFormatPr defaultRowHeight="14.4" x14ac:dyDescent="0.3"/>
  <cols>
    <col min="1" max="1" width="7.109375" customWidth="1"/>
    <col min="2" max="2" width="56.21875" bestFit="1" customWidth="1"/>
    <col min="3" max="3" width="11.109375" customWidth="1"/>
    <col min="4" max="4" width="9.88671875" bestFit="1" customWidth="1"/>
    <col min="5" max="5" width="16.6640625" customWidth="1"/>
    <col min="6" max="6" width="16.88671875" customWidth="1"/>
    <col min="7" max="7" width="10" customWidth="1"/>
  </cols>
  <sheetData>
    <row r="1" spans="1:7" ht="18" x14ac:dyDescent="0.35">
      <c r="A1" s="10" t="s">
        <v>33</v>
      </c>
      <c r="B1" s="10" t="s">
        <v>22</v>
      </c>
      <c r="C1" s="10"/>
      <c r="D1" s="10"/>
      <c r="E1" s="10"/>
      <c r="F1" s="11"/>
      <c r="G1" s="11"/>
    </row>
    <row r="2" spans="1:7" ht="18" x14ac:dyDescent="0.35">
      <c r="A2" s="10" t="s">
        <v>23</v>
      </c>
      <c r="B2" s="10"/>
      <c r="C2" s="10"/>
      <c r="D2" s="10"/>
      <c r="E2" s="10"/>
      <c r="F2" s="11"/>
      <c r="G2" s="11"/>
    </row>
    <row r="3" spans="1:7" ht="18" x14ac:dyDescent="0.35">
      <c r="A3" s="10" t="s">
        <v>67</v>
      </c>
      <c r="B3" s="10"/>
      <c r="C3" s="10" t="s">
        <v>72</v>
      </c>
      <c r="D3" s="10"/>
      <c r="E3" s="10"/>
      <c r="F3" s="11"/>
      <c r="G3" s="11"/>
    </row>
    <row r="4" spans="1:7" ht="18" x14ac:dyDescent="0.35">
      <c r="A4" s="12" t="s">
        <v>0</v>
      </c>
      <c r="B4" s="12" t="s">
        <v>1</v>
      </c>
      <c r="C4" s="13" t="s">
        <v>2</v>
      </c>
      <c r="D4" s="13" t="s">
        <v>3</v>
      </c>
      <c r="E4" s="12" t="s">
        <v>37</v>
      </c>
      <c r="F4" s="13" t="s">
        <v>4</v>
      </c>
      <c r="G4" s="13" t="s">
        <v>58</v>
      </c>
    </row>
    <row r="5" spans="1:7" ht="18" x14ac:dyDescent="0.35">
      <c r="A5" s="14">
        <v>1</v>
      </c>
      <c r="B5" s="14" t="s">
        <v>5</v>
      </c>
      <c r="C5" s="14">
        <v>6702</v>
      </c>
      <c r="D5" s="14">
        <v>320</v>
      </c>
      <c r="E5" s="8">
        <f>'NOV-22'!F7</f>
        <v>1928100</v>
      </c>
      <c r="F5" s="8">
        <f t="shared" ref="F5:F11" si="0">C5*D5</f>
        <v>2144640</v>
      </c>
      <c r="G5" s="8">
        <v>27.44</v>
      </c>
    </row>
    <row r="6" spans="1:7" ht="18" x14ac:dyDescent="0.35">
      <c r="A6" s="14" t="s">
        <v>70</v>
      </c>
      <c r="B6" s="14" t="s">
        <v>59</v>
      </c>
      <c r="C6" s="14">
        <v>361.10500000000002</v>
      </c>
      <c r="D6" s="14">
        <v>58000</v>
      </c>
      <c r="E6" s="8">
        <f>'NOV-22'!F8</f>
        <v>17042750</v>
      </c>
      <c r="F6" s="8">
        <f t="shared" si="0"/>
        <v>20944090</v>
      </c>
      <c r="G6" s="8">
        <v>247</v>
      </c>
    </row>
    <row r="7" spans="1:7" ht="18" x14ac:dyDescent="0.35">
      <c r="A7" s="14">
        <v>27</v>
      </c>
      <c r="B7" s="14" t="s">
        <v>7</v>
      </c>
      <c r="C7" s="14">
        <v>3746.5</v>
      </c>
      <c r="D7" s="14">
        <v>75</v>
      </c>
      <c r="E7" s="8">
        <f>'NOV-22'!F9</f>
        <v>243412.5</v>
      </c>
      <c r="F7" s="8">
        <f t="shared" si="0"/>
        <v>280987.5</v>
      </c>
      <c r="G7" s="15">
        <v>2.81</v>
      </c>
    </row>
    <row r="8" spans="1:7" ht="18" x14ac:dyDescent="0.35">
      <c r="A8" s="14">
        <v>4</v>
      </c>
      <c r="B8" s="14" t="s">
        <v>8</v>
      </c>
      <c r="C8" s="14">
        <v>126.36</v>
      </c>
      <c r="D8" s="14">
        <v>3200</v>
      </c>
      <c r="E8" s="8">
        <f>'NOV-22'!F10</f>
        <v>404352</v>
      </c>
      <c r="F8" s="8">
        <f t="shared" si="0"/>
        <v>404352</v>
      </c>
      <c r="G8" s="14">
        <v>4.25</v>
      </c>
    </row>
    <row r="9" spans="1:7" ht="18" x14ac:dyDescent="0.35">
      <c r="A9" s="14">
        <f>A8+1</f>
        <v>5</v>
      </c>
      <c r="B9" s="14" t="s">
        <v>9</v>
      </c>
      <c r="C9" s="14">
        <v>556</v>
      </c>
      <c r="D9" s="14">
        <v>110</v>
      </c>
      <c r="E9" s="8">
        <f>'NOV-22'!F11</f>
        <v>61160</v>
      </c>
      <c r="F9" s="8">
        <f t="shared" si="0"/>
        <v>61160</v>
      </c>
      <c r="G9" s="14">
        <v>0.64</v>
      </c>
    </row>
    <row r="10" spans="1:7" ht="18" x14ac:dyDescent="0.35">
      <c r="A10" s="14">
        <f t="shared" ref="A10:A33" si="1">A9+1</f>
        <v>6</v>
      </c>
      <c r="B10" s="14" t="s">
        <v>46</v>
      </c>
      <c r="C10" s="14">
        <v>5.49</v>
      </c>
      <c r="D10" s="14">
        <v>6000</v>
      </c>
      <c r="E10" s="8">
        <f>'NOV-22'!F12</f>
        <v>32940</v>
      </c>
      <c r="F10" s="8">
        <f t="shared" si="0"/>
        <v>32940</v>
      </c>
      <c r="G10" s="15" t="s">
        <v>71</v>
      </c>
    </row>
    <row r="11" spans="1:7" ht="18" x14ac:dyDescent="0.35">
      <c r="A11" s="14">
        <f t="shared" si="1"/>
        <v>7</v>
      </c>
      <c r="B11" s="14" t="s">
        <v>30</v>
      </c>
      <c r="C11" s="14">
        <v>59.55</v>
      </c>
      <c r="D11" s="14">
        <v>4500</v>
      </c>
      <c r="E11" s="8">
        <f>'NOV-22'!F13</f>
        <v>267975</v>
      </c>
      <c r="F11" s="8">
        <f t="shared" si="0"/>
        <v>267975</v>
      </c>
      <c r="G11" s="14">
        <v>2.81</v>
      </c>
    </row>
    <row r="12" spans="1:7" ht="18" x14ac:dyDescent="0.35">
      <c r="A12" s="14">
        <f t="shared" si="1"/>
        <v>8</v>
      </c>
      <c r="B12" s="14" t="s">
        <v>10</v>
      </c>
      <c r="C12" s="14">
        <v>179.5</v>
      </c>
      <c r="D12" s="14">
        <v>2800</v>
      </c>
      <c r="E12" s="8">
        <f>'NOV-22'!F14</f>
        <v>502600</v>
      </c>
      <c r="F12" s="8">
        <f t="shared" ref="F12:F18" si="2">C12*D12</f>
        <v>502600</v>
      </c>
      <c r="G12" s="14">
        <v>5.27</v>
      </c>
    </row>
    <row r="13" spans="1:7" ht="18" x14ac:dyDescent="0.35">
      <c r="A13" s="14">
        <f t="shared" si="1"/>
        <v>9</v>
      </c>
      <c r="B13" s="14" t="s">
        <v>11</v>
      </c>
      <c r="C13" s="14">
        <v>149.5</v>
      </c>
      <c r="D13" s="14">
        <v>1800</v>
      </c>
      <c r="E13" s="8">
        <f>'NOV-22'!F15</f>
        <v>269100</v>
      </c>
      <c r="F13" s="8">
        <f t="shared" si="2"/>
        <v>269100</v>
      </c>
      <c r="G13" s="14">
        <v>2.82</v>
      </c>
    </row>
    <row r="14" spans="1:7" ht="18" x14ac:dyDescent="0.35">
      <c r="A14" s="14">
        <f t="shared" si="1"/>
        <v>10</v>
      </c>
      <c r="B14" s="14" t="s">
        <v>12</v>
      </c>
      <c r="C14" s="14">
        <v>3500</v>
      </c>
      <c r="D14" s="14">
        <v>7</v>
      </c>
      <c r="E14" s="8">
        <f>'NOV-22'!F16</f>
        <v>24500</v>
      </c>
      <c r="F14" s="8">
        <f t="shared" si="2"/>
        <v>24500</v>
      </c>
      <c r="G14" s="14">
        <v>0.26</v>
      </c>
    </row>
    <row r="15" spans="1:7" ht="18" x14ac:dyDescent="0.35">
      <c r="A15" s="14">
        <f t="shared" si="1"/>
        <v>11</v>
      </c>
      <c r="B15" s="14" t="s">
        <v>13</v>
      </c>
      <c r="C15" s="14">
        <v>4040</v>
      </c>
      <c r="D15" s="14">
        <v>14</v>
      </c>
      <c r="E15" s="8">
        <f>'NOV-22'!F17</f>
        <v>56560</v>
      </c>
      <c r="F15" s="8">
        <f t="shared" si="2"/>
        <v>56560</v>
      </c>
      <c r="G15" s="14">
        <v>0.59</v>
      </c>
    </row>
    <row r="16" spans="1:7" ht="18" x14ac:dyDescent="0.35">
      <c r="A16" s="14">
        <f t="shared" si="1"/>
        <v>12</v>
      </c>
      <c r="B16" s="14" t="s">
        <v>26</v>
      </c>
      <c r="C16" s="14">
        <v>182</v>
      </c>
      <c r="D16" s="14">
        <v>1000</v>
      </c>
      <c r="E16" s="8">
        <f>'NOV-22'!F18</f>
        <v>164000</v>
      </c>
      <c r="F16" s="8">
        <f t="shared" si="2"/>
        <v>182000</v>
      </c>
      <c r="G16" s="14">
        <v>1.82</v>
      </c>
    </row>
    <row r="17" spans="1:7" ht="18" x14ac:dyDescent="0.35">
      <c r="A17" s="14">
        <f t="shared" si="1"/>
        <v>13</v>
      </c>
      <c r="B17" s="14" t="s">
        <v>38</v>
      </c>
      <c r="C17" s="14">
        <v>305</v>
      </c>
      <c r="D17" s="14">
        <v>50</v>
      </c>
      <c r="E17" s="8">
        <f>'NOV-22'!F19</f>
        <v>13700</v>
      </c>
      <c r="F17" s="8">
        <f t="shared" si="2"/>
        <v>15250</v>
      </c>
      <c r="G17" s="14">
        <v>0.15</v>
      </c>
    </row>
    <row r="18" spans="1:7" ht="18" x14ac:dyDescent="0.35">
      <c r="A18" s="14">
        <f t="shared" si="1"/>
        <v>14</v>
      </c>
      <c r="B18" s="14" t="s">
        <v>14</v>
      </c>
      <c r="C18" s="14">
        <v>2120</v>
      </c>
      <c r="D18" s="14">
        <v>85</v>
      </c>
      <c r="E18" s="8">
        <f>'NOV-22'!F20</f>
        <v>163200</v>
      </c>
      <c r="F18" s="8">
        <f t="shared" si="2"/>
        <v>180200</v>
      </c>
      <c r="G18" s="8">
        <v>1.8</v>
      </c>
    </row>
    <row r="19" spans="1:7" ht="18" x14ac:dyDescent="0.35">
      <c r="A19" s="14">
        <f t="shared" si="1"/>
        <v>15</v>
      </c>
      <c r="B19" s="14" t="s">
        <v>31</v>
      </c>
      <c r="C19" s="14"/>
      <c r="D19" s="14"/>
      <c r="E19" s="8">
        <f>'NOV-22'!F21</f>
        <v>3500000</v>
      </c>
      <c r="F19" s="8">
        <f>E19</f>
        <v>3500000</v>
      </c>
      <c r="G19" s="8">
        <v>35</v>
      </c>
    </row>
    <row r="20" spans="1:7" ht="18" x14ac:dyDescent="0.35">
      <c r="A20" s="14">
        <f t="shared" si="1"/>
        <v>16</v>
      </c>
      <c r="B20" s="14" t="s">
        <v>53</v>
      </c>
      <c r="C20" s="14">
        <v>4</v>
      </c>
      <c r="D20" s="14">
        <v>17500</v>
      </c>
      <c r="E20" s="8">
        <f>'NOV-22'!F22</f>
        <v>70000</v>
      </c>
      <c r="F20" s="8">
        <f>E20</f>
        <v>70000</v>
      </c>
      <c r="G20" s="8">
        <v>0.7</v>
      </c>
    </row>
    <row r="21" spans="1:7" ht="18" x14ac:dyDescent="0.35">
      <c r="A21" s="14">
        <f t="shared" si="1"/>
        <v>17</v>
      </c>
      <c r="B21" s="14" t="s">
        <v>17</v>
      </c>
      <c r="C21" s="14"/>
      <c r="D21" s="14"/>
      <c r="E21" s="8">
        <f>'NOV-22'!F23</f>
        <v>3270000</v>
      </c>
      <c r="F21" s="8">
        <v>4320154</v>
      </c>
      <c r="G21" s="8">
        <v>43.2</v>
      </c>
    </row>
    <row r="22" spans="1:7" ht="18" x14ac:dyDescent="0.35">
      <c r="A22" s="14">
        <f t="shared" si="1"/>
        <v>18</v>
      </c>
      <c r="B22" s="14" t="s">
        <v>28</v>
      </c>
      <c r="C22" s="14">
        <v>300000</v>
      </c>
      <c r="D22" s="14"/>
      <c r="E22" s="8">
        <f>'NOV-22'!F24</f>
        <v>1410000</v>
      </c>
      <c r="F22" s="8">
        <v>1910000</v>
      </c>
      <c r="G22" s="8">
        <v>19.100000000000001</v>
      </c>
    </row>
    <row r="23" spans="1:7" ht="18" x14ac:dyDescent="0.35">
      <c r="A23" s="14">
        <f t="shared" si="1"/>
        <v>19</v>
      </c>
      <c r="B23" s="14" t="s">
        <v>18</v>
      </c>
      <c r="C23" s="14">
        <v>275301</v>
      </c>
      <c r="D23" s="14"/>
      <c r="E23" s="8">
        <f>'NOV-22'!F25</f>
        <v>2352868</v>
      </c>
      <c r="F23" s="8">
        <v>2628169</v>
      </c>
      <c r="G23" s="14">
        <v>26.28</v>
      </c>
    </row>
    <row r="24" spans="1:7" ht="18" x14ac:dyDescent="0.35">
      <c r="A24" s="14">
        <f t="shared" si="1"/>
        <v>20</v>
      </c>
      <c r="B24" s="14" t="s">
        <v>50</v>
      </c>
      <c r="C24" s="14">
        <v>9120</v>
      </c>
      <c r="D24" s="14"/>
      <c r="E24" s="8">
        <f>'NOV-22'!F26</f>
        <v>30560</v>
      </c>
      <c r="F24" s="8">
        <f>E24</f>
        <v>30560</v>
      </c>
      <c r="G24" s="14">
        <v>0.31</v>
      </c>
    </row>
    <row r="25" spans="1:7" ht="18" x14ac:dyDescent="0.35">
      <c r="A25" s="14">
        <f t="shared" si="1"/>
        <v>21</v>
      </c>
      <c r="B25" s="14" t="s">
        <v>20</v>
      </c>
      <c r="C25" s="14">
        <v>383907</v>
      </c>
      <c r="D25" s="14"/>
      <c r="E25" s="8">
        <f>'NOV-22'!F27</f>
        <v>2564749</v>
      </c>
      <c r="F25" s="8">
        <v>2948656</v>
      </c>
      <c r="G25" s="8">
        <v>29.5</v>
      </c>
    </row>
    <row r="26" spans="1:7" ht="18" x14ac:dyDescent="0.35">
      <c r="A26" s="14">
        <f t="shared" si="1"/>
        <v>22</v>
      </c>
      <c r="B26" s="14" t="s">
        <v>51</v>
      </c>
      <c r="C26" s="14">
        <v>55690</v>
      </c>
      <c r="D26" s="14"/>
      <c r="E26" s="8">
        <f>'NOV-22'!F28</f>
        <v>402900</v>
      </c>
      <c r="F26" s="8">
        <v>458590</v>
      </c>
      <c r="G26" s="14">
        <v>4.59</v>
      </c>
    </row>
    <row r="27" spans="1:7" ht="18" x14ac:dyDescent="0.35">
      <c r="A27" s="14">
        <f t="shared" si="1"/>
        <v>23</v>
      </c>
      <c r="B27" s="14" t="s">
        <v>27</v>
      </c>
      <c r="C27" s="14">
        <v>1864</v>
      </c>
      <c r="D27" s="14"/>
      <c r="E27" s="8">
        <f>'NOV-22'!F29</f>
        <v>9994510</v>
      </c>
      <c r="F27" s="8">
        <v>10606375</v>
      </c>
      <c r="G27" s="8">
        <v>125</v>
      </c>
    </row>
    <row r="28" spans="1:7" ht="18" x14ac:dyDescent="0.35">
      <c r="A28" s="14">
        <f t="shared" si="1"/>
        <v>24</v>
      </c>
      <c r="B28" s="14" t="s">
        <v>32</v>
      </c>
      <c r="C28" s="14">
        <v>5050</v>
      </c>
      <c r="D28" s="14">
        <v>28</v>
      </c>
      <c r="E28" s="8">
        <f>'NOV-22'!F30</f>
        <v>246400</v>
      </c>
      <c r="F28" s="8">
        <f>E28</f>
        <v>246400</v>
      </c>
      <c r="G28" s="14">
        <v>2.9</v>
      </c>
    </row>
    <row r="29" spans="1:7" ht="18" x14ac:dyDescent="0.35">
      <c r="A29" s="14">
        <f t="shared" si="1"/>
        <v>25</v>
      </c>
      <c r="B29" s="14" t="s">
        <v>52</v>
      </c>
      <c r="C29" s="14">
        <v>1500</v>
      </c>
      <c r="D29" s="14"/>
      <c r="E29" s="8">
        <f>'NOV-22'!F31</f>
        <v>38950</v>
      </c>
      <c r="F29" s="8">
        <v>48250</v>
      </c>
      <c r="G29" s="14">
        <v>0.56999999999999995</v>
      </c>
    </row>
    <row r="30" spans="1:7" ht="18" x14ac:dyDescent="0.35">
      <c r="A30" s="14">
        <f t="shared" si="1"/>
        <v>26</v>
      </c>
      <c r="B30" s="14" t="s">
        <v>35</v>
      </c>
      <c r="C30" s="14"/>
      <c r="D30" s="14"/>
      <c r="E30" s="8">
        <f>'NOV-22'!F32</f>
        <v>90610</v>
      </c>
      <c r="F30" s="8">
        <f>E30</f>
        <v>90610</v>
      </c>
      <c r="G30" s="8">
        <v>1.06</v>
      </c>
    </row>
    <row r="31" spans="1:7" ht="18" x14ac:dyDescent="0.35">
      <c r="A31" s="14">
        <f t="shared" si="1"/>
        <v>27</v>
      </c>
      <c r="B31" s="14" t="s">
        <v>36</v>
      </c>
      <c r="C31" s="14">
        <v>1200</v>
      </c>
      <c r="D31" s="14">
        <v>130</v>
      </c>
      <c r="E31" s="8">
        <f>'NOV-22'!F33</f>
        <v>156000</v>
      </c>
      <c r="F31" s="8">
        <f>E31</f>
        <v>156000</v>
      </c>
      <c r="G31" s="14">
        <v>1.56</v>
      </c>
    </row>
    <row r="32" spans="1:7" ht="18" x14ac:dyDescent="0.35">
      <c r="A32" s="14">
        <f t="shared" si="1"/>
        <v>28</v>
      </c>
      <c r="B32" s="14" t="s">
        <v>39</v>
      </c>
      <c r="C32" s="14"/>
      <c r="D32" s="14"/>
      <c r="E32" s="8">
        <f>'NOV-22'!F34</f>
        <v>50000</v>
      </c>
      <c r="F32" s="8">
        <f>E32</f>
        <v>50000</v>
      </c>
      <c r="G32" s="14">
        <v>0.5</v>
      </c>
    </row>
    <row r="33" spans="1:7" ht="18" x14ac:dyDescent="0.35">
      <c r="A33" s="14">
        <f t="shared" si="1"/>
        <v>29</v>
      </c>
      <c r="B33" s="14" t="s">
        <v>40</v>
      </c>
      <c r="C33" s="14"/>
      <c r="D33" s="14"/>
      <c r="E33" s="8">
        <f>'NOV-22'!F35</f>
        <v>950000</v>
      </c>
      <c r="F33" s="8">
        <v>1000000</v>
      </c>
      <c r="G33" s="8">
        <v>1</v>
      </c>
    </row>
    <row r="34" spans="1:7" ht="18" x14ac:dyDescent="0.35">
      <c r="A34" s="14">
        <v>30</v>
      </c>
      <c r="B34" s="14" t="s">
        <v>65</v>
      </c>
      <c r="C34" s="14"/>
      <c r="D34" s="14"/>
      <c r="E34" s="8">
        <f>'NOV-22'!F36</f>
        <v>600000</v>
      </c>
      <c r="F34" s="8">
        <f>E34</f>
        <v>600000</v>
      </c>
      <c r="G34" s="8">
        <v>6</v>
      </c>
    </row>
    <row r="35" spans="1:7" ht="18" x14ac:dyDescent="0.35">
      <c r="A35" s="14">
        <v>31</v>
      </c>
      <c r="B35" s="14" t="s">
        <v>66</v>
      </c>
      <c r="C35" s="14"/>
      <c r="D35" s="14"/>
      <c r="E35" s="8">
        <f>'NOV-22'!F37</f>
        <v>169398</v>
      </c>
      <c r="F35" s="8">
        <v>227081</v>
      </c>
      <c r="G35" s="8">
        <v>2.27</v>
      </c>
    </row>
    <row r="36" spans="1:7" ht="18" x14ac:dyDescent="0.35">
      <c r="A36" s="14">
        <v>32</v>
      </c>
      <c r="B36" s="14" t="s">
        <v>68</v>
      </c>
      <c r="C36" s="14"/>
      <c r="D36" s="14"/>
      <c r="E36" s="8"/>
      <c r="F36" s="8">
        <v>54770</v>
      </c>
      <c r="G36" s="8">
        <v>0.64</v>
      </c>
    </row>
    <row r="37" spans="1:7" ht="18" x14ac:dyDescent="0.35">
      <c r="A37" s="14">
        <v>33</v>
      </c>
      <c r="B37" s="14" t="s">
        <v>69</v>
      </c>
      <c r="C37" s="14"/>
      <c r="D37" s="14"/>
      <c r="E37" s="8"/>
      <c r="F37" s="8">
        <v>1757301</v>
      </c>
      <c r="G37" s="8">
        <v>17.57</v>
      </c>
    </row>
    <row r="38" spans="1:7" ht="18" x14ac:dyDescent="0.35">
      <c r="A38" s="14"/>
      <c r="B38" s="14"/>
      <c r="C38" s="14"/>
      <c r="D38" s="14"/>
      <c r="E38" s="9">
        <f>'NOV-22'!F38</f>
        <v>47071294.5</v>
      </c>
      <c r="F38" s="9">
        <f>SUM(F5:F37)</f>
        <v>56069270.5</v>
      </c>
      <c r="G38" s="9">
        <f>SUM(G5:G37)</f>
        <v>615.40999999999985</v>
      </c>
    </row>
    <row r="39" spans="1:7" ht="18" x14ac:dyDescent="0.35">
      <c r="A39" s="14"/>
      <c r="B39" s="14" t="s">
        <v>60</v>
      </c>
      <c r="C39" s="14"/>
      <c r="D39" s="14"/>
      <c r="E39" s="14"/>
      <c r="F39" s="8">
        <f>'oCT-22'!F38</f>
        <v>6000000</v>
      </c>
      <c r="G39" s="8">
        <v>60</v>
      </c>
    </row>
    <row r="40" spans="1:7" ht="18" x14ac:dyDescent="0.35">
      <c r="A40" s="14"/>
      <c r="B40" s="14"/>
      <c r="C40" s="14"/>
      <c r="D40" s="14"/>
      <c r="E40" s="14"/>
      <c r="F40" s="9">
        <f>SUM(F38:F39)</f>
        <v>62069270.5</v>
      </c>
      <c r="G40" s="9">
        <f>SUM(G38:G39)</f>
        <v>675.40999999999985</v>
      </c>
    </row>
  </sheetData>
  <pageMargins left="0.25" right="0.25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41"/>
  <sheetViews>
    <sheetView topLeftCell="A12" workbookViewId="0">
      <selection activeCell="E45" sqref="E45"/>
    </sheetView>
  </sheetViews>
  <sheetFormatPr defaultRowHeight="14.4" x14ac:dyDescent="0.3"/>
  <cols>
    <col min="1" max="1" width="7.109375" customWidth="1"/>
    <col min="2" max="2" width="56.21875" bestFit="1" customWidth="1"/>
    <col min="3" max="3" width="11.109375" customWidth="1"/>
    <col min="4" max="4" width="9.88671875" bestFit="1" customWidth="1"/>
    <col min="5" max="5" width="16.6640625" customWidth="1"/>
    <col min="6" max="6" width="16.88671875" customWidth="1"/>
    <col min="7" max="7" width="10" customWidth="1"/>
  </cols>
  <sheetData>
    <row r="1" spans="1:7" ht="18" x14ac:dyDescent="0.35">
      <c r="A1" s="10" t="s">
        <v>33</v>
      </c>
      <c r="B1" s="10" t="s">
        <v>22</v>
      </c>
      <c r="C1" s="10"/>
      <c r="D1" s="10"/>
      <c r="E1" s="10"/>
      <c r="F1" s="11"/>
      <c r="G1" s="11"/>
    </row>
    <row r="2" spans="1:7" ht="18" x14ac:dyDescent="0.35">
      <c r="A2" s="10" t="s">
        <v>23</v>
      </c>
      <c r="B2" s="10"/>
      <c r="C2" s="10"/>
      <c r="D2" s="10"/>
      <c r="E2" s="10"/>
      <c r="F2" s="11"/>
      <c r="G2" s="11"/>
    </row>
    <row r="3" spans="1:7" ht="18" x14ac:dyDescent="0.35">
      <c r="A3" s="10" t="s">
        <v>73</v>
      </c>
      <c r="B3" s="10"/>
      <c r="C3" s="10" t="s">
        <v>74</v>
      </c>
      <c r="D3" s="10"/>
      <c r="E3" s="10"/>
      <c r="F3" s="11"/>
      <c r="G3" s="11"/>
    </row>
    <row r="4" spans="1:7" ht="18" x14ac:dyDescent="0.35">
      <c r="A4" s="12" t="s">
        <v>0</v>
      </c>
      <c r="B4" s="12" t="s">
        <v>1</v>
      </c>
      <c r="C4" s="13" t="s">
        <v>2</v>
      </c>
      <c r="D4" s="13" t="s">
        <v>3</v>
      </c>
      <c r="E4" s="12" t="s">
        <v>37</v>
      </c>
      <c r="F4" s="13" t="s">
        <v>4</v>
      </c>
      <c r="G4" s="13" t="s">
        <v>58</v>
      </c>
    </row>
    <row r="5" spans="1:7" ht="18" x14ac:dyDescent="0.35">
      <c r="A5" s="14">
        <v>1</v>
      </c>
      <c r="B5" s="14" t="s">
        <v>5</v>
      </c>
      <c r="C5" s="14">
        <v>6702</v>
      </c>
      <c r="D5" s="14">
        <v>320</v>
      </c>
      <c r="E5" s="8">
        <f>'Dec-22'!F5</f>
        <v>2144640</v>
      </c>
      <c r="F5" s="8">
        <f>C5*D5</f>
        <v>2144640</v>
      </c>
      <c r="G5" s="8">
        <v>27.44</v>
      </c>
    </row>
    <row r="6" spans="1:7" ht="18" x14ac:dyDescent="0.35">
      <c r="A6" s="14" t="s">
        <v>70</v>
      </c>
      <c r="B6" s="14" t="s">
        <v>59</v>
      </c>
      <c r="C6" s="14">
        <v>423.79500000000002</v>
      </c>
      <c r="D6" s="14">
        <v>58000</v>
      </c>
      <c r="E6" s="8">
        <f>'Dec-22'!F6</f>
        <v>20944090</v>
      </c>
      <c r="F6" s="8">
        <f>C6*D6</f>
        <v>24580110</v>
      </c>
      <c r="G6" s="8">
        <v>290</v>
      </c>
    </row>
    <row r="7" spans="1:7" ht="18" x14ac:dyDescent="0.35">
      <c r="A7" s="14">
        <v>27</v>
      </c>
      <c r="B7" s="14" t="s">
        <v>7</v>
      </c>
      <c r="C7" s="14">
        <v>4248.5</v>
      </c>
      <c r="D7" s="14">
        <v>75</v>
      </c>
      <c r="E7" s="8">
        <f>'Dec-22'!F7</f>
        <v>280987.5</v>
      </c>
      <c r="F7" s="8">
        <f>C7*D7</f>
        <v>318637.5</v>
      </c>
      <c r="G7" s="15">
        <v>3.76</v>
      </c>
    </row>
    <row r="8" spans="1:7" ht="18" x14ac:dyDescent="0.35">
      <c r="A8" s="14">
        <v>4</v>
      </c>
      <c r="B8" s="14" t="s">
        <v>8</v>
      </c>
      <c r="C8" s="14">
        <v>126.36</v>
      </c>
      <c r="D8" s="14">
        <v>3200</v>
      </c>
      <c r="E8" s="8">
        <f>'Dec-22'!F8</f>
        <v>404352</v>
      </c>
      <c r="F8" s="8">
        <f>C8*D8</f>
        <v>404352</v>
      </c>
      <c r="G8" s="14">
        <v>4.25</v>
      </c>
    </row>
    <row r="9" spans="1:7" ht="18" x14ac:dyDescent="0.35">
      <c r="A9" s="14">
        <f>A8+1</f>
        <v>5</v>
      </c>
      <c r="B9" s="14" t="s">
        <v>9</v>
      </c>
      <c r="C9" s="14">
        <v>556</v>
      </c>
      <c r="D9" s="14">
        <v>110</v>
      </c>
      <c r="E9" s="8">
        <f>'Dec-22'!F9</f>
        <v>61160</v>
      </c>
      <c r="F9" s="8">
        <f t="shared" ref="F9:F18" si="0">C9*D9</f>
        <v>61160</v>
      </c>
      <c r="G9" s="14">
        <v>0.64</v>
      </c>
    </row>
    <row r="10" spans="1:7" ht="18" x14ac:dyDescent="0.35">
      <c r="A10" s="14">
        <f t="shared" ref="A10:A33" si="1">A9+1</f>
        <v>6</v>
      </c>
      <c r="B10" s="14" t="s">
        <v>46</v>
      </c>
      <c r="C10" s="14">
        <v>5.49</v>
      </c>
      <c r="D10" s="14">
        <v>6000</v>
      </c>
      <c r="E10" s="8">
        <f>'Dec-22'!F10</f>
        <v>32940</v>
      </c>
      <c r="F10" s="8">
        <f t="shared" si="0"/>
        <v>32940</v>
      </c>
      <c r="G10" s="15" t="s">
        <v>71</v>
      </c>
    </row>
    <row r="11" spans="1:7" ht="18" x14ac:dyDescent="0.35">
      <c r="A11" s="14">
        <f t="shared" si="1"/>
        <v>7</v>
      </c>
      <c r="B11" s="14" t="s">
        <v>30</v>
      </c>
      <c r="C11" s="14">
        <v>59.55</v>
      </c>
      <c r="D11" s="14">
        <v>4500</v>
      </c>
      <c r="E11" s="8">
        <f>'Dec-22'!F11</f>
        <v>267975</v>
      </c>
      <c r="F11" s="8">
        <f t="shared" si="0"/>
        <v>267975</v>
      </c>
      <c r="G11" s="14">
        <v>2.81</v>
      </c>
    </row>
    <row r="12" spans="1:7" ht="18" x14ac:dyDescent="0.35">
      <c r="A12" s="14">
        <f t="shared" si="1"/>
        <v>8</v>
      </c>
      <c r="B12" s="14" t="s">
        <v>10</v>
      </c>
      <c r="C12" s="14">
        <v>179.5</v>
      </c>
      <c r="D12" s="14">
        <v>2800</v>
      </c>
      <c r="E12" s="8">
        <f>'Dec-22'!F12</f>
        <v>502600</v>
      </c>
      <c r="F12" s="8">
        <f t="shared" si="0"/>
        <v>502600</v>
      </c>
      <c r="G12" s="14">
        <v>5.27</v>
      </c>
    </row>
    <row r="13" spans="1:7" ht="18" x14ac:dyDescent="0.35">
      <c r="A13" s="14">
        <f t="shared" si="1"/>
        <v>9</v>
      </c>
      <c r="B13" s="14" t="s">
        <v>11</v>
      </c>
      <c r="C13" s="14">
        <v>149.5</v>
      </c>
      <c r="D13" s="14">
        <v>1800</v>
      </c>
      <c r="E13" s="8">
        <f>'Dec-22'!F13</f>
        <v>269100</v>
      </c>
      <c r="F13" s="8">
        <f t="shared" si="0"/>
        <v>269100</v>
      </c>
      <c r="G13" s="14">
        <v>2.82</v>
      </c>
    </row>
    <row r="14" spans="1:7" ht="18" x14ac:dyDescent="0.35">
      <c r="A14" s="14">
        <f t="shared" si="1"/>
        <v>10</v>
      </c>
      <c r="B14" s="14" t="s">
        <v>12</v>
      </c>
      <c r="C14" s="14">
        <v>3500</v>
      </c>
      <c r="D14" s="14">
        <v>7</v>
      </c>
      <c r="E14" s="8">
        <f>'Dec-22'!F14</f>
        <v>24500</v>
      </c>
      <c r="F14" s="8">
        <f t="shared" si="0"/>
        <v>24500</v>
      </c>
      <c r="G14" s="14">
        <v>0.26</v>
      </c>
    </row>
    <row r="15" spans="1:7" ht="18" x14ac:dyDescent="0.35">
      <c r="A15" s="14">
        <f t="shared" si="1"/>
        <v>11</v>
      </c>
      <c r="B15" s="14" t="s">
        <v>13</v>
      </c>
      <c r="C15" s="14">
        <v>4040</v>
      </c>
      <c r="D15" s="14">
        <v>14</v>
      </c>
      <c r="E15" s="8">
        <f>'Dec-22'!F15</f>
        <v>56560</v>
      </c>
      <c r="F15" s="8">
        <f t="shared" si="0"/>
        <v>56560</v>
      </c>
      <c r="G15" s="14">
        <v>0.59</v>
      </c>
    </row>
    <row r="16" spans="1:7" ht="18" x14ac:dyDescent="0.35">
      <c r="A16" s="14">
        <f t="shared" si="1"/>
        <v>12</v>
      </c>
      <c r="B16" s="14" t="s">
        <v>26</v>
      </c>
      <c r="C16" s="14">
        <v>210</v>
      </c>
      <c r="D16" s="14">
        <v>1000</v>
      </c>
      <c r="E16" s="8">
        <f>'Dec-22'!F16</f>
        <v>182000</v>
      </c>
      <c r="F16" s="8">
        <f t="shared" si="0"/>
        <v>210000</v>
      </c>
      <c r="G16" s="14">
        <v>2.1</v>
      </c>
    </row>
    <row r="17" spans="1:7" ht="18" x14ac:dyDescent="0.35">
      <c r="A17" s="14">
        <f t="shared" si="1"/>
        <v>13</v>
      </c>
      <c r="B17" s="14" t="s">
        <v>38</v>
      </c>
      <c r="C17" s="14">
        <v>328</v>
      </c>
      <c r="D17" s="14">
        <v>50</v>
      </c>
      <c r="E17" s="8">
        <f>'Dec-22'!F17</f>
        <v>15250</v>
      </c>
      <c r="F17" s="8">
        <f t="shared" si="0"/>
        <v>16400</v>
      </c>
      <c r="G17" s="14">
        <v>0.16</v>
      </c>
    </row>
    <row r="18" spans="1:7" ht="18" x14ac:dyDescent="0.35">
      <c r="A18" s="14">
        <f t="shared" si="1"/>
        <v>14</v>
      </c>
      <c r="B18" s="14" t="s">
        <v>14</v>
      </c>
      <c r="C18" s="14">
        <v>2120</v>
      </c>
      <c r="D18" s="14">
        <v>85</v>
      </c>
      <c r="E18" s="8">
        <f>'Dec-22'!F18</f>
        <v>180200</v>
      </c>
      <c r="F18" s="8">
        <f t="shared" si="0"/>
        <v>180200</v>
      </c>
      <c r="G18" s="8">
        <v>1.8</v>
      </c>
    </row>
    <row r="19" spans="1:7" ht="18" x14ac:dyDescent="0.35">
      <c r="A19" s="14">
        <f t="shared" si="1"/>
        <v>15</v>
      </c>
      <c r="B19" s="14" t="s">
        <v>31</v>
      </c>
      <c r="C19" s="14"/>
      <c r="D19" s="14"/>
      <c r="E19" s="8">
        <f>'Dec-22'!F19</f>
        <v>3500000</v>
      </c>
      <c r="F19" s="8">
        <f>E19</f>
        <v>3500000</v>
      </c>
      <c r="G19" s="8">
        <v>35</v>
      </c>
    </row>
    <row r="20" spans="1:7" ht="18" x14ac:dyDescent="0.35">
      <c r="A20" s="14">
        <f t="shared" si="1"/>
        <v>16</v>
      </c>
      <c r="B20" s="14" t="s">
        <v>53</v>
      </c>
      <c r="C20" s="14">
        <v>4</v>
      </c>
      <c r="D20" s="14">
        <v>17500</v>
      </c>
      <c r="E20" s="8">
        <f>'Dec-22'!F20</f>
        <v>70000</v>
      </c>
      <c r="F20" s="8">
        <f>E20</f>
        <v>70000</v>
      </c>
      <c r="G20" s="8">
        <v>0.7</v>
      </c>
    </row>
    <row r="21" spans="1:7" ht="18" x14ac:dyDescent="0.35">
      <c r="A21" s="14">
        <f t="shared" si="1"/>
        <v>17</v>
      </c>
      <c r="B21" s="14" t="s">
        <v>17</v>
      </c>
      <c r="C21" s="14"/>
      <c r="D21" s="14"/>
      <c r="E21" s="8">
        <f>'Dec-22'!F21</f>
        <v>4320154</v>
      </c>
      <c r="F21" s="8">
        <f>E21</f>
        <v>4320154</v>
      </c>
      <c r="G21" s="8">
        <v>43.2</v>
      </c>
    </row>
    <row r="22" spans="1:7" ht="18" x14ac:dyDescent="0.35">
      <c r="A22" s="14">
        <f t="shared" si="1"/>
        <v>18</v>
      </c>
      <c r="B22" s="14" t="s">
        <v>28</v>
      </c>
      <c r="C22" s="14">
        <v>100000</v>
      </c>
      <c r="D22" s="14"/>
      <c r="E22" s="8">
        <f>'Dec-22'!F22</f>
        <v>1910000</v>
      </c>
      <c r="F22" s="8">
        <v>2010000</v>
      </c>
      <c r="G22" s="8">
        <v>20.100000000000001</v>
      </c>
    </row>
    <row r="23" spans="1:7" ht="18" x14ac:dyDescent="0.35">
      <c r="A23" s="14">
        <f t="shared" si="1"/>
        <v>19</v>
      </c>
      <c r="B23" s="14" t="s">
        <v>18</v>
      </c>
      <c r="C23" s="14">
        <v>207645</v>
      </c>
      <c r="D23" s="14"/>
      <c r="E23" s="8">
        <f>'Dec-22'!F23</f>
        <v>2628169</v>
      </c>
      <c r="F23" s="8">
        <v>2835814</v>
      </c>
      <c r="G23" s="14">
        <v>28.35</v>
      </c>
    </row>
    <row r="24" spans="1:7" ht="18" x14ac:dyDescent="0.35">
      <c r="A24" s="14">
        <f t="shared" si="1"/>
        <v>20</v>
      </c>
      <c r="B24" s="14" t="s">
        <v>50</v>
      </c>
      <c r="C24" s="14">
        <v>8850</v>
      </c>
      <c r="D24" s="14"/>
      <c r="E24" s="8">
        <f>'Dec-22'!F24</f>
        <v>30560</v>
      </c>
      <c r="F24" s="8">
        <v>31410</v>
      </c>
      <c r="G24" s="14">
        <v>0.31</v>
      </c>
    </row>
    <row r="25" spans="1:7" ht="18" x14ac:dyDescent="0.35">
      <c r="A25" s="14">
        <f t="shared" si="1"/>
        <v>21</v>
      </c>
      <c r="B25" s="14" t="s">
        <v>20</v>
      </c>
      <c r="C25" s="14">
        <v>187815</v>
      </c>
      <c r="D25" s="14"/>
      <c r="E25" s="8">
        <f>'Dec-22'!F25</f>
        <v>2948656</v>
      </c>
      <c r="F25" s="8">
        <v>3136471</v>
      </c>
      <c r="G25" s="8">
        <v>31.36</v>
      </c>
    </row>
    <row r="26" spans="1:7" ht="18" x14ac:dyDescent="0.35">
      <c r="A26" s="14">
        <f t="shared" si="1"/>
        <v>22</v>
      </c>
      <c r="B26" s="14" t="s">
        <v>51</v>
      </c>
      <c r="C26" s="14">
        <v>55150</v>
      </c>
      <c r="D26" s="14"/>
      <c r="E26" s="8">
        <f>'Dec-22'!F26</f>
        <v>458590</v>
      </c>
      <c r="F26" s="8">
        <v>513740</v>
      </c>
      <c r="G26" s="14">
        <v>5.13</v>
      </c>
    </row>
    <row r="27" spans="1:7" ht="18" x14ac:dyDescent="0.35">
      <c r="A27" s="14">
        <f t="shared" si="1"/>
        <v>23</v>
      </c>
      <c r="B27" s="14" t="s">
        <v>27</v>
      </c>
      <c r="C27" s="14">
        <v>2252</v>
      </c>
      <c r="D27" s="14"/>
      <c r="E27" s="8">
        <f>'Dec-22'!F27</f>
        <v>10606375</v>
      </c>
      <c r="F27" s="8">
        <v>12901122</v>
      </c>
      <c r="G27" s="8">
        <v>152</v>
      </c>
    </row>
    <row r="28" spans="1:7" ht="18" x14ac:dyDescent="0.35">
      <c r="A28" s="14">
        <f t="shared" si="1"/>
        <v>24</v>
      </c>
      <c r="B28" s="14" t="s">
        <v>32</v>
      </c>
      <c r="C28" s="14">
        <v>5050</v>
      </c>
      <c r="D28" s="14">
        <v>28</v>
      </c>
      <c r="E28" s="8">
        <f>'Dec-22'!F28</f>
        <v>246400</v>
      </c>
      <c r="F28" s="8">
        <f>E28</f>
        <v>246400</v>
      </c>
      <c r="G28" s="14">
        <v>2.9</v>
      </c>
    </row>
    <row r="29" spans="1:7" ht="18" x14ac:dyDescent="0.35">
      <c r="A29" s="14">
        <f t="shared" si="1"/>
        <v>25</v>
      </c>
      <c r="B29" s="14" t="s">
        <v>52</v>
      </c>
      <c r="C29" s="14">
        <v>1500</v>
      </c>
      <c r="D29" s="14"/>
      <c r="E29" s="8">
        <f>'Dec-22'!F29</f>
        <v>48250</v>
      </c>
      <c r="F29" s="8">
        <f>E29</f>
        <v>48250</v>
      </c>
      <c r="G29" s="14">
        <v>0.56999999999999995</v>
      </c>
    </row>
    <row r="30" spans="1:7" ht="18" x14ac:dyDescent="0.35">
      <c r="A30" s="14">
        <f t="shared" si="1"/>
        <v>26</v>
      </c>
      <c r="B30" s="14" t="s">
        <v>35</v>
      </c>
      <c r="C30" s="14"/>
      <c r="D30" s="14"/>
      <c r="E30" s="8">
        <f>'Dec-22'!F30</f>
        <v>90610</v>
      </c>
      <c r="F30" s="8">
        <f>E30</f>
        <v>90610</v>
      </c>
      <c r="G30" s="8">
        <v>1.06</v>
      </c>
    </row>
    <row r="31" spans="1:7" ht="18" x14ac:dyDescent="0.35">
      <c r="A31" s="14">
        <f t="shared" si="1"/>
        <v>27</v>
      </c>
      <c r="B31" s="14" t="s">
        <v>36</v>
      </c>
      <c r="C31" s="14">
        <v>1200</v>
      </c>
      <c r="D31" s="14">
        <v>130</v>
      </c>
      <c r="E31" s="8">
        <f>'Dec-22'!F31</f>
        <v>156000</v>
      </c>
      <c r="F31" s="8">
        <v>156000</v>
      </c>
      <c r="G31" s="14">
        <v>1.56</v>
      </c>
    </row>
    <row r="32" spans="1:7" ht="18" x14ac:dyDescent="0.35">
      <c r="A32" s="14">
        <f t="shared" si="1"/>
        <v>28</v>
      </c>
      <c r="B32" s="14" t="s">
        <v>39</v>
      </c>
      <c r="C32" s="14"/>
      <c r="D32" s="14"/>
      <c r="E32" s="8">
        <f>'Dec-22'!F32</f>
        <v>50000</v>
      </c>
      <c r="F32" s="8">
        <f>E32</f>
        <v>50000</v>
      </c>
      <c r="G32" s="14">
        <v>0.5</v>
      </c>
    </row>
    <row r="33" spans="1:7" ht="18" x14ac:dyDescent="0.35">
      <c r="A33" s="14">
        <f t="shared" si="1"/>
        <v>29</v>
      </c>
      <c r="B33" s="14" t="s">
        <v>40</v>
      </c>
      <c r="C33" s="14"/>
      <c r="D33" s="14"/>
      <c r="E33" s="8">
        <f>'Dec-22'!F33</f>
        <v>1000000</v>
      </c>
      <c r="F33" s="8">
        <v>1100000</v>
      </c>
      <c r="G33" s="8">
        <v>11</v>
      </c>
    </row>
    <row r="34" spans="1:7" ht="18" x14ac:dyDescent="0.35">
      <c r="A34" s="14">
        <v>30</v>
      </c>
      <c r="B34" s="14" t="s">
        <v>65</v>
      </c>
      <c r="C34" s="14"/>
      <c r="D34" s="14"/>
      <c r="E34" s="8">
        <f>'Dec-22'!F34</f>
        <v>600000</v>
      </c>
      <c r="F34" s="8">
        <f>E34</f>
        <v>600000</v>
      </c>
      <c r="G34" s="8">
        <v>6</v>
      </c>
    </row>
    <row r="35" spans="1:7" ht="18" x14ac:dyDescent="0.35">
      <c r="A35" s="14">
        <v>31</v>
      </c>
      <c r="B35" s="14" t="s">
        <v>66</v>
      </c>
      <c r="C35" s="14"/>
      <c r="D35" s="14"/>
      <c r="E35" s="8">
        <f>'Dec-22'!F35</f>
        <v>227081</v>
      </c>
      <c r="F35" s="8">
        <v>255526</v>
      </c>
      <c r="G35" s="8">
        <v>2.5499999999999998</v>
      </c>
    </row>
    <row r="36" spans="1:7" ht="18" x14ac:dyDescent="0.35">
      <c r="A36" s="14">
        <v>32</v>
      </c>
      <c r="B36" s="14" t="s">
        <v>75</v>
      </c>
      <c r="C36" s="14"/>
      <c r="D36" s="14"/>
      <c r="E36" s="8">
        <f>'Dec-22'!F36</f>
        <v>54770</v>
      </c>
      <c r="F36" s="8">
        <f>E36</f>
        <v>54770</v>
      </c>
      <c r="G36" s="8">
        <v>0.64</v>
      </c>
    </row>
    <row r="37" spans="1:7" ht="18" x14ac:dyDescent="0.35">
      <c r="A37" s="14">
        <v>33</v>
      </c>
      <c r="B37" s="14" t="s">
        <v>69</v>
      </c>
      <c r="C37" s="14"/>
      <c r="D37" s="14"/>
      <c r="E37" s="8">
        <f>'Dec-22'!F37</f>
        <v>1757301</v>
      </c>
      <c r="F37" s="8">
        <v>2382290</v>
      </c>
      <c r="G37" s="8">
        <v>23.82</v>
      </c>
    </row>
    <row r="38" spans="1:7" ht="18" x14ac:dyDescent="0.35">
      <c r="A38" s="14">
        <v>34</v>
      </c>
      <c r="B38" s="14" t="s">
        <v>76</v>
      </c>
      <c r="C38" s="14"/>
      <c r="D38" s="14"/>
      <c r="E38" s="8"/>
      <c r="F38" s="8">
        <v>58000</v>
      </c>
      <c r="G38" s="8">
        <v>0.57999999999999996</v>
      </c>
    </row>
    <row r="39" spans="1:7" ht="18" x14ac:dyDescent="0.35">
      <c r="A39" s="14"/>
      <c r="B39" s="14"/>
      <c r="C39" s="14"/>
      <c r="D39" s="14"/>
      <c r="E39" s="9">
        <f>SUM(E5:E37)</f>
        <v>56069270.5</v>
      </c>
      <c r="F39" s="9">
        <f>SUM(F5:F38)</f>
        <v>63429731.5</v>
      </c>
      <c r="G39" s="9">
        <f>SUM(G5:G38)</f>
        <v>709.2299999999999</v>
      </c>
    </row>
    <row r="40" spans="1:7" ht="18" x14ac:dyDescent="0.35">
      <c r="A40" s="14"/>
      <c r="B40" s="14" t="s">
        <v>60</v>
      </c>
      <c r="C40" s="14"/>
      <c r="D40" s="14"/>
      <c r="E40" s="14"/>
      <c r="F40" s="8">
        <f>'oCT-22'!F38</f>
        <v>6000000</v>
      </c>
      <c r="G40" s="8">
        <v>60</v>
      </c>
    </row>
    <row r="41" spans="1:7" ht="18" x14ac:dyDescent="0.35">
      <c r="A41" s="14"/>
      <c r="B41" s="14"/>
      <c r="C41" s="14"/>
      <c r="D41" s="14"/>
      <c r="E41" s="14"/>
      <c r="F41" s="9">
        <f>SUM(F39:F40)</f>
        <v>69429731.5</v>
      </c>
      <c r="G41" s="9">
        <f>SUM(G39:G40)</f>
        <v>769.2299999999999</v>
      </c>
    </row>
  </sheetData>
  <pageMargins left="0.25" right="0.25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40"/>
  <sheetViews>
    <sheetView workbookViewId="0">
      <selection activeCell="H38" sqref="H38"/>
    </sheetView>
  </sheetViews>
  <sheetFormatPr defaultRowHeight="14.4" x14ac:dyDescent="0.3"/>
  <cols>
    <col min="1" max="1" width="7.109375" customWidth="1"/>
    <col min="2" max="2" width="56.21875" bestFit="1" customWidth="1"/>
    <col min="3" max="3" width="11.109375" customWidth="1"/>
    <col min="4" max="4" width="9.88671875" bestFit="1" customWidth="1"/>
    <col min="5" max="5" width="16.6640625" customWidth="1"/>
    <col min="6" max="6" width="16.88671875" customWidth="1"/>
    <col min="7" max="7" width="10" customWidth="1"/>
  </cols>
  <sheetData>
    <row r="1" spans="1:7" ht="18" x14ac:dyDescent="0.35">
      <c r="A1" s="10" t="s">
        <v>23</v>
      </c>
      <c r="B1" s="10"/>
      <c r="C1" s="10"/>
      <c r="D1" s="10" t="s">
        <v>22</v>
      </c>
      <c r="E1" s="10"/>
      <c r="F1" s="11"/>
      <c r="G1" s="11"/>
    </row>
    <row r="2" spans="1:7" ht="18" x14ac:dyDescent="0.35">
      <c r="A2" s="10" t="s">
        <v>77</v>
      </c>
      <c r="B2" s="10"/>
      <c r="C2" s="10" t="s">
        <v>78</v>
      </c>
      <c r="D2" s="10"/>
      <c r="E2" s="10"/>
      <c r="F2" s="11"/>
      <c r="G2" s="11"/>
    </row>
    <row r="3" spans="1:7" ht="18" x14ac:dyDescent="0.35">
      <c r="A3" s="12" t="s">
        <v>0</v>
      </c>
      <c r="B3" s="12" t="s">
        <v>1</v>
      </c>
      <c r="C3" s="13" t="s">
        <v>2</v>
      </c>
      <c r="D3" s="13" t="s">
        <v>3</v>
      </c>
      <c r="E3" s="12" t="s">
        <v>37</v>
      </c>
      <c r="F3" s="13" t="s">
        <v>4</v>
      </c>
      <c r="G3" s="13" t="s">
        <v>58</v>
      </c>
    </row>
    <row r="4" spans="1:7" ht="18" x14ac:dyDescent="0.35">
      <c r="A4" s="14">
        <v>1</v>
      </c>
      <c r="B4" s="14" t="s">
        <v>5</v>
      </c>
      <c r="C4" s="14">
        <v>6927</v>
      </c>
      <c r="D4" s="14">
        <v>320</v>
      </c>
      <c r="E4" s="8">
        <f>'Jan-23'!F5</f>
        <v>2144640</v>
      </c>
      <c r="F4" s="8">
        <f t="shared" ref="F4:F17" si="0">C4*D4</f>
        <v>2216640</v>
      </c>
      <c r="G4" s="8">
        <v>28.37</v>
      </c>
    </row>
    <row r="5" spans="1:7" ht="18" x14ac:dyDescent="0.35">
      <c r="A5" s="14" t="s">
        <v>70</v>
      </c>
      <c r="B5" s="14" t="s">
        <v>59</v>
      </c>
      <c r="C5" s="14">
        <v>471.55200000000002</v>
      </c>
      <c r="D5" s="14">
        <v>50000</v>
      </c>
      <c r="E5" s="8">
        <f>'Jan-23'!F6</f>
        <v>24580110</v>
      </c>
      <c r="F5" s="8">
        <f t="shared" si="0"/>
        <v>23577600</v>
      </c>
      <c r="G5" s="8">
        <v>278.12</v>
      </c>
    </row>
    <row r="6" spans="1:7" ht="18" x14ac:dyDescent="0.35">
      <c r="A6" s="14">
        <v>27</v>
      </c>
      <c r="B6" s="14" t="s">
        <v>7</v>
      </c>
      <c r="C6" s="14">
        <v>4554.5</v>
      </c>
      <c r="D6" s="14">
        <v>75</v>
      </c>
      <c r="E6" s="8">
        <f>'Jan-23'!F7</f>
        <v>318637.5</v>
      </c>
      <c r="F6" s="8">
        <f t="shared" si="0"/>
        <v>341587.5</v>
      </c>
      <c r="G6" s="15" t="s">
        <v>79</v>
      </c>
    </row>
    <row r="7" spans="1:7" ht="18" x14ac:dyDescent="0.35">
      <c r="A7" s="14">
        <v>4</v>
      </c>
      <c r="B7" s="14" t="s">
        <v>8</v>
      </c>
      <c r="C7" s="14">
        <v>134.13999999999999</v>
      </c>
      <c r="D7" s="14">
        <v>3200</v>
      </c>
      <c r="E7" s="8">
        <f>'Jan-23'!F8</f>
        <v>404352</v>
      </c>
      <c r="F7" s="8">
        <f t="shared" si="0"/>
        <v>429247.99999999994</v>
      </c>
      <c r="G7" s="8">
        <v>4.5</v>
      </c>
    </row>
    <row r="8" spans="1:7" ht="18" x14ac:dyDescent="0.35">
      <c r="A8" s="14">
        <f>A7+1</f>
        <v>5</v>
      </c>
      <c r="B8" s="14" t="s">
        <v>9</v>
      </c>
      <c r="C8" s="14">
        <v>556</v>
      </c>
      <c r="D8" s="14">
        <v>110</v>
      </c>
      <c r="E8" s="8">
        <f>'Jan-23'!F9</f>
        <v>61160</v>
      </c>
      <c r="F8" s="8">
        <f t="shared" si="0"/>
        <v>61160</v>
      </c>
      <c r="G8" s="14">
        <v>0.64</v>
      </c>
    </row>
    <row r="9" spans="1:7" ht="18" x14ac:dyDescent="0.35">
      <c r="A9" s="14">
        <f t="shared" ref="A9:A32" si="1">A8+1</f>
        <v>6</v>
      </c>
      <c r="B9" s="14" t="s">
        <v>46</v>
      </c>
      <c r="C9" s="14">
        <v>5.49</v>
      </c>
      <c r="D9" s="14">
        <v>6000</v>
      </c>
      <c r="E9" s="8">
        <f>'Jan-23'!F10</f>
        <v>32940</v>
      </c>
      <c r="F9" s="8">
        <f t="shared" si="0"/>
        <v>32940</v>
      </c>
      <c r="G9" s="15">
        <v>0.35</v>
      </c>
    </row>
    <row r="10" spans="1:7" ht="18" x14ac:dyDescent="0.35">
      <c r="A10" s="14">
        <f t="shared" si="1"/>
        <v>7</v>
      </c>
      <c r="B10" s="14" t="s">
        <v>30</v>
      </c>
      <c r="C10" s="14">
        <v>63.44</v>
      </c>
      <c r="D10" s="14">
        <v>4500</v>
      </c>
      <c r="E10" s="8">
        <f>'Jan-23'!F11</f>
        <v>267975</v>
      </c>
      <c r="F10" s="8">
        <f t="shared" si="0"/>
        <v>285480</v>
      </c>
      <c r="G10" s="8">
        <v>3</v>
      </c>
    </row>
    <row r="11" spans="1:7" ht="18" x14ac:dyDescent="0.35">
      <c r="A11" s="14">
        <f t="shared" si="1"/>
        <v>8</v>
      </c>
      <c r="B11" s="14" t="s">
        <v>10</v>
      </c>
      <c r="C11" s="14">
        <v>190.23</v>
      </c>
      <c r="D11" s="14">
        <v>2800</v>
      </c>
      <c r="E11" s="8">
        <f>'Jan-23'!F12</f>
        <v>502600</v>
      </c>
      <c r="F11" s="8">
        <f t="shared" si="0"/>
        <v>532644</v>
      </c>
      <c r="G11" s="14">
        <v>5.59</v>
      </c>
    </row>
    <row r="12" spans="1:7" ht="18" x14ac:dyDescent="0.35">
      <c r="A12" s="14">
        <f t="shared" si="1"/>
        <v>9</v>
      </c>
      <c r="B12" s="14" t="s">
        <v>11</v>
      </c>
      <c r="C12" s="14">
        <v>149.5</v>
      </c>
      <c r="D12" s="14">
        <v>1800</v>
      </c>
      <c r="E12" s="8">
        <f>'Jan-23'!F13</f>
        <v>269100</v>
      </c>
      <c r="F12" s="8">
        <f t="shared" si="0"/>
        <v>269100</v>
      </c>
      <c r="G12" s="14">
        <v>2.82</v>
      </c>
    </row>
    <row r="13" spans="1:7" ht="18" x14ac:dyDescent="0.35">
      <c r="A13" s="14">
        <f t="shared" si="1"/>
        <v>10</v>
      </c>
      <c r="B13" s="14" t="s">
        <v>12</v>
      </c>
      <c r="C13" s="14">
        <v>3500</v>
      </c>
      <c r="D13" s="14">
        <v>7</v>
      </c>
      <c r="E13" s="8">
        <f>'Jan-23'!F14</f>
        <v>24500</v>
      </c>
      <c r="F13" s="8">
        <f t="shared" si="0"/>
        <v>24500</v>
      </c>
      <c r="G13" s="14">
        <v>0.26</v>
      </c>
    </row>
    <row r="14" spans="1:7" ht="18" x14ac:dyDescent="0.35">
      <c r="A14" s="14">
        <f t="shared" si="1"/>
        <v>11</v>
      </c>
      <c r="B14" s="14" t="s">
        <v>13</v>
      </c>
      <c r="C14" s="14">
        <v>4040</v>
      </c>
      <c r="D14" s="14">
        <v>14</v>
      </c>
      <c r="E14" s="8">
        <f>'Jan-23'!F15</f>
        <v>56560</v>
      </c>
      <c r="F14" s="8">
        <f t="shared" si="0"/>
        <v>56560</v>
      </c>
      <c r="G14" s="14">
        <v>0.59</v>
      </c>
    </row>
    <row r="15" spans="1:7" ht="18" x14ac:dyDescent="0.35">
      <c r="A15" s="14">
        <f t="shared" si="1"/>
        <v>12</v>
      </c>
      <c r="B15" s="14" t="s">
        <v>26</v>
      </c>
      <c r="C15" s="14">
        <v>237</v>
      </c>
      <c r="D15" s="14">
        <v>1000</v>
      </c>
      <c r="E15" s="8">
        <f>'Jan-23'!F16</f>
        <v>210000</v>
      </c>
      <c r="F15" s="8">
        <f t="shared" si="0"/>
        <v>237000</v>
      </c>
      <c r="G15" s="14">
        <v>2.37</v>
      </c>
    </row>
    <row r="16" spans="1:7" ht="18" x14ac:dyDescent="0.35">
      <c r="A16" s="14">
        <f t="shared" si="1"/>
        <v>13</v>
      </c>
      <c r="B16" s="14" t="s">
        <v>38</v>
      </c>
      <c r="C16" s="14">
        <v>352</v>
      </c>
      <c r="D16" s="14">
        <v>50</v>
      </c>
      <c r="E16" s="8">
        <f>'Jan-23'!F17</f>
        <v>16400</v>
      </c>
      <c r="F16" s="8">
        <f t="shared" si="0"/>
        <v>17600</v>
      </c>
      <c r="G16" s="14">
        <v>0.18</v>
      </c>
    </row>
    <row r="17" spans="1:7" ht="18" x14ac:dyDescent="0.35">
      <c r="A17" s="14">
        <f t="shared" si="1"/>
        <v>14</v>
      </c>
      <c r="B17" s="14" t="s">
        <v>14</v>
      </c>
      <c r="C17" s="14">
        <v>2570</v>
      </c>
      <c r="D17" s="14">
        <v>85</v>
      </c>
      <c r="E17" s="8">
        <f>'Jan-23'!F18</f>
        <v>180200</v>
      </c>
      <c r="F17" s="8">
        <f t="shared" si="0"/>
        <v>218450</v>
      </c>
      <c r="G17" s="8">
        <v>2.29</v>
      </c>
    </row>
    <row r="18" spans="1:7" ht="18" x14ac:dyDescent="0.35">
      <c r="A18" s="14">
        <f t="shared" si="1"/>
        <v>15</v>
      </c>
      <c r="B18" s="14" t="s">
        <v>31</v>
      </c>
      <c r="C18" s="14"/>
      <c r="D18" s="14"/>
      <c r="E18" s="8">
        <f>'Jan-23'!F19</f>
        <v>3500000</v>
      </c>
      <c r="F18" s="8">
        <f>E18</f>
        <v>3500000</v>
      </c>
      <c r="G18" s="8">
        <v>35</v>
      </c>
    </row>
    <row r="19" spans="1:7" ht="18" x14ac:dyDescent="0.35">
      <c r="A19" s="14">
        <f t="shared" si="1"/>
        <v>16</v>
      </c>
      <c r="B19" s="14" t="s">
        <v>53</v>
      </c>
      <c r="C19" s="14">
        <v>4</v>
      </c>
      <c r="D19" s="14">
        <v>17500</v>
      </c>
      <c r="E19" s="8">
        <f>'Jan-23'!F20</f>
        <v>70000</v>
      </c>
      <c r="F19" s="8">
        <f>E19</f>
        <v>70000</v>
      </c>
      <c r="G19" s="8">
        <v>0.7</v>
      </c>
    </row>
    <row r="20" spans="1:7" ht="18" x14ac:dyDescent="0.35">
      <c r="A20" s="14">
        <f t="shared" si="1"/>
        <v>17</v>
      </c>
      <c r="B20" s="14" t="s">
        <v>17</v>
      </c>
      <c r="C20" s="14"/>
      <c r="D20" s="14"/>
      <c r="E20" s="8">
        <f>'Jan-23'!F21</f>
        <v>4320154</v>
      </c>
      <c r="F20" s="8">
        <f>E20</f>
        <v>4320154</v>
      </c>
      <c r="G20" s="8">
        <v>43.2</v>
      </c>
    </row>
    <row r="21" spans="1:7" ht="18" x14ac:dyDescent="0.35">
      <c r="A21" s="14">
        <f t="shared" si="1"/>
        <v>18</v>
      </c>
      <c r="B21" s="14" t="s">
        <v>28</v>
      </c>
      <c r="C21" s="14">
        <v>100000</v>
      </c>
      <c r="D21" s="14"/>
      <c r="E21" s="8">
        <f>'Jan-23'!F22</f>
        <v>2010000</v>
      </c>
      <c r="F21" s="8">
        <v>2210000</v>
      </c>
      <c r="G21" s="8">
        <v>22.1</v>
      </c>
    </row>
    <row r="22" spans="1:7" ht="18" x14ac:dyDescent="0.35">
      <c r="A22" s="14">
        <f t="shared" si="1"/>
        <v>19</v>
      </c>
      <c r="B22" s="14" t="s">
        <v>18</v>
      </c>
      <c r="C22" s="14">
        <v>231865</v>
      </c>
      <c r="D22" s="14"/>
      <c r="E22" s="8">
        <f>'Jan-23'!F23</f>
        <v>2835814</v>
      </c>
      <c r="F22" s="8">
        <v>3067679</v>
      </c>
      <c r="G22" s="8">
        <v>30.67</v>
      </c>
    </row>
    <row r="23" spans="1:7" ht="18" x14ac:dyDescent="0.35">
      <c r="A23" s="14">
        <f t="shared" si="1"/>
        <v>20</v>
      </c>
      <c r="B23" s="14" t="s">
        <v>50</v>
      </c>
      <c r="C23" s="14">
        <v>9450</v>
      </c>
      <c r="D23" s="14"/>
      <c r="E23" s="8">
        <f>'Jan-23'!F24</f>
        <v>31410</v>
      </c>
      <c r="F23" s="8">
        <v>40860</v>
      </c>
      <c r="G23" s="14">
        <v>0.41</v>
      </c>
    </row>
    <row r="24" spans="1:7" ht="18" x14ac:dyDescent="0.35">
      <c r="A24" s="14">
        <f t="shared" si="1"/>
        <v>21</v>
      </c>
      <c r="B24" s="14" t="s">
        <v>20</v>
      </c>
      <c r="C24" s="14">
        <v>226124</v>
      </c>
      <c r="D24" s="14"/>
      <c r="E24" s="8">
        <f>'Jan-23'!F25</f>
        <v>3136471</v>
      </c>
      <c r="F24" s="8">
        <v>3362595</v>
      </c>
      <c r="G24" s="8">
        <v>33.619999999999997</v>
      </c>
    </row>
    <row r="25" spans="1:7" ht="18" x14ac:dyDescent="0.35">
      <c r="A25" s="14">
        <f t="shared" si="1"/>
        <v>22</v>
      </c>
      <c r="B25" s="14" t="s">
        <v>51</v>
      </c>
      <c r="C25" s="14">
        <v>48880</v>
      </c>
      <c r="D25" s="14"/>
      <c r="E25" s="8">
        <f>'Jan-23'!F26</f>
        <v>513740</v>
      </c>
      <c r="F25" s="8">
        <v>562620</v>
      </c>
      <c r="G25" s="14">
        <v>5.62</v>
      </c>
    </row>
    <row r="26" spans="1:7" ht="18" x14ac:dyDescent="0.35">
      <c r="A26" s="14">
        <f t="shared" si="1"/>
        <v>23</v>
      </c>
      <c r="B26" s="14" t="s">
        <v>27</v>
      </c>
      <c r="C26" s="14">
        <v>2467</v>
      </c>
      <c r="D26" s="14"/>
      <c r="E26" s="8">
        <f>'Jan-23'!F27</f>
        <v>12901122</v>
      </c>
      <c r="F26" s="8">
        <v>14539361</v>
      </c>
      <c r="G26" s="8">
        <v>171.56</v>
      </c>
    </row>
    <row r="27" spans="1:7" ht="18" x14ac:dyDescent="0.35">
      <c r="A27" s="14">
        <f t="shared" si="1"/>
        <v>24</v>
      </c>
      <c r="B27" s="14" t="s">
        <v>32</v>
      </c>
      <c r="C27" s="14">
        <v>5050</v>
      </c>
      <c r="D27" s="14">
        <v>28</v>
      </c>
      <c r="E27" s="8">
        <f>'Jan-23'!F28</f>
        <v>246400</v>
      </c>
      <c r="F27" s="8">
        <f>E27</f>
        <v>246400</v>
      </c>
      <c r="G27" s="14">
        <v>2.9</v>
      </c>
    </row>
    <row r="28" spans="1:7" ht="18" x14ac:dyDescent="0.35">
      <c r="A28" s="14">
        <f t="shared" si="1"/>
        <v>25</v>
      </c>
      <c r="B28" s="14" t="s">
        <v>52</v>
      </c>
      <c r="C28" s="14">
        <v>1500</v>
      </c>
      <c r="D28" s="14"/>
      <c r="E28" s="8">
        <f>'Jan-23'!F29</f>
        <v>48250</v>
      </c>
      <c r="F28" s="8">
        <f t="shared" ref="F28:F31" si="2">E28</f>
        <v>48250</v>
      </c>
      <c r="G28" s="14">
        <v>0.56999999999999995</v>
      </c>
    </row>
    <row r="29" spans="1:7" ht="18" x14ac:dyDescent="0.35">
      <c r="A29" s="14">
        <f t="shared" si="1"/>
        <v>26</v>
      </c>
      <c r="B29" s="14" t="s">
        <v>35</v>
      </c>
      <c r="C29" s="14"/>
      <c r="D29" s="14"/>
      <c r="E29" s="8">
        <f>'Jan-23'!F30</f>
        <v>90610</v>
      </c>
      <c r="F29" s="8">
        <f t="shared" si="2"/>
        <v>90610</v>
      </c>
      <c r="G29" s="8">
        <v>1.06</v>
      </c>
    </row>
    <row r="30" spans="1:7" ht="18" x14ac:dyDescent="0.35">
      <c r="A30" s="14">
        <f t="shared" si="1"/>
        <v>27</v>
      </c>
      <c r="B30" s="14" t="s">
        <v>36</v>
      </c>
      <c r="C30" s="14">
        <v>1200</v>
      </c>
      <c r="D30" s="14">
        <v>130</v>
      </c>
      <c r="E30" s="8">
        <f>'Jan-23'!F31</f>
        <v>156000</v>
      </c>
      <c r="F30" s="8">
        <f t="shared" si="2"/>
        <v>156000</v>
      </c>
      <c r="G30" s="14">
        <v>1.56</v>
      </c>
    </row>
    <row r="31" spans="1:7" ht="18" x14ac:dyDescent="0.35">
      <c r="A31" s="14">
        <f t="shared" si="1"/>
        <v>28</v>
      </c>
      <c r="B31" s="14" t="s">
        <v>39</v>
      </c>
      <c r="C31" s="14"/>
      <c r="D31" s="14"/>
      <c r="E31" s="8">
        <f>'Jan-23'!F32</f>
        <v>50000</v>
      </c>
      <c r="F31" s="8">
        <f t="shared" si="2"/>
        <v>50000</v>
      </c>
      <c r="G31" s="14">
        <v>0.5</v>
      </c>
    </row>
    <row r="32" spans="1:7" ht="18" x14ac:dyDescent="0.35">
      <c r="A32" s="14">
        <f t="shared" si="1"/>
        <v>29</v>
      </c>
      <c r="B32" s="14" t="s">
        <v>40</v>
      </c>
      <c r="C32" s="14"/>
      <c r="D32" s="14"/>
      <c r="E32" s="8">
        <f>'Jan-23'!F33</f>
        <v>1100000</v>
      </c>
      <c r="F32" s="8">
        <v>1200000</v>
      </c>
      <c r="G32" s="8">
        <v>12</v>
      </c>
    </row>
    <row r="33" spans="1:7" ht="18" x14ac:dyDescent="0.35">
      <c r="A33" s="14">
        <v>30</v>
      </c>
      <c r="B33" s="14" t="s">
        <v>65</v>
      </c>
      <c r="C33" s="14"/>
      <c r="D33" s="14"/>
      <c r="E33" s="8">
        <f>'Jan-23'!F34</f>
        <v>600000</v>
      </c>
      <c r="F33" s="8">
        <f>E33</f>
        <v>600000</v>
      </c>
      <c r="G33" s="8">
        <v>6</v>
      </c>
    </row>
    <row r="34" spans="1:7" ht="18" x14ac:dyDescent="0.35">
      <c r="A34" s="14">
        <v>31</v>
      </c>
      <c r="B34" s="14" t="s">
        <v>66</v>
      </c>
      <c r="C34" s="14"/>
      <c r="D34" s="14"/>
      <c r="E34" s="8">
        <f>'Jan-23'!F35</f>
        <v>255526</v>
      </c>
      <c r="F34" s="8">
        <v>266526</v>
      </c>
      <c r="G34" s="8">
        <v>2.67</v>
      </c>
    </row>
    <row r="35" spans="1:7" ht="18" x14ac:dyDescent="0.35">
      <c r="A35" s="14">
        <v>32</v>
      </c>
      <c r="B35" s="14" t="s">
        <v>75</v>
      </c>
      <c r="C35" s="14"/>
      <c r="D35" s="14"/>
      <c r="E35" s="8">
        <f>'Jan-23'!F36</f>
        <v>54770</v>
      </c>
      <c r="F35" s="8">
        <f>E35</f>
        <v>54770</v>
      </c>
      <c r="G35" s="8">
        <v>0.64</v>
      </c>
    </row>
    <row r="36" spans="1:7" ht="18" x14ac:dyDescent="0.35">
      <c r="A36" s="14">
        <v>33</v>
      </c>
      <c r="B36" s="14" t="s">
        <v>69</v>
      </c>
      <c r="C36" s="14"/>
      <c r="D36" s="14"/>
      <c r="E36" s="8">
        <f>'Jan-23'!F37</f>
        <v>2382290</v>
      </c>
      <c r="F36" s="8">
        <f t="shared" ref="F36:F37" si="3">E36</f>
        <v>2382290</v>
      </c>
      <c r="G36" s="8">
        <v>23.82</v>
      </c>
    </row>
    <row r="37" spans="1:7" ht="18" x14ac:dyDescent="0.35">
      <c r="A37" s="14">
        <v>34</v>
      </c>
      <c r="B37" s="14" t="s">
        <v>76</v>
      </c>
      <c r="C37" s="14"/>
      <c r="D37" s="14"/>
      <c r="E37" s="8">
        <f>'Jan-23'!F38</f>
        <v>58000</v>
      </c>
      <c r="F37" s="8">
        <f t="shared" si="3"/>
        <v>58000</v>
      </c>
      <c r="G37" s="8">
        <v>0.57999999999999996</v>
      </c>
    </row>
    <row r="38" spans="1:7" ht="18" x14ac:dyDescent="0.35">
      <c r="A38" s="14"/>
      <c r="B38" s="14"/>
      <c r="C38" s="14"/>
      <c r="D38" s="14"/>
      <c r="E38" s="9">
        <f>'Jan-23'!F39</f>
        <v>63429731.5</v>
      </c>
      <c r="F38" s="9">
        <f>SUM(F4:F37)</f>
        <v>65126624.5</v>
      </c>
      <c r="G38" s="9">
        <f>SUM(G4:G37)</f>
        <v>724.26</v>
      </c>
    </row>
    <row r="39" spans="1:7" ht="18" x14ac:dyDescent="0.35">
      <c r="A39" s="14"/>
      <c r="B39" s="14" t="s">
        <v>60</v>
      </c>
      <c r="C39" s="14"/>
      <c r="D39" s="14"/>
      <c r="E39" s="14"/>
      <c r="F39" s="8">
        <f>'oCT-22'!F38</f>
        <v>6000000</v>
      </c>
      <c r="G39" s="8">
        <v>60</v>
      </c>
    </row>
    <row r="40" spans="1:7" ht="18" x14ac:dyDescent="0.35">
      <c r="A40" s="14"/>
      <c r="B40" s="14"/>
      <c r="C40" s="14"/>
      <c r="D40" s="14"/>
      <c r="E40" s="14"/>
      <c r="F40" s="9">
        <f>SUM(F38:F39)</f>
        <v>71126624.5</v>
      </c>
      <c r="G40" s="9">
        <f>SUM(G38:G39)</f>
        <v>784.26</v>
      </c>
    </row>
  </sheetData>
  <pageMargins left="0.25" right="0.25" top="0.75" bottom="0.75" header="0.3" footer="0.3"/>
  <pageSetup paperSize="9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44"/>
  <sheetViews>
    <sheetView workbookViewId="0">
      <selection activeCell="B42" sqref="B42"/>
    </sheetView>
  </sheetViews>
  <sheetFormatPr defaultRowHeight="14.4" x14ac:dyDescent="0.3"/>
  <cols>
    <col min="1" max="1" width="6.33203125" customWidth="1"/>
    <col min="2" max="2" width="56.21875" bestFit="1" customWidth="1"/>
    <col min="3" max="3" width="11.109375" customWidth="1"/>
    <col min="4" max="4" width="9.88671875" bestFit="1" customWidth="1"/>
    <col min="5" max="5" width="16.6640625" bestFit="1" customWidth="1"/>
    <col min="6" max="6" width="16.88671875" customWidth="1"/>
    <col min="7" max="7" width="10" customWidth="1"/>
  </cols>
  <sheetData>
    <row r="1" spans="1:7" ht="18" x14ac:dyDescent="0.35">
      <c r="A1" s="10" t="s">
        <v>23</v>
      </c>
      <c r="B1" s="10"/>
      <c r="C1" s="10"/>
      <c r="D1" s="10" t="s">
        <v>22</v>
      </c>
      <c r="E1" s="10"/>
      <c r="F1" s="11"/>
      <c r="G1" s="11"/>
    </row>
    <row r="2" spans="1:7" ht="18" x14ac:dyDescent="0.35">
      <c r="A2" s="10" t="s">
        <v>80</v>
      </c>
      <c r="B2" s="10"/>
      <c r="C2" s="10" t="s">
        <v>25</v>
      </c>
      <c r="D2" s="10"/>
      <c r="E2" s="10"/>
      <c r="F2" s="11"/>
      <c r="G2" s="11"/>
    </row>
    <row r="3" spans="1:7" ht="18" x14ac:dyDescent="0.3">
      <c r="A3" s="18" t="s">
        <v>0</v>
      </c>
      <c r="B3" s="18" t="s">
        <v>1</v>
      </c>
      <c r="C3" s="18" t="s">
        <v>2</v>
      </c>
      <c r="D3" s="18" t="s">
        <v>3</v>
      </c>
      <c r="E3" s="18" t="s">
        <v>37</v>
      </c>
      <c r="F3" s="18" t="s">
        <v>4</v>
      </c>
      <c r="G3" s="18" t="s">
        <v>58</v>
      </c>
    </row>
    <row r="4" spans="1:7" ht="18" x14ac:dyDescent="0.35">
      <c r="A4" s="14">
        <v>1</v>
      </c>
      <c r="B4" s="14" t="s">
        <v>5</v>
      </c>
      <c r="C4" s="14">
        <v>7427</v>
      </c>
      <c r="D4" s="14">
        <v>320</v>
      </c>
      <c r="E4" s="8">
        <f>'Feb-23'!F4</f>
        <v>2216640</v>
      </c>
      <c r="F4" s="8">
        <f t="shared" ref="F4:F17" si="0">C4*D4</f>
        <v>2376640</v>
      </c>
      <c r="G4" s="8">
        <v>30.41</v>
      </c>
    </row>
    <row r="5" spans="1:7" ht="18" x14ac:dyDescent="0.35">
      <c r="A5" s="14">
        <v>2</v>
      </c>
      <c r="B5" s="14" t="s">
        <v>59</v>
      </c>
      <c r="C5" s="14">
        <v>518.62199999999996</v>
      </c>
      <c r="D5" s="14">
        <v>50000</v>
      </c>
      <c r="E5" s="8">
        <f>'Feb-23'!F5</f>
        <v>23577600</v>
      </c>
      <c r="F5" s="8">
        <f t="shared" si="0"/>
        <v>25931099.999999996</v>
      </c>
      <c r="G5" s="8">
        <v>306</v>
      </c>
    </row>
    <row r="6" spans="1:7" ht="18" x14ac:dyDescent="0.35">
      <c r="A6" s="14">
        <v>3</v>
      </c>
      <c r="B6" s="14" t="s">
        <v>7</v>
      </c>
      <c r="C6" s="14">
        <v>5265.5</v>
      </c>
      <c r="D6" s="14">
        <v>75</v>
      </c>
      <c r="E6" s="8">
        <f>'Feb-23'!F6</f>
        <v>341587.5</v>
      </c>
      <c r="F6" s="8">
        <f t="shared" si="0"/>
        <v>394912.5</v>
      </c>
      <c r="G6" s="15">
        <v>4.66</v>
      </c>
    </row>
    <row r="7" spans="1:7" ht="18" x14ac:dyDescent="0.35">
      <c r="A7" s="14">
        <v>4</v>
      </c>
      <c r="B7" s="14" t="s">
        <v>8</v>
      </c>
      <c r="C7" s="14">
        <v>134.13999999999999</v>
      </c>
      <c r="D7" s="14">
        <v>3200</v>
      </c>
      <c r="E7" s="8">
        <f>'Feb-23'!F7</f>
        <v>429247.99999999994</v>
      </c>
      <c r="F7" s="8">
        <f t="shared" si="0"/>
        <v>429247.99999999994</v>
      </c>
      <c r="G7" s="8">
        <v>4.5</v>
      </c>
    </row>
    <row r="8" spans="1:7" ht="18" x14ac:dyDescent="0.35">
      <c r="A8" s="14">
        <f>A7+1</f>
        <v>5</v>
      </c>
      <c r="B8" s="14" t="s">
        <v>9</v>
      </c>
      <c r="C8" s="14">
        <v>556</v>
      </c>
      <c r="D8" s="14">
        <v>110</v>
      </c>
      <c r="E8" s="8">
        <f>'Feb-23'!F8</f>
        <v>61160</v>
      </c>
      <c r="F8" s="8">
        <f t="shared" si="0"/>
        <v>61160</v>
      </c>
      <c r="G8" s="14">
        <v>0.64</v>
      </c>
    </row>
    <row r="9" spans="1:7" ht="18" x14ac:dyDescent="0.35">
      <c r="A9" s="14">
        <f t="shared" ref="A9:A32" si="1">A8+1</f>
        <v>6</v>
      </c>
      <c r="B9" s="14" t="s">
        <v>46</v>
      </c>
      <c r="C9" s="14">
        <v>5.49</v>
      </c>
      <c r="D9" s="14">
        <v>6000</v>
      </c>
      <c r="E9" s="8">
        <f>'Feb-23'!F9</f>
        <v>32940</v>
      </c>
      <c r="F9" s="8">
        <f t="shared" si="0"/>
        <v>32940</v>
      </c>
      <c r="G9" s="15">
        <v>0.35</v>
      </c>
    </row>
    <row r="10" spans="1:7" ht="18" x14ac:dyDescent="0.35">
      <c r="A10" s="14">
        <f t="shared" si="1"/>
        <v>7</v>
      </c>
      <c r="B10" s="14" t="s">
        <v>30</v>
      </c>
      <c r="C10" s="14">
        <v>63.44</v>
      </c>
      <c r="D10" s="14">
        <v>4500</v>
      </c>
      <c r="E10" s="8">
        <f>'Feb-23'!F10</f>
        <v>285480</v>
      </c>
      <c r="F10" s="8">
        <f t="shared" si="0"/>
        <v>285480</v>
      </c>
      <c r="G10" s="8">
        <v>3</v>
      </c>
    </row>
    <row r="11" spans="1:7" ht="18" x14ac:dyDescent="0.35">
      <c r="A11" s="14">
        <f t="shared" si="1"/>
        <v>8</v>
      </c>
      <c r="B11" s="14" t="s">
        <v>10</v>
      </c>
      <c r="C11" s="14">
        <v>190.23</v>
      </c>
      <c r="D11" s="14">
        <v>2800</v>
      </c>
      <c r="E11" s="8">
        <f>'Feb-23'!F11</f>
        <v>532644</v>
      </c>
      <c r="F11" s="8">
        <f t="shared" si="0"/>
        <v>532644</v>
      </c>
      <c r="G11" s="14">
        <v>5.59</v>
      </c>
    </row>
    <row r="12" spans="1:7" ht="18" x14ac:dyDescent="0.35">
      <c r="A12" s="14">
        <f t="shared" si="1"/>
        <v>9</v>
      </c>
      <c r="B12" s="14" t="s">
        <v>11</v>
      </c>
      <c r="C12" s="14">
        <v>149.5</v>
      </c>
      <c r="D12" s="14">
        <v>1800</v>
      </c>
      <c r="E12" s="8">
        <f>'Feb-23'!F12</f>
        <v>269100</v>
      </c>
      <c r="F12" s="8">
        <f t="shared" si="0"/>
        <v>269100</v>
      </c>
      <c r="G12" s="14">
        <v>2.82</v>
      </c>
    </row>
    <row r="13" spans="1:7" ht="18" x14ac:dyDescent="0.35">
      <c r="A13" s="14">
        <f t="shared" si="1"/>
        <v>10</v>
      </c>
      <c r="B13" s="14" t="s">
        <v>12</v>
      </c>
      <c r="C13" s="14">
        <v>3500</v>
      </c>
      <c r="D13" s="14">
        <v>7</v>
      </c>
      <c r="E13" s="8">
        <f>'Feb-23'!F13</f>
        <v>24500</v>
      </c>
      <c r="F13" s="8">
        <f t="shared" si="0"/>
        <v>24500</v>
      </c>
      <c r="G13" s="14">
        <v>0.26</v>
      </c>
    </row>
    <row r="14" spans="1:7" ht="18" x14ac:dyDescent="0.35">
      <c r="A14" s="14">
        <f t="shared" si="1"/>
        <v>11</v>
      </c>
      <c r="B14" s="14" t="s">
        <v>13</v>
      </c>
      <c r="C14" s="14">
        <v>8040</v>
      </c>
      <c r="D14" s="14">
        <v>14</v>
      </c>
      <c r="E14" s="8">
        <f>'Feb-23'!F14</f>
        <v>56560</v>
      </c>
      <c r="F14" s="8">
        <f t="shared" si="0"/>
        <v>112560</v>
      </c>
      <c r="G14" s="14">
        <v>1.18</v>
      </c>
    </row>
    <row r="15" spans="1:7" ht="18" x14ac:dyDescent="0.35">
      <c r="A15" s="14">
        <f t="shared" si="1"/>
        <v>12</v>
      </c>
      <c r="B15" s="14" t="s">
        <v>26</v>
      </c>
      <c r="C15" s="14">
        <v>272</v>
      </c>
      <c r="D15" s="14">
        <v>1000</v>
      </c>
      <c r="E15" s="8">
        <f>'Feb-23'!F15</f>
        <v>237000</v>
      </c>
      <c r="F15" s="8">
        <f t="shared" si="0"/>
        <v>272000</v>
      </c>
      <c r="G15" s="14">
        <v>2.72</v>
      </c>
    </row>
    <row r="16" spans="1:7" ht="18" x14ac:dyDescent="0.35">
      <c r="A16" s="14">
        <f t="shared" si="1"/>
        <v>13</v>
      </c>
      <c r="B16" s="14" t="s">
        <v>38</v>
      </c>
      <c r="C16" s="14">
        <v>352</v>
      </c>
      <c r="D16" s="14">
        <v>50</v>
      </c>
      <c r="E16" s="8">
        <f>'Feb-23'!F16</f>
        <v>17600</v>
      </c>
      <c r="F16" s="8">
        <f t="shared" si="0"/>
        <v>17600</v>
      </c>
      <c r="G16" s="14">
        <v>0.18</v>
      </c>
    </row>
    <row r="17" spans="1:7" ht="18" x14ac:dyDescent="0.35">
      <c r="A17" s="14">
        <f t="shared" si="1"/>
        <v>14</v>
      </c>
      <c r="B17" s="14" t="s">
        <v>14</v>
      </c>
      <c r="C17" s="14">
        <v>2870</v>
      </c>
      <c r="D17" s="14">
        <v>85</v>
      </c>
      <c r="E17" s="8">
        <f>'Feb-23'!F17</f>
        <v>218450</v>
      </c>
      <c r="F17" s="8">
        <f t="shared" si="0"/>
        <v>243950</v>
      </c>
      <c r="G17" s="8">
        <v>2.5499999999999998</v>
      </c>
    </row>
    <row r="18" spans="1:7" ht="18" x14ac:dyDescent="0.35">
      <c r="A18" s="14">
        <f t="shared" si="1"/>
        <v>15</v>
      </c>
      <c r="B18" s="14" t="s">
        <v>31</v>
      </c>
      <c r="C18" s="14"/>
      <c r="D18" s="14"/>
      <c r="E18" s="8">
        <f>'Feb-23'!F18</f>
        <v>3500000</v>
      </c>
      <c r="F18" s="8">
        <f>E18</f>
        <v>3500000</v>
      </c>
      <c r="G18" s="8">
        <v>35</v>
      </c>
    </row>
    <row r="19" spans="1:7" ht="18" x14ac:dyDescent="0.35">
      <c r="A19" s="14">
        <f t="shared" si="1"/>
        <v>16</v>
      </c>
      <c r="B19" s="14" t="s">
        <v>53</v>
      </c>
      <c r="C19" s="14">
        <v>4</v>
      </c>
      <c r="D19" s="14">
        <v>17500</v>
      </c>
      <c r="E19" s="8">
        <f>'Feb-23'!F19</f>
        <v>70000</v>
      </c>
      <c r="F19" s="8">
        <f>E19</f>
        <v>70000</v>
      </c>
      <c r="G19" s="8">
        <v>0.7</v>
      </c>
    </row>
    <row r="20" spans="1:7" ht="18" x14ac:dyDescent="0.35">
      <c r="A20" s="14">
        <f t="shared" si="1"/>
        <v>17</v>
      </c>
      <c r="B20" s="14" t="s">
        <v>17</v>
      </c>
      <c r="C20" s="14"/>
      <c r="D20" s="14"/>
      <c r="E20" s="8">
        <f>'Feb-23'!F20</f>
        <v>4320154</v>
      </c>
      <c r="F20" s="8">
        <f>E20</f>
        <v>4320154</v>
      </c>
      <c r="G20" s="8">
        <v>43.2</v>
      </c>
    </row>
    <row r="21" spans="1:7" ht="18" x14ac:dyDescent="0.35">
      <c r="A21" s="14">
        <f t="shared" si="1"/>
        <v>18</v>
      </c>
      <c r="B21" s="14" t="s">
        <v>28</v>
      </c>
      <c r="C21" s="14">
        <v>100000</v>
      </c>
      <c r="D21" s="14"/>
      <c r="E21" s="8">
        <f>'Feb-23'!F21</f>
        <v>2210000</v>
      </c>
      <c r="F21" s="8">
        <v>2610000</v>
      </c>
      <c r="G21" s="8">
        <v>26.1</v>
      </c>
    </row>
    <row r="22" spans="1:7" ht="18" x14ac:dyDescent="0.35">
      <c r="A22" s="14">
        <f t="shared" si="1"/>
        <v>19</v>
      </c>
      <c r="B22" s="14" t="s">
        <v>18</v>
      </c>
      <c r="C22" s="14">
        <v>283533</v>
      </c>
      <c r="D22" s="14"/>
      <c r="E22" s="8">
        <f>'Feb-23'!F22</f>
        <v>3067679</v>
      </c>
      <c r="F22" s="8">
        <v>3351212</v>
      </c>
      <c r="G22" s="8">
        <v>33.51</v>
      </c>
    </row>
    <row r="23" spans="1:7" ht="18" x14ac:dyDescent="0.35">
      <c r="A23" s="14">
        <f t="shared" si="1"/>
        <v>20</v>
      </c>
      <c r="B23" s="14" t="s">
        <v>50</v>
      </c>
      <c r="C23" s="14">
        <v>9450</v>
      </c>
      <c r="D23" s="14"/>
      <c r="E23" s="8">
        <f>'Feb-23'!F23</f>
        <v>40860</v>
      </c>
      <c r="F23" s="8">
        <v>50310</v>
      </c>
      <c r="G23" s="8">
        <v>0.5</v>
      </c>
    </row>
    <row r="24" spans="1:7" ht="18" x14ac:dyDescent="0.35">
      <c r="A24" s="14">
        <f t="shared" si="1"/>
        <v>21</v>
      </c>
      <c r="B24" s="14" t="s">
        <v>20</v>
      </c>
      <c r="C24" s="14">
        <v>501820</v>
      </c>
      <c r="D24" s="14"/>
      <c r="E24" s="8">
        <f>'Feb-23'!F24</f>
        <v>3362595</v>
      </c>
      <c r="F24" s="8">
        <v>3864415</v>
      </c>
      <c r="G24" s="8">
        <v>38.64</v>
      </c>
    </row>
    <row r="25" spans="1:7" ht="18" x14ac:dyDescent="0.35">
      <c r="A25" s="14">
        <f t="shared" si="1"/>
        <v>22</v>
      </c>
      <c r="B25" s="14" t="s">
        <v>51</v>
      </c>
      <c r="C25" s="14">
        <v>56130</v>
      </c>
      <c r="D25" s="14"/>
      <c r="E25" s="8">
        <f>'Feb-23'!F25</f>
        <v>562620</v>
      </c>
      <c r="F25" s="8">
        <v>618750</v>
      </c>
      <c r="G25" s="14">
        <v>6.18</v>
      </c>
    </row>
    <row r="26" spans="1:7" ht="18" x14ac:dyDescent="0.35">
      <c r="A26" s="14">
        <f t="shared" si="1"/>
        <v>23</v>
      </c>
      <c r="B26" s="14" t="s">
        <v>27</v>
      </c>
      <c r="C26" s="14">
        <v>2720</v>
      </c>
      <c r="D26" s="14"/>
      <c r="E26" s="8">
        <f>'Feb-23'!F26</f>
        <v>14539361</v>
      </c>
      <c r="F26" s="8">
        <v>16022825</v>
      </c>
      <c r="G26" s="8">
        <v>188.8</v>
      </c>
    </row>
    <row r="27" spans="1:7" ht="18" x14ac:dyDescent="0.35">
      <c r="A27" s="14">
        <f t="shared" si="1"/>
        <v>24</v>
      </c>
      <c r="B27" s="14" t="s">
        <v>32</v>
      </c>
      <c r="C27" s="14">
        <v>5050</v>
      </c>
      <c r="D27" s="14">
        <v>28</v>
      </c>
      <c r="E27" s="8">
        <f>'Feb-23'!F27</f>
        <v>246400</v>
      </c>
      <c r="F27" s="8">
        <f>E27</f>
        <v>246400</v>
      </c>
      <c r="G27" s="14">
        <v>2.46</v>
      </c>
    </row>
    <row r="28" spans="1:7" ht="18" x14ac:dyDescent="0.35">
      <c r="A28" s="14">
        <f t="shared" si="1"/>
        <v>25</v>
      </c>
      <c r="B28" s="14" t="s">
        <v>52</v>
      </c>
      <c r="C28" s="14">
        <v>1500</v>
      </c>
      <c r="D28" s="14"/>
      <c r="E28" s="8">
        <f>'Feb-23'!F28</f>
        <v>48250</v>
      </c>
      <c r="F28" s="8">
        <v>75343</v>
      </c>
      <c r="G28" s="14">
        <v>0.75</v>
      </c>
    </row>
    <row r="29" spans="1:7" ht="18" x14ac:dyDescent="0.35">
      <c r="A29" s="14">
        <f t="shared" si="1"/>
        <v>26</v>
      </c>
      <c r="B29" s="14" t="s">
        <v>35</v>
      </c>
      <c r="C29" s="14"/>
      <c r="D29" s="14"/>
      <c r="E29" s="8">
        <f>'Feb-23'!F29</f>
        <v>90610</v>
      </c>
      <c r="F29" s="8">
        <f>E29</f>
        <v>90610</v>
      </c>
      <c r="G29" s="8">
        <v>1.06</v>
      </c>
    </row>
    <row r="30" spans="1:7" ht="18" x14ac:dyDescent="0.35">
      <c r="A30" s="14">
        <f t="shared" si="1"/>
        <v>27</v>
      </c>
      <c r="B30" s="14" t="s">
        <v>36</v>
      </c>
      <c r="C30" s="14">
        <v>1200</v>
      </c>
      <c r="D30" s="14">
        <v>130</v>
      </c>
      <c r="E30" s="8">
        <f>'Feb-23'!F30</f>
        <v>156000</v>
      </c>
      <c r="F30" s="8">
        <f>E30</f>
        <v>156000</v>
      </c>
      <c r="G30" s="14">
        <v>1.56</v>
      </c>
    </row>
    <row r="31" spans="1:7" ht="18" x14ac:dyDescent="0.35">
      <c r="A31" s="14">
        <f t="shared" si="1"/>
        <v>28</v>
      </c>
      <c r="B31" s="14" t="s">
        <v>39</v>
      </c>
      <c r="C31" s="14"/>
      <c r="D31" s="14"/>
      <c r="E31" s="8">
        <f>'Feb-23'!F31</f>
        <v>50000</v>
      </c>
      <c r="F31" s="8">
        <v>100000</v>
      </c>
      <c r="G31" s="8">
        <v>1</v>
      </c>
    </row>
    <row r="32" spans="1:7" ht="18" x14ac:dyDescent="0.35">
      <c r="A32" s="14">
        <f t="shared" si="1"/>
        <v>29</v>
      </c>
      <c r="B32" s="14" t="s">
        <v>40</v>
      </c>
      <c r="C32" s="14"/>
      <c r="D32" s="14"/>
      <c r="E32" s="8">
        <f>'Feb-23'!F32</f>
        <v>1200000</v>
      </c>
      <c r="F32" s="8">
        <v>1300000</v>
      </c>
      <c r="G32" s="8">
        <v>13</v>
      </c>
    </row>
    <row r="33" spans="1:7" ht="18" x14ac:dyDescent="0.35">
      <c r="A33" s="14">
        <v>30</v>
      </c>
      <c r="B33" s="14" t="s">
        <v>65</v>
      </c>
      <c r="C33" s="14">
        <v>60922</v>
      </c>
      <c r="D33" s="14"/>
      <c r="E33" s="8">
        <f>'Feb-23'!F33</f>
        <v>600000</v>
      </c>
      <c r="F33" s="8">
        <v>660922</v>
      </c>
      <c r="G33" s="8">
        <v>6.6</v>
      </c>
    </row>
    <row r="34" spans="1:7" ht="18" x14ac:dyDescent="0.35">
      <c r="A34" s="14">
        <v>31</v>
      </c>
      <c r="B34" s="14" t="s">
        <v>66</v>
      </c>
      <c r="C34" s="14"/>
      <c r="D34" s="14"/>
      <c r="E34" s="8">
        <f>'Feb-23'!F34</f>
        <v>266526</v>
      </c>
      <c r="F34" s="8">
        <v>306157</v>
      </c>
      <c r="G34" s="8">
        <v>3.06</v>
      </c>
    </row>
    <row r="35" spans="1:7" ht="18" x14ac:dyDescent="0.35">
      <c r="A35" s="14">
        <v>32</v>
      </c>
      <c r="B35" s="14" t="s">
        <v>75</v>
      </c>
      <c r="C35" s="14"/>
      <c r="D35" s="14"/>
      <c r="E35" s="8">
        <f>'Feb-23'!F35</f>
        <v>54770</v>
      </c>
      <c r="F35" s="8">
        <f>E35</f>
        <v>54770</v>
      </c>
      <c r="G35" s="8">
        <v>0.64</v>
      </c>
    </row>
    <row r="36" spans="1:7" ht="18" x14ac:dyDescent="0.35">
      <c r="A36" s="14">
        <v>33</v>
      </c>
      <c r="B36" s="14" t="s">
        <v>69</v>
      </c>
      <c r="C36" s="14"/>
      <c r="D36" s="14"/>
      <c r="E36" s="8">
        <f>'Feb-23'!F36</f>
        <v>2382290</v>
      </c>
      <c r="F36" s="8">
        <v>2445146</v>
      </c>
      <c r="G36" s="8">
        <v>24.45</v>
      </c>
    </row>
    <row r="37" spans="1:7" ht="18" x14ac:dyDescent="0.35">
      <c r="A37" s="14">
        <v>34</v>
      </c>
      <c r="B37" s="14" t="s">
        <v>76</v>
      </c>
      <c r="C37" s="14"/>
      <c r="D37" s="14"/>
      <c r="E37" s="8">
        <f>'Feb-23'!F37</f>
        <v>58000</v>
      </c>
      <c r="F37" s="8">
        <f>E37</f>
        <v>58000</v>
      </c>
      <c r="G37" s="8">
        <v>0.57999999999999996</v>
      </c>
    </row>
    <row r="38" spans="1:7" ht="18" x14ac:dyDescent="0.35">
      <c r="A38" s="14">
        <v>35</v>
      </c>
      <c r="B38" s="14" t="s">
        <v>81</v>
      </c>
      <c r="C38" s="14"/>
      <c r="D38" s="14"/>
      <c r="E38" s="8"/>
      <c r="F38" s="8">
        <v>357702</v>
      </c>
      <c r="G38" s="8">
        <v>4.1500000000000004</v>
      </c>
    </row>
    <row r="39" spans="1:7" ht="18" x14ac:dyDescent="0.35">
      <c r="A39" s="14">
        <v>36</v>
      </c>
      <c r="B39" s="14" t="s">
        <v>82</v>
      </c>
      <c r="C39" s="14"/>
      <c r="D39" s="14"/>
      <c r="E39" s="8"/>
      <c r="F39" s="8">
        <v>64386</v>
      </c>
      <c r="G39" s="8">
        <v>0.76</v>
      </c>
    </row>
    <row r="40" spans="1:7" ht="18" x14ac:dyDescent="0.35">
      <c r="A40" s="14">
        <v>37</v>
      </c>
      <c r="B40" s="14" t="s">
        <v>83</v>
      </c>
      <c r="C40" s="14"/>
      <c r="D40" s="14"/>
      <c r="E40" s="8"/>
      <c r="F40" s="8">
        <v>31356</v>
      </c>
      <c r="G40" s="8">
        <v>0.37</v>
      </c>
    </row>
    <row r="41" spans="1:7" ht="18" x14ac:dyDescent="0.35">
      <c r="A41" s="14">
        <v>38</v>
      </c>
      <c r="B41" s="14" t="s">
        <v>84</v>
      </c>
      <c r="C41" s="14"/>
      <c r="D41" s="14"/>
      <c r="E41" s="8"/>
      <c r="F41" s="8">
        <v>307019</v>
      </c>
      <c r="G41" s="8">
        <v>3.62</v>
      </c>
    </row>
    <row r="42" spans="1:7" ht="18" x14ac:dyDescent="0.35">
      <c r="A42" s="14"/>
      <c r="B42" s="22"/>
      <c r="C42" s="14"/>
      <c r="D42" s="14"/>
      <c r="E42" s="8">
        <f>'Feb-23'!F38</f>
        <v>65126624.5</v>
      </c>
      <c r="F42" s="9">
        <f>SUM(F4:F41)</f>
        <v>71645311.5</v>
      </c>
      <c r="G42" s="9">
        <f>SUM(G4:G41)</f>
        <v>801.55</v>
      </c>
    </row>
    <row r="43" spans="1:7" ht="18" x14ac:dyDescent="0.35">
      <c r="A43" s="14"/>
      <c r="B43" s="14" t="s">
        <v>60</v>
      </c>
      <c r="C43" s="14"/>
      <c r="D43" s="14"/>
      <c r="E43" s="8">
        <f>'Feb-23'!F39</f>
        <v>6000000</v>
      </c>
      <c r="F43" s="8">
        <f>'oCT-22'!F38</f>
        <v>6000000</v>
      </c>
      <c r="G43" s="8">
        <v>60</v>
      </c>
    </row>
    <row r="44" spans="1:7" ht="18" x14ac:dyDescent="0.35">
      <c r="A44" s="14"/>
      <c r="B44" s="14"/>
      <c r="C44" s="14"/>
      <c r="D44" s="14"/>
      <c r="E44" s="9">
        <f>'Feb-23'!F40</f>
        <v>71126624.5</v>
      </c>
      <c r="F44" s="9">
        <f>SUM(F42:F43)</f>
        <v>77645311.5</v>
      </c>
      <c r="G44" s="9">
        <f>SUM(G42:G43)</f>
        <v>861.55</v>
      </c>
    </row>
  </sheetData>
  <pageMargins left="0" right="0" top="0.74803149606299213" bottom="0.74803149606299213" header="0" footer="0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4"/>
  <sheetViews>
    <sheetView topLeftCell="A14" workbookViewId="0">
      <selection activeCell="C23" sqref="C23"/>
    </sheetView>
  </sheetViews>
  <sheetFormatPr defaultRowHeight="14.4" x14ac:dyDescent="0.3"/>
  <cols>
    <col min="1" max="1" width="9.33203125" bestFit="1" customWidth="1"/>
    <col min="2" max="2" width="54.77734375" bestFit="1" customWidth="1"/>
    <col min="3" max="3" width="11.109375" customWidth="1"/>
    <col min="4" max="4" width="9.33203125" bestFit="1" customWidth="1"/>
    <col min="5" max="5" width="18.6640625" customWidth="1"/>
    <col min="6" max="6" width="17" customWidth="1"/>
  </cols>
  <sheetData>
    <row r="1" spans="1:6" ht="23.4" x14ac:dyDescent="0.45">
      <c r="A1" s="7" t="s">
        <v>29</v>
      </c>
      <c r="B1" s="7" t="s">
        <v>22</v>
      </c>
      <c r="C1" s="7"/>
      <c r="D1" s="7"/>
      <c r="E1" s="7"/>
      <c r="F1" s="1"/>
    </row>
    <row r="2" spans="1:6" ht="23.4" x14ac:dyDescent="0.45">
      <c r="A2" s="7" t="s">
        <v>23</v>
      </c>
      <c r="B2" s="7"/>
      <c r="C2" s="7"/>
      <c r="D2" s="7"/>
      <c r="E2" s="7"/>
      <c r="F2" s="1"/>
    </row>
    <row r="3" spans="1:6" ht="23.4" x14ac:dyDescent="0.45">
      <c r="A3" s="7" t="s">
        <v>42</v>
      </c>
      <c r="B3" s="7"/>
      <c r="C3" s="7" t="s">
        <v>41</v>
      </c>
      <c r="D3" s="7"/>
      <c r="E3" s="7"/>
      <c r="F3" s="1"/>
    </row>
    <row r="4" spans="1:6" ht="21" x14ac:dyDescent="0.4">
      <c r="A4" s="3" t="s">
        <v>0</v>
      </c>
      <c r="B4" s="3" t="s">
        <v>1</v>
      </c>
      <c r="C4" s="4" t="s">
        <v>2</v>
      </c>
      <c r="D4" s="4" t="s">
        <v>3</v>
      </c>
      <c r="E4" s="3" t="s">
        <v>37</v>
      </c>
      <c r="F4" s="4" t="s">
        <v>4</v>
      </c>
    </row>
    <row r="5" spans="1:6" ht="21" x14ac:dyDescent="0.4">
      <c r="A5" s="2">
        <v>1</v>
      </c>
      <c r="B5" s="2" t="s">
        <v>5</v>
      </c>
      <c r="C5" s="2">
        <v>2020</v>
      </c>
      <c r="D5" s="2">
        <v>300</v>
      </c>
      <c r="E5" s="5">
        <v>336000</v>
      </c>
      <c r="F5" s="8">
        <f>C5*D5</f>
        <v>606000</v>
      </c>
    </row>
    <row r="6" spans="1:6" ht="21" x14ac:dyDescent="0.4">
      <c r="A6" s="2">
        <v>2</v>
      </c>
      <c r="B6" s="2" t="s">
        <v>6</v>
      </c>
      <c r="C6" s="2">
        <v>93.52</v>
      </c>
      <c r="D6" s="2">
        <v>50000</v>
      </c>
      <c r="E6" s="5">
        <v>3687000</v>
      </c>
      <c r="F6" s="8">
        <f>C6*D6</f>
        <v>4676000</v>
      </c>
    </row>
    <row r="7" spans="1:6" ht="21" x14ac:dyDescent="0.4">
      <c r="A7" s="2">
        <v>3</v>
      </c>
      <c r="B7" s="2" t="s">
        <v>7</v>
      </c>
      <c r="C7" s="2">
        <v>827</v>
      </c>
      <c r="D7" s="2">
        <v>75</v>
      </c>
      <c r="E7" s="5">
        <v>36450</v>
      </c>
      <c r="F7" s="8">
        <f>C7*D7</f>
        <v>62025</v>
      </c>
    </row>
    <row r="8" spans="1:6" ht="21" x14ac:dyDescent="0.4">
      <c r="A8" s="2">
        <v>4</v>
      </c>
      <c r="B8" s="2" t="s">
        <v>8</v>
      </c>
      <c r="C8" s="2">
        <v>46.44</v>
      </c>
      <c r="D8" s="2">
        <v>3200</v>
      </c>
      <c r="E8" s="5">
        <v>116576</v>
      </c>
      <c r="F8" s="8">
        <f>C8*D8</f>
        <v>148608</v>
      </c>
    </row>
    <row r="9" spans="1:6" ht="21" x14ac:dyDescent="0.4">
      <c r="A9" s="2">
        <v>5</v>
      </c>
      <c r="B9" s="2" t="s">
        <v>9</v>
      </c>
      <c r="C9" s="2">
        <v>5.49</v>
      </c>
      <c r="D9" s="2">
        <v>6000</v>
      </c>
      <c r="E9" s="5">
        <f>D9*C9</f>
        <v>32940</v>
      </c>
      <c r="F9" s="8">
        <f t="shared" ref="F9:F10" si="0">C9*D9</f>
        <v>32940</v>
      </c>
    </row>
    <row r="10" spans="1:6" ht="21" x14ac:dyDescent="0.4">
      <c r="A10" s="2">
        <v>6</v>
      </c>
      <c r="B10" s="2" t="s">
        <v>30</v>
      </c>
      <c r="C10" s="2">
        <v>18.399999999999999</v>
      </c>
      <c r="D10" s="2">
        <v>5000</v>
      </c>
      <c r="E10" s="5">
        <v>30250</v>
      </c>
      <c r="F10" s="8">
        <f t="shared" si="0"/>
        <v>92000</v>
      </c>
    </row>
    <row r="11" spans="1:6" ht="21" x14ac:dyDescent="0.4">
      <c r="A11" s="2">
        <v>7</v>
      </c>
      <c r="B11" s="2" t="s">
        <v>10</v>
      </c>
      <c r="C11" s="2">
        <v>63.18</v>
      </c>
      <c r="D11" s="2">
        <v>2800</v>
      </c>
      <c r="E11" s="5">
        <v>91336</v>
      </c>
      <c r="F11" s="8">
        <f>C11*D11</f>
        <v>176904</v>
      </c>
    </row>
    <row r="12" spans="1:6" ht="21" x14ac:dyDescent="0.4">
      <c r="A12" s="2">
        <f>A11+1</f>
        <v>8</v>
      </c>
      <c r="B12" s="2" t="s">
        <v>11</v>
      </c>
      <c r="C12" s="2">
        <v>11.17</v>
      </c>
      <c r="D12" s="2">
        <v>1800</v>
      </c>
      <c r="E12" s="5">
        <f>D12*C12</f>
        <v>20106</v>
      </c>
      <c r="F12" s="8">
        <f>C12*D12</f>
        <v>20106</v>
      </c>
    </row>
    <row r="13" spans="1:6" ht="21" x14ac:dyDescent="0.4">
      <c r="A13" s="2">
        <f t="shared" ref="A13:A33" si="1">A12+1</f>
        <v>9</v>
      </c>
      <c r="B13" s="2" t="s">
        <v>12</v>
      </c>
      <c r="C13" s="2">
        <v>3500</v>
      </c>
      <c r="D13" s="2">
        <v>7</v>
      </c>
      <c r="E13" s="5">
        <f>D13*C13</f>
        <v>24500</v>
      </c>
      <c r="F13" s="8">
        <f t="shared" ref="F13:F31" si="2">C13*D13</f>
        <v>24500</v>
      </c>
    </row>
    <row r="14" spans="1:6" ht="21" x14ac:dyDescent="0.4">
      <c r="A14" s="2">
        <f t="shared" si="1"/>
        <v>10</v>
      </c>
      <c r="B14" s="2" t="s">
        <v>13</v>
      </c>
      <c r="C14" s="2"/>
      <c r="D14" s="2"/>
      <c r="E14" s="2">
        <f>D14*C14</f>
        <v>0</v>
      </c>
      <c r="F14" s="8">
        <f t="shared" si="2"/>
        <v>0</v>
      </c>
    </row>
    <row r="15" spans="1:6" ht="21" x14ac:dyDescent="0.4">
      <c r="A15" s="2">
        <f t="shared" si="1"/>
        <v>11</v>
      </c>
      <c r="B15" s="2" t="s">
        <v>26</v>
      </c>
      <c r="C15" s="2">
        <v>33</v>
      </c>
      <c r="D15" s="2">
        <v>1000</v>
      </c>
      <c r="E15" s="5">
        <v>6000</v>
      </c>
      <c r="F15" s="8">
        <f t="shared" si="2"/>
        <v>33000</v>
      </c>
    </row>
    <row r="16" spans="1:6" ht="21" x14ac:dyDescent="0.4">
      <c r="A16" s="2">
        <f t="shared" si="1"/>
        <v>12</v>
      </c>
      <c r="B16" s="2" t="s">
        <v>38</v>
      </c>
      <c r="C16" s="2">
        <v>78</v>
      </c>
      <c r="D16" s="2">
        <v>50</v>
      </c>
      <c r="E16" s="5">
        <v>950</v>
      </c>
      <c r="F16" s="8">
        <f t="shared" si="2"/>
        <v>3900</v>
      </c>
    </row>
    <row r="17" spans="1:6" ht="21" x14ac:dyDescent="0.4">
      <c r="A17" s="2">
        <f t="shared" si="1"/>
        <v>13</v>
      </c>
      <c r="B17" s="2" t="s">
        <v>14</v>
      </c>
      <c r="C17" s="2">
        <v>550</v>
      </c>
      <c r="D17" s="2">
        <v>85</v>
      </c>
      <c r="E17" s="5">
        <v>34000</v>
      </c>
      <c r="F17" s="8">
        <f t="shared" si="2"/>
        <v>46750</v>
      </c>
    </row>
    <row r="18" spans="1:6" ht="21" x14ac:dyDescent="0.4">
      <c r="A18" s="2">
        <f t="shared" si="1"/>
        <v>14</v>
      </c>
      <c r="B18" s="2" t="s">
        <v>15</v>
      </c>
      <c r="C18" s="2">
        <v>6</v>
      </c>
      <c r="D18" s="2">
        <v>900</v>
      </c>
      <c r="E18" s="2">
        <v>0</v>
      </c>
      <c r="F18" s="8"/>
    </row>
    <row r="19" spans="1:6" ht="21" x14ac:dyDescent="0.4">
      <c r="A19" s="2">
        <f t="shared" si="1"/>
        <v>15</v>
      </c>
      <c r="B19" s="2" t="s">
        <v>31</v>
      </c>
      <c r="C19" s="2"/>
      <c r="D19" s="2"/>
      <c r="E19" s="5">
        <v>2641500</v>
      </c>
      <c r="F19" s="8">
        <f>E19</f>
        <v>2641500</v>
      </c>
    </row>
    <row r="20" spans="1:6" ht="21" x14ac:dyDescent="0.4">
      <c r="A20" s="2">
        <f t="shared" si="1"/>
        <v>16</v>
      </c>
      <c r="B20" s="2" t="s">
        <v>16</v>
      </c>
      <c r="C20" s="2"/>
      <c r="D20" s="2"/>
      <c r="E20" s="2">
        <f>D20*C20</f>
        <v>0</v>
      </c>
      <c r="F20" s="8">
        <f t="shared" ref="F20:F24" si="3">E20</f>
        <v>0</v>
      </c>
    </row>
    <row r="21" spans="1:6" ht="21" x14ac:dyDescent="0.4">
      <c r="A21" s="2">
        <f t="shared" si="1"/>
        <v>17</v>
      </c>
      <c r="B21" s="2" t="s">
        <v>17</v>
      </c>
      <c r="C21" s="2"/>
      <c r="D21" s="2"/>
      <c r="E21" s="5">
        <v>400000</v>
      </c>
      <c r="F21" s="8">
        <v>900000</v>
      </c>
    </row>
    <row r="22" spans="1:6" ht="21" x14ac:dyDescent="0.4">
      <c r="A22" s="2">
        <f t="shared" si="1"/>
        <v>18</v>
      </c>
      <c r="B22" s="2" t="s">
        <v>28</v>
      </c>
      <c r="C22" s="2"/>
      <c r="D22" s="2"/>
      <c r="E22" s="5">
        <v>160000</v>
      </c>
      <c r="F22" s="8">
        <f t="shared" si="3"/>
        <v>160000</v>
      </c>
    </row>
    <row r="23" spans="1:6" ht="21" x14ac:dyDescent="0.4">
      <c r="A23" s="2">
        <f t="shared" si="1"/>
        <v>19</v>
      </c>
      <c r="B23" s="2" t="s">
        <v>18</v>
      </c>
      <c r="C23" s="2">
        <f>289541+15340</f>
        <v>304881</v>
      </c>
      <c r="D23" s="2"/>
      <c r="E23" s="5">
        <v>300746</v>
      </c>
      <c r="F23" s="8">
        <v>605627</v>
      </c>
    </row>
    <row r="24" spans="1:6" ht="21" x14ac:dyDescent="0.4">
      <c r="A24" s="2">
        <f t="shared" si="1"/>
        <v>20</v>
      </c>
      <c r="B24" s="2" t="s">
        <v>19</v>
      </c>
      <c r="C24" s="2"/>
      <c r="D24" s="2"/>
      <c r="E24" s="2">
        <f>D24*C24</f>
        <v>0</v>
      </c>
      <c r="F24" s="8">
        <f t="shared" si="3"/>
        <v>0</v>
      </c>
    </row>
    <row r="25" spans="1:6" ht="21" x14ac:dyDescent="0.4">
      <c r="A25" s="2">
        <f t="shared" si="1"/>
        <v>21</v>
      </c>
      <c r="B25" s="2" t="s">
        <v>20</v>
      </c>
      <c r="C25" s="2">
        <v>22070</v>
      </c>
      <c r="D25" s="2"/>
      <c r="E25" s="5">
        <v>279950</v>
      </c>
      <c r="F25" s="8">
        <v>302020</v>
      </c>
    </row>
    <row r="26" spans="1:6" ht="21" x14ac:dyDescent="0.4">
      <c r="A26" s="2">
        <f t="shared" si="1"/>
        <v>22</v>
      </c>
      <c r="B26" s="2" t="s">
        <v>21</v>
      </c>
      <c r="C26" s="2"/>
      <c r="D26" s="2"/>
      <c r="E26" s="2">
        <f>D26*C26</f>
        <v>0</v>
      </c>
      <c r="F26" s="8">
        <f t="shared" si="2"/>
        <v>0</v>
      </c>
    </row>
    <row r="27" spans="1:6" ht="21" x14ac:dyDescent="0.4">
      <c r="A27" s="2">
        <f t="shared" si="1"/>
        <v>23</v>
      </c>
      <c r="B27" s="2" t="s">
        <v>27</v>
      </c>
      <c r="C27" s="2">
        <v>248</v>
      </c>
      <c r="D27" s="2"/>
      <c r="E27" s="5">
        <v>970762</v>
      </c>
      <c r="F27" s="8">
        <v>1523728</v>
      </c>
    </row>
    <row r="28" spans="1:6" ht="21" x14ac:dyDescent="0.4">
      <c r="A28" s="2">
        <f t="shared" si="1"/>
        <v>24</v>
      </c>
      <c r="B28" s="2" t="s">
        <v>32</v>
      </c>
      <c r="C28" s="2">
        <v>3750</v>
      </c>
      <c r="D28" s="2">
        <v>28</v>
      </c>
      <c r="E28" s="5">
        <v>35000</v>
      </c>
      <c r="F28" s="8">
        <f t="shared" si="2"/>
        <v>105000</v>
      </c>
    </row>
    <row r="29" spans="1:6" ht="21" x14ac:dyDescent="0.4">
      <c r="A29" s="2">
        <f t="shared" si="1"/>
        <v>25</v>
      </c>
      <c r="B29" s="2" t="s">
        <v>34</v>
      </c>
      <c r="C29" s="2">
        <v>1250</v>
      </c>
      <c r="D29" s="2">
        <v>20</v>
      </c>
      <c r="E29" s="5">
        <v>5000</v>
      </c>
      <c r="F29" s="8">
        <f t="shared" si="2"/>
        <v>25000</v>
      </c>
    </row>
    <row r="30" spans="1:6" ht="21" x14ac:dyDescent="0.4">
      <c r="A30" s="2">
        <f t="shared" si="1"/>
        <v>26</v>
      </c>
      <c r="B30" s="2" t="s">
        <v>35</v>
      </c>
      <c r="C30" s="2"/>
      <c r="D30" s="2"/>
      <c r="E30" s="5">
        <v>90610</v>
      </c>
      <c r="F30" s="8">
        <f>E30</f>
        <v>90610</v>
      </c>
    </row>
    <row r="31" spans="1:6" ht="21" x14ac:dyDescent="0.4">
      <c r="A31" s="2">
        <f t="shared" si="1"/>
        <v>27</v>
      </c>
      <c r="B31" s="2" t="s">
        <v>36</v>
      </c>
      <c r="C31" s="2">
        <v>1200</v>
      </c>
      <c r="D31" s="2">
        <v>130</v>
      </c>
      <c r="E31" s="5">
        <v>156000</v>
      </c>
      <c r="F31" s="8">
        <f t="shared" si="2"/>
        <v>156000</v>
      </c>
    </row>
    <row r="32" spans="1:6" ht="21" x14ac:dyDescent="0.4">
      <c r="A32" s="2">
        <f t="shared" si="1"/>
        <v>28</v>
      </c>
      <c r="B32" s="2" t="s">
        <v>39</v>
      </c>
      <c r="C32" s="2"/>
      <c r="D32" s="2"/>
      <c r="E32" s="5">
        <v>50000</v>
      </c>
      <c r="F32" s="8">
        <f>E32</f>
        <v>50000</v>
      </c>
    </row>
    <row r="33" spans="1:6" ht="21" x14ac:dyDescent="0.4">
      <c r="A33" s="2">
        <f t="shared" si="1"/>
        <v>29</v>
      </c>
      <c r="B33" s="2" t="s">
        <v>40</v>
      </c>
      <c r="C33" s="2"/>
      <c r="D33" s="2"/>
      <c r="E33" s="5">
        <v>250000</v>
      </c>
      <c r="F33" s="8">
        <v>400000</v>
      </c>
    </row>
    <row r="34" spans="1:6" ht="21" x14ac:dyDescent="0.4">
      <c r="A34" s="2"/>
      <c r="B34" s="2"/>
      <c r="C34" s="2"/>
      <c r="D34" s="2"/>
      <c r="E34" s="6">
        <f>SUM(E5:E33)</f>
        <v>9755676</v>
      </c>
      <c r="F34" s="9">
        <f>SUM(F5:F33)</f>
        <v>12882218</v>
      </c>
    </row>
  </sheetData>
  <pageMargins left="0.25" right="0.25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4"/>
  <sheetViews>
    <sheetView topLeftCell="A19" workbookViewId="0">
      <selection activeCell="C24" sqref="C24"/>
    </sheetView>
  </sheetViews>
  <sheetFormatPr defaultRowHeight="14.4" x14ac:dyDescent="0.3"/>
  <cols>
    <col min="1" max="1" width="9.33203125" bestFit="1" customWidth="1"/>
    <col min="2" max="2" width="54.77734375" bestFit="1" customWidth="1"/>
    <col min="3" max="3" width="11.109375" customWidth="1"/>
    <col min="4" max="4" width="9.33203125" bestFit="1" customWidth="1"/>
    <col min="5" max="5" width="18.44140625" customWidth="1"/>
    <col min="6" max="6" width="17" customWidth="1"/>
  </cols>
  <sheetData>
    <row r="1" spans="1:6" ht="23.4" x14ac:dyDescent="0.45">
      <c r="A1" s="7" t="s">
        <v>29</v>
      </c>
      <c r="B1" s="7" t="s">
        <v>22</v>
      </c>
      <c r="C1" s="7"/>
      <c r="D1" s="7"/>
      <c r="E1" s="7"/>
      <c r="F1" s="1"/>
    </row>
    <row r="2" spans="1:6" ht="23.4" x14ac:dyDescent="0.45">
      <c r="A2" s="7" t="s">
        <v>23</v>
      </c>
      <c r="B2" s="7"/>
      <c r="C2" s="7"/>
      <c r="D2" s="7"/>
      <c r="E2" s="7"/>
      <c r="F2" s="1"/>
    </row>
    <row r="3" spans="1:6" ht="23.4" x14ac:dyDescent="0.45">
      <c r="A3" s="7" t="s">
        <v>43</v>
      </c>
      <c r="B3" s="7"/>
      <c r="C3" s="7" t="s">
        <v>44</v>
      </c>
      <c r="D3" s="7"/>
      <c r="E3" s="7"/>
      <c r="F3" s="1"/>
    </row>
    <row r="4" spans="1:6" ht="21" x14ac:dyDescent="0.4">
      <c r="A4" s="3" t="s">
        <v>0</v>
      </c>
      <c r="B4" s="3" t="s">
        <v>1</v>
      </c>
      <c r="C4" s="4" t="s">
        <v>2</v>
      </c>
      <c r="D4" s="4" t="s">
        <v>3</v>
      </c>
      <c r="E4" s="3" t="s">
        <v>37</v>
      </c>
      <c r="F4" s="4" t="s">
        <v>4</v>
      </c>
    </row>
    <row r="5" spans="1:6" ht="21" x14ac:dyDescent="0.4">
      <c r="A5" s="2">
        <v>1</v>
      </c>
      <c r="B5" s="2" t="s">
        <v>5</v>
      </c>
      <c r="C5" s="2">
        <v>2387</v>
      </c>
      <c r="D5" s="2">
        <v>300</v>
      </c>
      <c r="E5" s="5">
        <f>'April-2'!F5</f>
        <v>606000</v>
      </c>
      <c r="F5" s="8">
        <f>C5*D5</f>
        <v>716100</v>
      </c>
    </row>
    <row r="6" spans="1:6" ht="21" x14ac:dyDescent="0.4">
      <c r="A6" s="2">
        <v>2</v>
      </c>
      <c r="B6" s="2" t="s">
        <v>6</v>
      </c>
      <c r="C6" s="2">
        <v>134.49</v>
      </c>
      <c r="D6" s="2">
        <v>50000</v>
      </c>
      <c r="E6" s="5">
        <f>'April-2'!F6</f>
        <v>4676000</v>
      </c>
      <c r="F6" s="8">
        <f>C6*D6</f>
        <v>6724500</v>
      </c>
    </row>
    <row r="7" spans="1:6" ht="21" x14ac:dyDescent="0.4">
      <c r="A7" s="2">
        <v>3</v>
      </c>
      <c r="B7" s="2" t="s">
        <v>7</v>
      </c>
      <c r="C7" s="2">
        <v>1364</v>
      </c>
      <c r="D7" s="2">
        <v>75</v>
      </c>
      <c r="E7" s="5">
        <f>'April-2'!F7</f>
        <v>62025</v>
      </c>
      <c r="F7" s="8">
        <f>C7*D7</f>
        <v>102300</v>
      </c>
    </row>
    <row r="8" spans="1:6" ht="21" x14ac:dyDescent="0.4">
      <c r="A8" s="2">
        <v>4</v>
      </c>
      <c r="B8" s="2" t="s">
        <v>8</v>
      </c>
      <c r="C8" s="2">
        <v>73.7</v>
      </c>
      <c r="D8" s="2">
        <v>3200</v>
      </c>
      <c r="E8" s="5">
        <f>'April-2'!F8</f>
        <v>148608</v>
      </c>
      <c r="F8" s="8">
        <f t="shared" ref="F8:F17" si="0">C8*D8</f>
        <v>235840</v>
      </c>
    </row>
    <row r="9" spans="1:6" ht="21" x14ac:dyDescent="0.4">
      <c r="A9" s="2">
        <v>5</v>
      </c>
      <c r="B9" s="2" t="s">
        <v>9</v>
      </c>
      <c r="C9" s="2">
        <v>5.49</v>
      </c>
      <c r="D9" s="2">
        <v>6000</v>
      </c>
      <c r="E9" s="5">
        <f>'April-2'!F9</f>
        <v>32940</v>
      </c>
      <c r="F9" s="8">
        <f t="shared" si="0"/>
        <v>32940</v>
      </c>
    </row>
    <row r="10" spans="1:6" ht="21" x14ac:dyDescent="0.4">
      <c r="A10" s="2">
        <v>6</v>
      </c>
      <c r="B10" s="2" t="s">
        <v>30</v>
      </c>
      <c r="C10" s="2">
        <v>24.7</v>
      </c>
      <c r="D10" s="2">
        <v>5000</v>
      </c>
      <c r="E10" s="5">
        <f>'April-2'!F10</f>
        <v>92000</v>
      </c>
      <c r="F10" s="8">
        <f t="shared" si="0"/>
        <v>123500</v>
      </c>
    </row>
    <row r="11" spans="1:6" ht="21" x14ac:dyDescent="0.4">
      <c r="A11" s="2">
        <v>7</v>
      </c>
      <c r="B11" s="2" t="s">
        <v>10</v>
      </c>
      <c r="C11" s="2">
        <v>94.3</v>
      </c>
      <c r="D11" s="2">
        <v>2800</v>
      </c>
      <c r="E11" s="5">
        <f>'April-2'!F11</f>
        <v>176904</v>
      </c>
      <c r="F11" s="8">
        <f t="shared" si="0"/>
        <v>264040</v>
      </c>
    </row>
    <row r="12" spans="1:6" ht="21" x14ac:dyDescent="0.4">
      <c r="A12" s="2">
        <f>A11+1</f>
        <v>8</v>
      </c>
      <c r="B12" s="2" t="s">
        <v>11</v>
      </c>
      <c r="C12" s="2">
        <v>11.17</v>
      </c>
      <c r="D12" s="2">
        <v>1800</v>
      </c>
      <c r="E12" s="5">
        <f>'April-2'!F12</f>
        <v>20106</v>
      </c>
      <c r="F12" s="8">
        <f t="shared" si="0"/>
        <v>20106</v>
      </c>
    </row>
    <row r="13" spans="1:6" ht="21" x14ac:dyDescent="0.4">
      <c r="A13" s="2">
        <f t="shared" ref="A13:A33" si="1">A12+1</f>
        <v>9</v>
      </c>
      <c r="B13" s="2" t="s">
        <v>12</v>
      </c>
      <c r="C13" s="2">
        <v>3500</v>
      </c>
      <c r="D13" s="2">
        <v>7</v>
      </c>
      <c r="E13" s="5">
        <f>'April-2'!F13</f>
        <v>24500</v>
      </c>
      <c r="F13" s="8">
        <f t="shared" si="0"/>
        <v>24500</v>
      </c>
    </row>
    <row r="14" spans="1:6" ht="21" x14ac:dyDescent="0.4">
      <c r="A14" s="2">
        <f t="shared" si="1"/>
        <v>10</v>
      </c>
      <c r="B14" s="2" t="s">
        <v>13</v>
      </c>
      <c r="C14" s="2"/>
      <c r="D14" s="2"/>
      <c r="E14" s="5">
        <f>'April-2'!F14</f>
        <v>0</v>
      </c>
      <c r="F14" s="8">
        <f t="shared" si="0"/>
        <v>0</v>
      </c>
    </row>
    <row r="15" spans="1:6" ht="21" x14ac:dyDescent="0.4">
      <c r="A15" s="2">
        <f t="shared" si="1"/>
        <v>11</v>
      </c>
      <c r="B15" s="2" t="s">
        <v>26</v>
      </c>
      <c r="C15" s="2">
        <v>54</v>
      </c>
      <c r="D15" s="2">
        <v>1000</v>
      </c>
      <c r="E15" s="5">
        <f>'April-2'!F15</f>
        <v>33000</v>
      </c>
      <c r="F15" s="8">
        <f t="shared" si="0"/>
        <v>54000</v>
      </c>
    </row>
    <row r="16" spans="1:6" ht="21" x14ac:dyDescent="0.4">
      <c r="A16" s="2">
        <f t="shared" si="1"/>
        <v>12</v>
      </c>
      <c r="B16" s="2" t="s">
        <v>38</v>
      </c>
      <c r="C16" s="2">
        <v>79</v>
      </c>
      <c r="D16" s="2">
        <v>50</v>
      </c>
      <c r="E16" s="5">
        <f>'April-2'!F16</f>
        <v>3900</v>
      </c>
      <c r="F16" s="8">
        <f t="shared" si="0"/>
        <v>3950</v>
      </c>
    </row>
    <row r="17" spans="1:6" ht="21" x14ac:dyDescent="0.4">
      <c r="A17" s="2">
        <f t="shared" si="1"/>
        <v>13</v>
      </c>
      <c r="B17" s="2" t="s">
        <v>14</v>
      </c>
      <c r="C17" s="2">
        <v>650</v>
      </c>
      <c r="D17" s="2">
        <v>85</v>
      </c>
      <c r="E17" s="5">
        <f>'April-2'!F17</f>
        <v>46750</v>
      </c>
      <c r="F17" s="8">
        <f t="shared" si="0"/>
        <v>55250</v>
      </c>
    </row>
    <row r="18" spans="1:6" ht="21" x14ac:dyDescent="0.4">
      <c r="A18" s="2">
        <f t="shared" si="1"/>
        <v>14</v>
      </c>
      <c r="B18" s="2" t="s">
        <v>15</v>
      </c>
      <c r="C18" s="2">
        <v>6</v>
      </c>
      <c r="D18" s="2">
        <v>900</v>
      </c>
      <c r="E18" s="5"/>
      <c r="F18" s="8"/>
    </row>
    <row r="19" spans="1:6" ht="21" x14ac:dyDescent="0.4">
      <c r="A19" s="2">
        <f t="shared" si="1"/>
        <v>15</v>
      </c>
      <c r="B19" s="2" t="s">
        <v>31</v>
      </c>
      <c r="C19" s="2"/>
      <c r="D19" s="2"/>
      <c r="E19" s="5">
        <f>'April-2'!F19</f>
        <v>2641500</v>
      </c>
      <c r="F19" s="8">
        <f>E19</f>
        <v>2641500</v>
      </c>
    </row>
    <row r="20" spans="1:6" ht="21" x14ac:dyDescent="0.4">
      <c r="A20" s="2">
        <f t="shared" si="1"/>
        <v>16</v>
      </c>
      <c r="B20" s="2" t="s">
        <v>16</v>
      </c>
      <c r="C20" s="2"/>
      <c r="D20" s="2"/>
      <c r="E20" s="5">
        <f>'April-2'!F20</f>
        <v>0</v>
      </c>
      <c r="F20" s="8"/>
    </row>
    <row r="21" spans="1:6" ht="21" x14ac:dyDescent="0.4">
      <c r="A21" s="2">
        <f t="shared" si="1"/>
        <v>17</v>
      </c>
      <c r="B21" s="2" t="s">
        <v>17</v>
      </c>
      <c r="C21" s="2">
        <v>450000</v>
      </c>
      <c r="D21" s="2"/>
      <c r="E21" s="5">
        <f>'April-2'!F21</f>
        <v>900000</v>
      </c>
      <c r="F21" s="8">
        <v>1350000</v>
      </c>
    </row>
    <row r="22" spans="1:6" ht="21" x14ac:dyDescent="0.4">
      <c r="A22" s="2">
        <f t="shared" si="1"/>
        <v>18</v>
      </c>
      <c r="B22" s="2" t="s">
        <v>28</v>
      </c>
      <c r="C22" s="2">
        <v>300000</v>
      </c>
      <c r="D22" s="2"/>
      <c r="E22" s="5">
        <f>'April-2'!F22</f>
        <v>160000</v>
      </c>
      <c r="F22" s="8">
        <v>460000</v>
      </c>
    </row>
    <row r="23" spans="1:6" ht="21" x14ac:dyDescent="0.4">
      <c r="A23" s="2">
        <f t="shared" si="1"/>
        <v>19</v>
      </c>
      <c r="B23" s="2" t="s">
        <v>18</v>
      </c>
      <c r="C23" s="2">
        <f>295191+15340</f>
        <v>310531</v>
      </c>
      <c r="D23" s="2"/>
      <c r="E23" s="5">
        <f>'April-2'!F23</f>
        <v>605627</v>
      </c>
      <c r="F23" s="8">
        <v>916158</v>
      </c>
    </row>
    <row r="24" spans="1:6" ht="21" x14ac:dyDescent="0.4">
      <c r="A24" s="2">
        <f t="shared" si="1"/>
        <v>20</v>
      </c>
      <c r="B24" s="2" t="s">
        <v>19</v>
      </c>
      <c r="C24" s="2"/>
      <c r="D24" s="2"/>
      <c r="E24" s="5">
        <f>'April-2'!F24</f>
        <v>0</v>
      </c>
      <c r="F24" s="8">
        <v>0</v>
      </c>
    </row>
    <row r="25" spans="1:6" ht="21" x14ac:dyDescent="0.4">
      <c r="A25" s="2">
        <f t="shared" si="1"/>
        <v>21</v>
      </c>
      <c r="B25" s="2" t="s">
        <v>20</v>
      </c>
      <c r="C25" s="2">
        <v>176500</v>
      </c>
      <c r="D25" s="2"/>
      <c r="E25" s="5">
        <f>'April-2'!F25</f>
        <v>302020</v>
      </c>
      <c r="F25" s="8">
        <v>478520</v>
      </c>
    </row>
    <row r="26" spans="1:6" ht="21" x14ac:dyDescent="0.4">
      <c r="A26" s="2">
        <f t="shared" si="1"/>
        <v>22</v>
      </c>
      <c r="B26" s="2" t="s">
        <v>21</v>
      </c>
      <c r="C26" s="2"/>
      <c r="D26" s="2"/>
      <c r="E26" s="5">
        <f>'April-2'!F26</f>
        <v>0</v>
      </c>
      <c r="F26" s="8">
        <v>0</v>
      </c>
    </row>
    <row r="27" spans="1:6" ht="21" x14ac:dyDescent="0.4">
      <c r="A27" s="2">
        <f t="shared" si="1"/>
        <v>23</v>
      </c>
      <c r="B27" s="2" t="s">
        <v>27</v>
      </c>
      <c r="C27" s="2">
        <v>372</v>
      </c>
      <c r="D27" s="2"/>
      <c r="E27" s="5">
        <f>'April-2'!F27</f>
        <v>1523728</v>
      </c>
      <c r="F27" s="8">
        <v>2199413</v>
      </c>
    </row>
    <row r="28" spans="1:6" ht="21" x14ac:dyDescent="0.4">
      <c r="A28" s="2">
        <f t="shared" si="1"/>
        <v>24</v>
      </c>
      <c r="B28" s="2" t="s">
        <v>32</v>
      </c>
      <c r="C28" s="2">
        <v>3750</v>
      </c>
      <c r="D28" s="2">
        <v>28</v>
      </c>
      <c r="E28" s="5">
        <f>'April-2'!F28</f>
        <v>105000</v>
      </c>
      <c r="F28" s="8">
        <f>E28</f>
        <v>105000</v>
      </c>
    </row>
    <row r="29" spans="1:6" ht="21" x14ac:dyDescent="0.4">
      <c r="A29" s="2">
        <f t="shared" si="1"/>
        <v>25</v>
      </c>
      <c r="B29" s="2" t="s">
        <v>34</v>
      </c>
      <c r="C29" s="2">
        <v>1250</v>
      </c>
      <c r="D29" s="2">
        <v>20</v>
      </c>
      <c r="E29" s="5">
        <f>'April-2'!F29</f>
        <v>25000</v>
      </c>
      <c r="F29" s="8">
        <f>E29</f>
        <v>25000</v>
      </c>
    </row>
    <row r="30" spans="1:6" ht="21" x14ac:dyDescent="0.4">
      <c r="A30" s="2">
        <f t="shared" si="1"/>
        <v>26</v>
      </c>
      <c r="B30" s="2" t="s">
        <v>35</v>
      </c>
      <c r="C30" s="2"/>
      <c r="D30" s="2"/>
      <c r="E30" s="5">
        <f>'April-2'!F30</f>
        <v>90610</v>
      </c>
      <c r="F30" s="8">
        <f>E30</f>
        <v>90610</v>
      </c>
    </row>
    <row r="31" spans="1:6" ht="21" x14ac:dyDescent="0.4">
      <c r="A31" s="2">
        <f t="shared" si="1"/>
        <v>27</v>
      </c>
      <c r="B31" s="2" t="s">
        <v>36</v>
      </c>
      <c r="C31" s="2">
        <v>1200</v>
      </c>
      <c r="D31" s="2">
        <v>130</v>
      </c>
      <c r="E31" s="5">
        <f>'April-2'!F31</f>
        <v>156000</v>
      </c>
      <c r="F31" s="8">
        <f>E31</f>
        <v>156000</v>
      </c>
    </row>
    <row r="32" spans="1:6" ht="21" x14ac:dyDescent="0.4">
      <c r="A32" s="2">
        <f t="shared" si="1"/>
        <v>28</v>
      </c>
      <c r="B32" s="2" t="s">
        <v>39</v>
      </c>
      <c r="C32" s="2"/>
      <c r="D32" s="2"/>
      <c r="E32" s="5">
        <f>'April-2'!F32</f>
        <v>50000</v>
      </c>
      <c r="F32" s="8">
        <f>E32</f>
        <v>50000</v>
      </c>
    </row>
    <row r="33" spans="1:6" ht="21" x14ac:dyDescent="0.4">
      <c r="A33" s="2">
        <f t="shared" si="1"/>
        <v>29</v>
      </c>
      <c r="B33" s="2" t="s">
        <v>40</v>
      </c>
      <c r="C33" s="2"/>
      <c r="D33" s="2"/>
      <c r="E33" s="5">
        <f>'April-2'!F33</f>
        <v>400000</v>
      </c>
      <c r="F33" s="8">
        <v>500000</v>
      </c>
    </row>
    <row r="34" spans="1:6" ht="21" x14ac:dyDescent="0.4">
      <c r="A34" s="2"/>
      <c r="B34" s="2"/>
      <c r="C34" s="2"/>
      <c r="D34" s="2"/>
      <c r="E34" s="6">
        <f>SUM(E5:E33)</f>
        <v>12882218</v>
      </c>
      <c r="F34" s="9">
        <f>SUM(F5:F33)</f>
        <v>17329227</v>
      </c>
    </row>
  </sheetData>
  <pageMargins left="0.25" right="0.25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F35"/>
  <sheetViews>
    <sheetView topLeftCell="A20" workbookViewId="0">
      <selection activeCell="C26" sqref="C26"/>
    </sheetView>
  </sheetViews>
  <sheetFormatPr defaultRowHeight="14.4" x14ac:dyDescent="0.3"/>
  <cols>
    <col min="1" max="1" width="9.33203125" bestFit="1" customWidth="1"/>
    <col min="2" max="2" width="54.77734375" bestFit="1" customWidth="1"/>
    <col min="3" max="3" width="11.109375" customWidth="1"/>
    <col min="4" max="4" width="9.33203125" bestFit="1" customWidth="1"/>
    <col min="5" max="5" width="18.44140625" customWidth="1"/>
    <col min="6" max="6" width="18.88671875" customWidth="1"/>
  </cols>
  <sheetData>
    <row r="2" spans="1:6" ht="23.4" x14ac:dyDescent="0.45">
      <c r="A2" s="7" t="s">
        <v>29</v>
      </c>
      <c r="B2" s="7" t="s">
        <v>22</v>
      </c>
      <c r="C2" s="7"/>
      <c r="D2" s="7"/>
      <c r="E2" s="7"/>
      <c r="F2" s="1"/>
    </row>
    <row r="3" spans="1:6" ht="23.4" x14ac:dyDescent="0.45">
      <c r="A3" s="7" t="s">
        <v>23</v>
      </c>
      <c r="B3" s="7"/>
      <c r="C3" s="7"/>
      <c r="D3" s="7"/>
      <c r="E3" s="7"/>
      <c r="F3" s="1"/>
    </row>
    <row r="4" spans="1:6" ht="23.4" x14ac:dyDescent="0.45">
      <c r="A4" s="7" t="s">
        <v>47</v>
      </c>
      <c r="B4" s="7"/>
      <c r="C4" s="7" t="s">
        <v>45</v>
      </c>
      <c r="D4" s="7"/>
      <c r="E4" s="7"/>
      <c r="F4" s="1"/>
    </row>
    <row r="5" spans="1:6" ht="21" x14ac:dyDescent="0.4">
      <c r="A5" s="3" t="s">
        <v>0</v>
      </c>
      <c r="B5" s="3" t="s">
        <v>1</v>
      </c>
      <c r="C5" s="4" t="s">
        <v>2</v>
      </c>
      <c r="D5" s="4" t="s">
        <v>3</v>
      </c>
      <c r="E5" s="3" t="s">
        <v>37</v>
      </c>
      <c r="F5" s="4" t="s">
        <v>4</v>
      </c>
    </row>
    <row r="6" spans="1:6" ht="21" x14ac:dyDescent="0.4">
      <c r="A6" s="2">
        <v>1</v>
      </c>
      <c r="B6" s="2" t="s">
        <v>5</v>
      </c>
      <c r="C6" s="2">
        <v>2987</v>
      </c>
      <c r="D6" s="2">
        <v>300</v>
      </c>
      <c r="E6" s="5">
        <f>'May-22'!F5</f>
        <v>716100</v>
      </c>
      <c r="F6" s="5">
        <f t="shared" ref="F6:F11" si="0">C6*D6</f>
        <v>896100</v>
      </c>
    </row>
    <row r="7" spans="1:6" ht="21" x14ac:dyDescent="0.4">
      <c r="A7" s="2">
        <v>2</v>
      </c>
      <c r="B7" s="2" t="s">
        <v>6</v>
      </c>
      <c r="C7" s="2">
        <v>152.91999999999999</v>
      </c>
      <c r="D7" s="2">
        <v>50000</v>
      </c>
      <c r="E7" s="5">
        <f>'May-22'!F6</f>
        <v>6724500</v>
      </c>
      <c r="F7" s="5">
        <f t="shared" si="0"/>
        <v>7645999.9999999991</v>
      </c>
    </row>
    <row r="8" spans="1:6" ht="21" x14ac:dyDescent="0.4">
      <c r="A8" s="2">
        <v>3</v>
      </c>
      <c r="B8" s="2" t="s">
        <v>7</v>
      </c>
      <c r="C8" s="2">
        <v>1595</v>
      </c>
      <c r="D8" s="2">
        <v>75</v>
      </c>
      <c r="E8" s="5">
        <f>'May-22'!F7</f>
        <v>102300</v>
      </c>
      <c r="F8" s="5">
        <f t="shared" si="0"/>
        <v>119625</v>
      </c>
    </row>
    <row r="9" spans="1:6" ht="21" x14ac:dyDescent="0.4">
      <c r="A9" s="2">
        <v>4</v>
      </c>
      <c r="B9" s="2" t="s">
        <v>8</v>
      </c>
      <c r="C9" s="2">
        <v>73.7</v>
      </c>
      <c r="D9" s="2">
        <v>3200</v>
      </c>
      <c r="E9" s="5">
        <f>'May-22'!F8</f>
        <v>235840</v>
      </c>
      <c r="F9" s="5">
        <f t="shared" si="0"/>
        <v>235840</v>
      </c>
    </row>
    <row r="10" spans="1:6" ht="21" x14ac:dyDescent="0.4">
      <c r="A10" s="2">
        <f>A9+1</f>
        <v>5</v>
      </c>
      <c r="B10" s="2" t="s">
        <v>9</v>
      </c>
      <c r="C10" s="2">
        <v>557</v>
      </c>
      <c r="D10" s="2">
        <v>110</v>
      </c>
      <c r="E10" s="5">
        <v>0</v>
      </c>
      <c r="F10" s="5">
        <f t="shared" si="0"/>
        <v>61270</v>
      </c>
    </row>
    <row r="11" spans="1:6" ht="21" x14ac:dyDescent="0.4">
      <c r="A11" s="2">
        <f t="shared" ref="A11:A34" si="1">A10+1</f>
        <v>6</v>
      </c>
      <c r="B11" s="2" t="s">
        <v>46</v>
      </c>
      <c r="C11" s="2">
        <v>5.49</v>
      </c>
      <c r="D11" s="2">
        <v>6000</v>
      </c>
      <c r="E11" s="5">
        <f>'May-22'!F9</f>
        <v>32940</v>
      </c>
      <c r="F11" s="5">
        <f t="shared" si="0"/>
        <v>32940</v>
      </c>
    </row>
    <row r="12" spans="1:6" ht="21" x14ac:dyDescent="0.4">
      <c r="A12" s="2">
        <f t="shared" si="1"/>
        <v>7</v>
      </c>
      <c r="B12" s="2" t="s">
        <v>30</v>
      </c>
      <c r="C12" s="2">
        <v>24.7</v>
      </c>
      <c r="D12" s="2">
        <v>5000</v>
      </c>
      <c r="E12" s="5">
        <f>'May-22'!F10</f>
        <v>123500</v>
      </c>
      <c r="F12" s="5">
        <f t="shared" ref="F12:F19" si="2">C12*D12</f>
        <v>123500</v>
      </c>
    </row>
    <row r="13" spans="1:6" ht="21" x14ac:dyDescent="0.4">
      <c r="A13" s="2">
        <f t="shared" si="1"/>
        <v>8</v>
      </c>
      <c r="B13" s="2" t="s">
        <v>10</v>
      </c>
      <c r="C13" s="2">
        <v>100.56</v>
      </c>
      <c r="D13" s="2">
        <v>2800</v>
      </c>
      <c r="E13" s="5">
        <f>'May-22'!F11</f>
        <v>264040</v>
      </c>
      <c r="F13" s="5">
        <f t="shared" si="2"/>
        <v>281568</v>
      </c>
    </row>
    <row r="14" spans="1:6" ht="21" x14ac:dyDescent="0.4">
      <c r="A14" s="2">
        <f t="shared" si="1"/>
        <v>9</v>
      </c>
      <c r="B14" s="2" t="s">
        <v>11</v>
      </c>
      <c r="C14" s="2">
        <v>54.86</v>
      </c>
      <c r="D14" s="2">
        <v>1800</v>
      </c>
      <c r="E14" s="5">
        <f>'May-22'!F12</f>
        <v>20106</v>
      </c>
      <c r="F14" s="5">
        <f t="shared" si="2"/>
        <v>98748</v>
      </c>
    </row>
    <row r="15" spans="1:6" ht="21" x14ac:dyDescent="0.4">
      <c r="A15" s="2">
        <f t="shared" si="1"/>
        <v>10</v>
      </c>
      <c r="B15" s="2" t="s">
        <v>12</v>
      </c>
      <c r="C15" s="2">
        <v>3500</v>
      </c>
      <c r="D15" s="2">
        <v>7</v>
      </c>
      <c r="E15" s="5">
        <f>'May-22'!F13</f>
        <v>24500</v>
      </c>
      <c r="F15" s="5">
        <f t="shared" si="2"/>
        <v>24500</v>
      </c>
    </row>
    <row r="16" spans="1:6" ht="21" x14ac:dyDescent="0.4">
      <c r="A16" s="2">
        <f t="shared" si="1"/>
        <v>11</v>
      </c>
      <c r="B16" s="2" t="s">
        <v>13</v>
      </c>
      <c r="C16" s="2"/>
      <c r="D16" s="2"/>
      <c r="E16" s="5">
        <f>'May-22'!F14</f>
        <v>0</v>
      </c>
      <c r="F16" s="5">
        <f t="shared" si="2"/>
        <v>0</v>
      </c>
    </row>
    <row r="17" spans="1:6" ht="21" x14ac:dyDescent="0.4">
      <c r="A17" s="2">
        <f t="shared" si="1"/>
        <v>12</v>
      </c>
      <c r="B17" s="2" t="s">
        <v>26</v>
      </c>
      <c r="C17" s="2">
        <v>81</v>
      </c>
      <c r="D17" s="2">
        <v>1000</v>
      </c>
      <c r="E17" s="5">
        <f>'May-22'!F15</f>
        <v>54000</v>
      </c>
      <c r="F17" s="5">
        <f t="shared" si="2"/>
        <v>81000</v>
      </c>
    </row>
    <row r="18" spans="1:6" ht="21" x14ac:dyDescent="0.4">
      <c r="A18" s="2">
        <f t="shared" si="1"/>
        <v>13</v>
      </c>
      <c r="B18" s="2" t="s">
        <v>38</v>
      </c>
      <c r="C18" s="2">
        <v>160</v>
      </c>
      <c r="D18" s="2">
        <v>50</v>
      </c>
      <c r="E18" s="5">
        <f>'May-22'!F16</f>
        <v>3950</v>
      </c>
      <c r="F18" s="5">
        <f t="shared" si="2"/>
        <v>8000</v>
      </c>
    </row>
    <row r="19" spans="1:6" ht="21" x14ac:dyDescent="0.4">
      <c r="A19" s="2">
        <f t="shared" si="1"/>
        <v>14</v>
      </c>
      <c r="B19" s="2" t="s">
        <v>14</v>
      </c>
      <c r="C19" s="2">
        <v>800</v>
      </c>
      <c r="D19" s="2">
        <v>85</v>
      </c>
      <c r="E19" s="5">
        <f>'May-22'!F17</f>
        <v>55250</v>
      </c>
      <c r="F19" s="5">
        <f t="shared" si="2"/>
        <v>68000</v>
      </c>
    </row>
    <row r="20" spans="1:6" ht="21" x14ac:dyDescent="0.4">
      <c r="A20" s="2">
        <f t="shared" si="1"/>
        <v>15</v>
      </c>
      <c r="B20" s="2" t="s">
        <v>15</v>
      </c>
      <c r="C20" s="2">
        <v>25.25</v>
      </c>
      <c r="D20" s="2">
        <v>900</v>
      </c>
      <c r="E20" s="5">
        <f>'May-22'!F18</f>
        <v>0</v>
      </c>
      <c r="F20" s="5"/>
    </row>
    <row r="21" spans="1:6" ht="21" x14ac:dyDescent="0.4">
      <c r="A21" s="2">
        <f t="shared" si="1"/>
        <v>16</v>
      </c>
      <c r="B21" s="2" t="s">
        <v>31</v>
      </c>
      <c r="C21" s="2"/>
      <c r="D21" s="2"/>
      <c r="E21" s="5">
        <f>'May-22'!F19</f>
        <v>2641500</v>
      </c>
      <c r="F21" s="5">
        <f>E21</f>
        <v>2641500</v>
      </c>
    </row>
    <row r="22" spans="1:6" ht="21" x14ac:dyDescent="0.4">
      <c r="A22" s="2">
        <f t="shared" si="1"/>
        <v>17</v>
      </c>
      <c r="B22" s="2" t="s">
        <v>85</v>
      </c>
      <c r="C22" s="2">
        <v>22.1</v>
      </c>
      <c r="D22" s="2">
        <v>2200</v>
      </c>
      <c r="E22" s="5">
        <f>'May-22'!F20</f>
        <v>0</v>
      </c>
      <c r="F22" s="5"/>
    </row>
    <row r="23" spans="1:6" ht="21" x14ac:dyDescent="0.4">
      <c r="A23" s="2">
        <f t="shared" si="1"/>
        <v>18</v>
      </c>
      <c r="B23" s="2" t="s">
        <v>17</v>
      </c>
      <c r="C23" s="2">
        <v>450000</v>
      </c>
      <c r="D23" s="2"/>
      <c r="E23" s="5">
        <f>'May-22'!F21</f>
        <v>1350000</v>
      </c>
      <c r="F23" s="5">
        <v>1450000</v>
      </c>
    </row>
    <row r="24" spans="1:6" ht="21" x14ac:dyDescent="0.4">
      <c r="A24" s="2">
        <f t="shared" si="1"/>
        <v>19</v>
      </c>
      <c r="B24" s="2" t="s">
        <v>28</v>
      </c>
      <c r="C24" s="2">
        <v>300000</v>
      </c>
      <c r="D24" s="2"/>
      <c r="E24" s="5">
        <f>'May-22'!F22</f>
        <v>460000</v>
      </c>
      <c r="F24" s="5">
        <f>E24</f>
        <v>460000</v>
      </c>
    </row>
    <row r="25" spans="1:6" ht="21" x14ac:dyDescent="0.4">
      <c r="A25" s="2">
        <f t="shared" si="1"/>
        <v>20</v>
      </c>
      <c r="B25" s="2" t="s">
        <v>18</v>
      </c>
      <c r="C25" s="2">
        <f>219569+15340</f>
        <v>234909</v>
      </c>
      <c r="D25" s="2"/>
      <c r="E25" s="5">
        <f>'May-22'!F23</f>
        <v>916158</v>
      </c>
      <c r="F25" s="5">
        <v>1151067</v>
      </c>
    </row>
    <row r="26" spans="1:6" ht="21" x14ac:dyDescent="0.4">
      <c r="A26" s="2">
        <f t="shared" si="1"/>
        <v>21</v>
      </c>
      <c r="B26" s="2" t="s">
        <v>20</v>
      </c>
      <c r="C26" s="2">
        <v>186075</v>
      </c>
      <c r="D26" s="2"/>
      <c r="E26" s="5">
        <f>'May-22'!F25</f>
        <v>478520</v>
      </c>
      <c r="F26" s="5">
        <v>664595</v>
      </c>
    </row>
    <row r="27" spans="1:6" ht="21" x14ac:dyDescent="0.4">
      <c r="A27" s="2">
        <f t="shared" si="1"/>
        <v>22</v>
      </c>
      <c r="B27" s="2" t="s">
        <v>21</v>
      </c>
      <c r="C27" s="2"/>
      <c r="D27" s="2"/>
      <c r="E27" s="5">
        <f>'May-22'!F26</f>
        <v>0</v>
      </c>
      <c r="F27" s="5">
        <f t="shared" ref="F27:F33" si="3">E27</f>
        <v>0</v>
      </c>
    </row>
    <row r="28" spans="1:6" ht="21" x14ac:dyDescent="0.4">
      <c r="A28" s="2">
        <f t="shared" si="1"/>
        <v>23</v>
      </c>
      <c r="B28" s="2" t="s">
        <v>27</v>
      </c>
      <c r="C28" s="2">
        <v>593.5</v>
      </c>
      <c r="D28" s="2"/>
      <c r="E28" s="5">
        <f>'May-22'!F27</f>
        <v>2199413</v>
      </c>
      <c r="F28" s="5">
        <v>3503246</v>
      </c>
    </row>
    <row r="29" spans="1:6" ht="21" x14ac:dyDescent="0.4">
      <c r="A29" s="2">
        <f t="shared" si="1"/>
        <v>24</v>
      </c>
      <c r="B29" s="2" t="s">
        <v>32</v>
      </c>
      <c r="C29" s="2">
        <v>3750</v>
      </c>
      <c r="D29" s="2">
        <v>28</v>
      </c>
      <c r="E29" s="5">
        <f>'May-22'!F28</f>
        <v>105000</v>
      </c>
      <c r="F29" s="5">
        <f t="shared" si="3"/>
        <v>105000</v>
      </c>
    </row>
    <row r="30" spans="1:6" ht="21" x14ac:dyDescent="0.4">
      <c r="A30" s="2">
        <f t="shared" si="1"/>
        <v>25</v>
      </c>
      <c r="B30" s="2" t="s">
        <v>34</v>
      </c>
      <c r="C30" s="2">
        <v>1250</v>
      </c>
      <c r="D30" s="2">
        <v>20</v>
      </c>
      <c r="E30" s="5">
        <f>'May-22'!F29</f>
        <v>25000</v>
      </c>
      <c r="F30" s="5">
        <f t="shared" si="3"/>
        <v>25000</v>
      </c>
    </row>
    <row r="31" spans="1:6" ht="21" x14ac:dyDescent="0.4">
      <c r="A31" s="2">
        <f t="shared" si="1"/>
        <v>26</v>
      </c>
      <c r="B31" s="2" t="s">
        <v>35</v>
      </c>
      <c r="C31" s="2"/>
      <c r="D31" s="2"/>
      <c r="E31" s="5">
        <f>'May-22'!F30</f>
        <v>90610</v>
      </c>
      <c r="F31" s="5">
        <f t="shared" si="3"/>
        <v>90610</v>
      </c>
    </row>
    <row r="32" spans="1:6" ht="21" x14ac:dyDescent="0.4">
      <c r="A32" s="2">
        <f t="shared" si="1"/>
        <v>27</v>
      </c>
      <c r="B32" s="2" t="s">
        <v>36</v>
      </c>
      <c r="C32" s="2">
        <v>1200</v>
      </c>
      <c r="D32" s="2">
        <v>130</v>
      </c>
      <c r="E32" s="5">
        <f>'May-22'!F31</f>
        <v>156000</v>
      </c>
      <c r="F32" s="5">
        <f t="shared" si="3"/>
        <v>156000</v>
      </c>
    </row>
    <row r="33" spans="1:6" ht="21" x14ac:dyDescent="0.4">
      <c r="A33" s="2">
        <f t="shared" si="1"/>
        <v>28</v>
      </c>
      <c r="B33" s="2" t="s">
        <v>39</v>
      </c>
      <c r="C33" s="2"/>
      <c r="D33" s="2"/>
      <c r="E33" s="5">
        <f>'May-22'!F32</f>
        <v>50000</v>
      </c>
      <c r="F33" s="5">
        <f t="shared" si="3"/>
        <v>50000</v>
      </c>
    </row>
    <row r="34" spans="1:6" ht="21" x14ac:dyDescent="0.4">
      <c r="A34" s="2">
        <f t="shared" si="1"/>
        <v>29</v>
      </c>
      <c r="B34" s="2" t="s">
        <v>40</v>
      </c>
      <c r="C34" s="2"/>
      <c r="D34" s="2"/>
      <c r="E34" s="5">
        <f>'May-22'!F33</f>
        <v>500000</v>
      </c>
      <c r="F34" s="5">
        <v>600000</v>
      </c>
    </row>
    <row r="35" spans="1:6" ht="21" x14ac:dyDescent="0.4">
      <c r="A35" s="2"/>
      <c r="B35" s="2"/>
      <c r="C35" s="2"/>
      <c r="D35" s="2"/>
      <c r="E35" s="6">
        <f>'May-22'!F34</f>
        <v>17329227</v>
      </c>
      <c r="F35" s="6">
        <f>SUM(F6:F34)</f>
        <v>20574109</v>
      </c>
    </row>
  </sheetData>
  <pageMargins left="0.25" right="0.25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34"/>
  <sheetViews>
    <sheetView topLeftCell="A25" workbookViewId="0">
      <selection activeCell="C24" sqref="C24"/>
    </sheetView>
  </sheetViews>
  <sheetFormatPr defaultRowHeight="14.4" x14ac:dyDescent="0.3"/>
  <cols>
    <col min="1" max="1" width="9.33203125" bestFit="1" customWidth="1"/>
    <col min="2" max="2" width="46.44140625" bestFit="1" customWidth="1"/>
    <col min="3" max="3" width="11.109375" customWidth="1"/>
    <col min="4" max="4" width="9.33203125" bestFit="1" customWidth="1"/>
    <col min="5" max="5" width="18.44140625" customWidth="1"/>
    <col min="6" max="6" width="18.88671875" customWidth="1"/>
    <col min="8" max="8" width="17.88671875" customWidth="1"/>
  </cols>
  <sheetData>
    <row r="1" spans="1:8" ht="18" x14ac:dyDescent="0.35">
      <c r="A1" s="10" t="s">
        <v>29</v>
      </c>
      <c r="B1" s="10" t="s">
        <v>22</v>
      </c>
      <c r="C1" s="10"/>
      <c r="D1" s="10"/>
      <c r="E1" s="10"/>
      <c r="F1" s="11"/>
    </row>
    <row r="2" spans="1:8" ht="18" x14ac:dyDescent="0.35">
      <c r="A2" s="10" t="s">
        <v>23</v>
      </c>
      <c r="B2" s="10"/>
      <c r="C2" s="10"/>
      <c r="D2" s="10"/>
      <c r="E2" s="10"/>
      <c r="F2" s="11"/>
    </row>
    <row r="3" spans="1:8" ht="18" x14ac:dyDescent="0.35">
      <c r="A3" s="10" t="s">
        <v>48</v>
      </c>
      <c r="B3" s="10"/>
      <c r="C3" s="10" t="s">
        <v>49</v>
      </c>
      <c r="D3" s="10"/>
      <c r="E3" s="10"/>
      <c r="F3" s="11"/>
    </row>
    <row r="4" spans="1:8" ht="18" x14ac:dyDescent="0.35">
      <c r="A4" s="12" t="s">
        <v>0</v>
      </c>
      <c r="B4" s="12" t="s">
        <v>1</v>
      </c>
      <c r="C4" s="13" t="s">
        <v>2</v>
      </c>
      <c r="D4" s="13" t="s">
        <v>3</v>
      </c>
      <c r="E4" s="12" t="s">
        <v>37</v>
      </c>
      <c r="F4" s="13" t="s">
        <v>4</v>
      </c>
    </row>
    <row r="5" spans="1:8" ht="21" x14ac:dyDescent="0.4">
      <c r="A5" s="14">
        <v>1</v>
      </c>
      <c r="B5" s="14" t="s">
        <v>5</v>
      </c>
      <c r="C5" s="14">
        <v>2407</v>
      </c>
      <c r="D5" s="14">
        <v>300</v>
      </c>
      <c r="E5" s="8">
        <f>'Iune-22'!F6</f>
        <v>896100</v>
      </c>
      <c r="F5" s="8">
        <f t="shared" ref="F5:F13" si="0">C5*D5</f>
        <v>722100</v>
      </c>
      <c r="H5" s="19"/>
    </row>
    <row r="6" spans="1:8" ht="21" x14ac:dyDescent="0.4">
      <c r="A6" s="14">
        <v>2</v>
      </c>
      <c r="B6" s="14" t="s">
        <v>6</v>
      </c>
      <c r="C6" s="14">
        <v>157.4</v>
      </c>
      <c r="D6" s="14">
        <v>50000</v>
      </c>
      <c r="E6" s="8">
        <f>'Iune-22'!F7</f>
        <v>7645999.9999999991</v>
      </c>
      <c r="F6" s="8">
        <f t="shared" si="0"/>
        <v>7870000</v>
      </c>
      <c r="H6" s="19"/>
    </row>
    <row r="7" spans="1:8" ht="21" x14ac:dyDescent="0.4">
      <c r="A7" s="14">
        <v>3</v>
      </c>
      <c r="B7" s="14" t="s">
        <v>7</v>
      </c>
      <c r="C7" s="14">
        <v>1890</v>
      </c>
      <c r="D7" s="14">
        <v>75</v>
      </c>
      <c r="E7" s="8">
        <f>'Iune-22'!F8</f>
        <v>119625</v>
      </c>
      <c r="F7" s="8">
        <f t="shared" si="0"/>
        <v>141750</v>
      </c>
      <c r="H7" s="19"/>
    </row>
    <row r="8" spans="1:8" ht="21" x14ac:dyDescent="0.4">
      <c r="A8" s="14">
        <v>4</v>
      </c>
      <c r="B8" s="14" t="s">
        <v>8</v>
      </c>
      <c r="C8" s="14">
        <v>89.66</v>
      </c>
      <c r="D8" s="14">
        <v>3200</v>
      </c>
      <c r="E8" s="8">
        <f>'Iune-22'!F9</f>
        <v>235840</v>
      </c>
      <c r="F8" s="8">
        <f t="shared" si="0"/>
        <v>286912</v>
      </c>
      <c r="H8" s="19"/>
    </row>
    <row r="9" spans="1:8" ht="21" x14ac:dyDescent="0.4">
      <c r="A9" s="14">
        <f>A8+1</f>
        <v>5</v>
      </c>
      <c r="B9" s="14" t="s">
        <v>9</v>
      </c>
      <c r="C9" s="14">
        <v>557</v>
      </c>
      <c r="D9" s="14">
        <v>110</v>
      </c>
      <c r="E9" s="8">
        <v>61270</v>
      </c>
      <c r="F9" s="8">
        <f t="shared" si="0"/>
        <v>61270</v>
      </c>
      <c r="H9" s="19"/>
    </row>
    <row r="10" spans="1:8" ht="21" x14ac:dyDescent="0.4">
      <c r="A10" s="14">
        <f t="shared" ref="A10:A33" si="1">A9+1</f>
        <v>6</v>
      </c>
      <c r="B10" s="14" t="s">
        <v>46</v>
      </c>
      <c r="C10" s="14">
        <v>5.49</v>
      </c>
      <c r="D10" s="14">
        <v>6000</v>
      </c>
      <c r="E10" s="8">
        <f>'Iune-22'!F11</f>
        <v>32940</v>
      </c>
      <c r="F10" s="8">
        <f t="shared" si="0"/>
        <v>32940</v>
      </c>
      <c r="H10" s="19"/>
    </row>
    <row r="11" spans="1:8" ht="21" x14ac:dyDescent="0.4">
      <c r="A11" s="14">
        <f t="shared" si="1"/>
        <v>7</v>
      </c>
      <c r="B11" s="14" t="s">
        <v>30</v>
      </c>
      <c r="C11" s="14">
        <v>35.08</v>
      </c>
      <c r="D11" s="14">
        <v>4500</v>
      </c>
      <c r="E11" s="8">
        <f>'Iune-22'!F12</f>
        <v>123500</v>
      </c>
      <c r="F11" s="8">
        <f t="shared" si="0"/>
        <v>157860</v>
      </c>
      <c r="H11" s="19"/>
    </row>
    <row r="12" spans="1:8" ht="21" x14ac:dyDescent="0.4">
      <c r="A12" s="14">
        <f t="shared" si="1"/>
        <v>8</v>
      </c>
      <c r="B12" s="14" t="s">
        <v>10</v>
      </c>
      <c r="C12" s="14">
        <v>125.79</v>
      </c>
      <c r="D12" s="14">
        <v>2800</v>
      </c>
      <c r="E12" s="8">
        <f>'Iune-22'!F13</f>
        <v>281568</v>
      </c>
      <c r="F12" s="8">
        <f t="shared" si="0"/>
        <v>352212</v>
      </c>
      <c r="H12" s="19"/>
    </row>
    <row r="13" spans="1:8" ht="21" x14ac:dyDescent="0.4">
      <c r="A13" s="14">
        <f t="shared" si="1"/>
        <v>9</v>
      </c>
      <c r="B13" s="14" t="s">
        <v>11</v>
      </c>
      <c r="C13" s="14">
        <v>140.99</v>
      </c>
      <c r="D13" s="14">
        <v>1800</v>
      </c>
      <c r="E13" s="8">
        <f>'Iune-22'!F14</f>
        <v>98748</v>
      </c>
      <c r="F13" s="8">
        <f t="shared" si="0"/>
        <v>253782.00000000003</v>
      </c>
      <c r="H13" s="19"/>
    </row>
    <row r="14" spans="1:8" ht="21" x14ac:dyDescent="0.4">
      <c r="A14" s="14">
        <f t="shared" si="1"/>
        <v>10</v>
      </c>
      <c r="B14" s="14" t="s">
        <v>12</v>
      </c>
      <c r="C14" s="14">
        <v>3500</v>
      </c>
      <c r="D14" s="14">
        <v>7</v>
      </c>
      <c r="E14" s="8">
        <f>'Iune-22'!F15</f>
        <v>24500</v>
      </c>
      <c r="F14" s="8">
        <f t="shared" ref="F14:F18" si="2">C14*D14</f>
        <v>24500</v>
      </c>
      <c r="H14" s="19"/>
    </row>
    <row r="15" spans="1:8" ht="21" x14ac:dyDescent="0.4">
      <c r="A15" s="14">
        <f t="shared" si="1"/>
        <v>11</v>
      </c>
      <c r="B15" s="14" t="s">
        <v>13</v>
      </c>
      <c r="C15" s="14"/>
      <c r="D15" s="14"/>
      <c r="E15" s="8">
        <f>'Iune-22'!F16</f>
        <v>0</v>
      </c>
      <c r="F15" s="8">
        <f t="shared" si="2"/>
        <v>0</v>
      </c>
      <c r="H15" s="19"/>
    </row>
    <row r="16" spans="1:8" ht="21" x14ac:dyDescent="0.4">
      <c r="A16" s="14">
        <f t="shared" si="1"/>
        <v>12</v>
      </c>
      <c r="B16" s="14" t="s">
        <v>26</v>
      </c>
      <c r="C16" s="14">
        <v>96</v>
      </c>
      <c r="D16" s="14">
        <v>1000</v>
      </c>
      <c r="E16" s="8">
        <f>'Iune-22'!F17</f>
        <v>81000</v>
      </c>
      <c r="F16" s="8">
        <f t="shared" si="2"/>
        <v>96000</v>
      </c>
      <c r="H16" s="19"/>
    </row>
    <row r="17" spans="1:8" ht="21" x14ac:dyDescent="0.4">
      <c r="A17" s="14">
        <f t="shared" si="1"/>
        <v>13</v>
      </c>
      <c r="B17" s="14" t="s">
        <v>38</v>
      </c>
      <c r="C17" s="14">
        <v>183</v>
      </c>
      <c r="D17" s="14">
        <v>50</v>
      </c>
      <c r="E17" s="8">
        <f>'Iune-22'!F18</f>
        <v>8000</v>
      </c>
      <c r="F17" s="8">
        <f t="shared" si="2"/>
        <v>9150</v>
      </c>
      <c r="H17" s="19"/>
    </row>
    <row r="18" spans="1:8" ht="21" x14ac:dyDescent="0.4">
      <c r="A18" s="14">
        <f t="shared" si="1"/>
        <v>14</v>
      </c>
      <c r="B18" s="14" t="s">
        <v>14</v>
      </c>
      <c r="C18" s="14">
        <v>900</v>
      </c>
      <c r="D18" s="14">
        <v>85</v>
      </c>
      <c r="E18" s="8">
        <f>'Iune-22'!F19</f>
        <v>68000</v>
      </c>
      <c r="F18" s="8">
        <f t="shared" si="2"/>
        <v>76500</v>
      </c>
      <c r="H18" s="19"/>
    </row>
    <row r="19" spans="1:8" ht="21" x14ac:dyDescent="0.4">
      <c r="A19" s="14">
        <f t="shared" si="1"/>
        <v>15</v>
      </c>
      <c r="B19" s="14" t="s">
        <v>31</v>
      </c>
      <c r="C19" s="14"/>
      <c r="D19" s="14"/>
      <c r="E19" s="8">
        <v>2641500</v>
      </c>
      <c r="F19" s="8">
        <v>3500000</v>
      </c>
      <c r="H19" s="19"/>
    </row>
    <row r="20" spans="1:8" ht="21" x14ac:dyDescent="0.4">
      <c r="A20" s="14">
        <f t="shared" si="1"/>
        <v>16</v>
      </c>
      <c r="B20" s="14" t="s">
        <v>53</v>
      </c>
      <c r="C20" s="14">
        <v>3</v>
      </c>
      <c r="D20" s="14">
        <v>17500</v>
      </c>
      <c r="E20" s="8"/>
      <c r="F20" s="8">
        <f>C20*D20</f>
        <v>52500</v>
      </c>
      <c r="H20" s="19"/>
    </row>
    <row r="21" spans="1:8" ht="21" x14ac:dyDescent="0.4">
      <c r="A21" s="14">
        <f t="shared" si="1"/>
        <v>17</v>
      </c>
      <c r="B21" s="14" t="s">
        <v>17</v>
      </c>
      <c r="C21" s="14">
        <v>450000</v>
      </c>
      <c r="D21" s="14"/>
      <c r="E21" s="8">
        <f>'Iune-22'!F23</f>
        <v>1450000</v>
      </c>
      <c r="F21" s="8">
        <v>1550000</v>
      </c>
      <c r="H21" s="19"/>
    </row>
    <row r="22" spans="1:8" ht="21" x14ac:dyDescent="0.4">
      <c r="A22" s="14">
        <f t="shared" si="1"/>
        <v>18</v>
      </c>
      <c r="B22" s="14" t="s">
        <v>28</v>
      </c>
      <c r="C22" s="14">
        <v>300000</v>
      </c>
      <c r="D22" s="14"/>
      <c r="E22" s="8">
        <f>'Iune-22'!F24</f>
        <v>460000</v>
      </c>
      <c r="F22" s="8">
        <v>660000</v>
      </c>
      <c r="H22" s="19"/>
    </row>
    <row r="23" spans="1:8" ht="21" x14ac:dyDescent="0.4">
      <c r="A23" s="14">
        <f t="shared" si="1"/>
        <v>19</v>
      </c>
      <c r="B23" s="14" t="s">
        <v>18</v>
      </c>
      <c r="C23" s="14">
        <f>194716+16330</f>
        <v>211046</v>
      </c>
      <c r="D23" s="14"/>
      <c r="E23" s="8">
        <f>'Iune-22'!F25</f>
        <v>1151067</v>
      </c>
      <c r="F23" s="8">
        <v>1362113</v>
      </c>
      <c r="H23" s="19"/>
    </row>
    <row r="24" spans="1:8" ht="21" x14ac:dyDescent="0.4">
      <c r="A24" s="14">
        <f t="shared" si="1"/>
        <v>20</v>
      </c>
      <c r="B24" s="14" t="s">
        <v>50</v>
      </c>
      <c r="C24" s="14">
        <v>11010</v>
      </c>
      <c r="D24" s="14"/>
      <c r="E24" s="8"/>
      <c r="F24" s="8">
        <v>21440</v>
      </c>
      <c r="H24" s="19"/>
    </row>
    <row r="25" spans="1:8" ht="21" x14ac:dyDescent="0.4">
      <c r="A25" s="14">
        <f t="shared" si="1"/>
        <v>21</v>
      </c>
      <c r="B25" s="14" t="s">
        <v>20</v>
      </c>
      <c r="C25" s="14"/>
      <c r="D25" s="14"/>
      <c r="E25" s="8">
        <f>'Iune-22'!F26</f>
        <v>664595</v>
      </c>
      <c r="F25" s="8">
        <f>E25</f>
        <v>664595</v>
      </c>
      <c r="H25" s="19"/>
    </row>
    <row r="26" spans="1:8" ht="21" x14ac:dyDescent="0.4">
      <c r="A26" s="14">
        <f t="shared" si="1"/>
        <v>22</v>
      </c>
      <c r="B26" s="14" t="s">
        <v>51</v>
      </c>
      <c r="C26" s="14"/>
      <c r="D26" s="14"/>
      <c r="E26" s="8">
        <f>'Iune-22'!F27</f>
        <v>0</v>
      </c>
      <c r="F26" s="8">
        <v>196550</v>
      </c>
      <c r="H26" s="19"/>
    </row>
    <row r="27" spans="1:8" ht="21" x14ac:dyDescent="0.4">
      <c r="A27" s="14">
        <f t="shared" si="1"/>
        <v>23</v>
      </c>
      <c r="B27" s="14" t="s">
        <v>27</v>
      </c>
      <c r="C27" s="14">
        <v>620.5</v>
      </c>
      <c r="D27" s="14"/>
      <c r="E27" s="8">
        <f>'Iune-22'!F28</f>
        <v>3503246</v>
      </c>
      <c r="F27" s="8">
        <v>3646254</v>
      </c>
      <c r="H27" s="19"/>
    </row>
    <row r="28" spans="1:8" ht="21" x14ac:dyDescent="0.4">
      <c r="A28" s="14">
        <f t="shared" si="1"/>
        <v>24</v>
      </c>
      <c r="B28" s="14" t="s">
        <v>32</v>
      </c>
      <c r="C28" s="14">
        <v>5050</v>
      </c>
      <c r="D28" s="14">
        <v>28</v>
      </c>
      <c r="E28" s="8">
        <f>'Iune-22'!F29</f>
        <v>105000</v>
      </c>
      <c r="F28" s="8">
        <v>141400</v>
      </c>
      <c r="H28" s="19"/>
    </row>
    <row r="29" spans="1:8" ht="21" x14ac:dyDescent="0.4">
      <c r="A29" s="14">
        <f t="shared" si="1"/>
        <v>25</v>
      </c>
      <c r="B29" s="14" t="s">
        <v>52</v>
      </c>
      <c r="C29" s="14">
        <v>1400</v>
      </c>
      <c r="D29" s="14"/>
      <c r="E29" s="8">
        <f>'Iune-22'!F30</f>
        <v>25000</v>
      </c>
      <c r="F29" s="8">
        <v>38950</v>
      </c>
      <c r="H29" s="19"/>
    </row>
    <row r="30" spans="1:8" ht="21" x14ac:dyDescent="0.4">
      <c r="A30" s="14">
        <f t="shared" si="1"/>
        <v>26</v>
      </c>
      <c r="B30" s="14" t="s">
        <v>35</v>
      </c>
      <c r="C30" s="14"/>
      <c r="D30" s="14"/>
      <c r="E30" s="8">
        <f>'Iune-22'!F31</f>
        <v>90610</v>
      </c>
      <c r="F30" s="8">
        <f>E30</f>
        <v>90610</v>
      </c>
      <c r="H30" s="19"/>
    </row>
    <row r="31" spans="1:8" ht="21" x14ac:dyDescent="0.4">
      <c r="A31" s="14">
        <f t="shared" si="1"/>
        <v>27</v>
      </c>
      <c r="B31" s="14" t="s">
        <v>36</v>
      </c>
      <c r="C31" s="14">
        <v>1200</v>
      </c>
      <c r="D31" s="14">
        <v>130</v>
      </c>
      <c r="E31" s="8">
        <f>'Iune-22'!F32</f>
        <v>156000</v>
      </c>
      <c r="F31" s="8">
        <f>E31</f>
        <v>156000</v>
      </c>
      <c r="H31" s="19"/>
    </row>
    <row r="32" spans="1:8" ht="21" x14ac:dyDescent="0.4">
      <c r="A32" s="14">
        <f t="shared" si="1"/>
        <v>28</v>
      </c>
      <c r="B32" s="14" t="s">
        <v>39</v>
      </c>
      <c r="C32" s="14"/>
      <c r="D32" s="14"/>
      <c r="E32" s="8">
        <f>'Iune-22'!F33</f>
        <v>50000</v>
      </c>
      <c r="F32" s="8">
        <f>E32</f>
        <v>50000</v>
      </c>
      <c r="H32" s="19"/>
    </row>
    <row r="33" spans="1:8" ht="21" x14ac:dyDescent="0.4">
      <c r="A33" s="14">
        <f t="shared" si="1"/>
        <v>29</v>
      </c>
      <c r="B33" s="14" t="s">
        <v>40</v>
      </c>
      <c r="C33" s="14"/>
      <c r="D33" s="14"/>
      <c r="E33" s="8">
        <v>600000</v>
      </c>
      <c r="F33" s="8">
        <v>650000</v>
      </c>
      <c r="H33" s="19"/>
    </row>
    <row r="34" spans="1:8" ht="21" x14ac:dyDescent="0.4">
      <c r="A34" s="14"/>
      <c r="B34" s="14"/>
      <c r="C34" s="14"/>
      <c r="D34" s="14"/>
      <c r="E34" s="9">
        <f>SUM(E5:E33)</f>
        <v>20574109</v>
      </c>
      <c r="F34" s="9">
        <f>SUM(F5:F33)</f>
        <v>22865388</v>
      </c>
      <c r="H34" s="20"/>
    </row>
  </sheetData>
  <pageMargins left="0.25" right="0.25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34"/>
  <sheetViews>
    <sheetView topLeftCell="A15" workbookViewId="0">
      <selection activeCell="C24" sqref="C24"/>
    </sheetView>
  </sheetViews>
  <sheetFormatPr defaultRowHeight="14.4" x14ac:dyDescent="0.3"/>
  <cols>
    <col min="1" max="1" width="9.33203125" bestFit="1" customWidth="1"/>
    <col min="2" max="2" width="46.44140625" bestFit="1" customWidth="1"/>
    <col min="3" max="3" width="11.109375" customWidth="1"/>
    <col min="4" max="4" width="9.88671875" bestFit="1" customWidth="1"/>
    <col min="5" max="5" width="18.44140625" customWidth="1"/>
    <col min="6" max="6" width="18.88671875" customWidth="1"/>
  </cols>
  <sheetData>
    <row r="1" spans="1:6" ht="18" x14ac:dyDescent="0.35">
      <c r="A1" s="10" t="s">
        <v>29</v>
      </c>
      <c r="B1" s="10" t="s">
        <v>22</v>
      </c>
      <c r="C1" s="10"/>
      <c r="D1" s="10"/>
      <c r="E1" s="10"/>
      <c r="F1" s="11"/>
    </row>
    <row r="2" spans="1:6" ht="18" x14ac:dyDescent="0.35">
      <c r="A2" s="10" t="s">
        <v>23</v>
      </c>
      <c r="B2" s="10"/>
      <c r="C2" s="10"/>
      <c r="D2" s="10"/>
      <c r="E2" s="10"/>
      <c r="F2" s="11"/>
    </row>
    <row r="3" spans="1:6" ht="18" x14ac:dyDescent="0.35">
      <c r="A3" s="10" t="s">
        <v>54</v>
      </c>
      <c r="B3" s="10"/>
      <c r="C3" s="10" t="s">
        <v>55</v>
      </c>
      <c r="D3" s="10"/>
      <c r="E3" s="10"/>
      <c r="F3" s="11"/>
    </row>
    <row r="4" spans="1:6" ht="18" x14ac:dyDescent="0.35">
      <c r="A4" s="12" t="s">
        <v>0</v>
      </c>
      <c r="B4" s="12" t="s">
        <v>1</v>
      </c>
      <c r="C4" s="13" t="s">
        <v>2</v>
      </c>
      <c r="D4" s="13" t="s">
        <v>3</v>
      </c>
      <c r="E4" s="12" t="s">
        <v>37</v>
      </c>
      <c r="F4" s="13" t="s">
        <v>4</v>
      </c>
    </row>
    <row r="5" spans="1:6" ht="18" x14ac:dyDescent="0.35">
      <c r="A5" s="14">
        <v>1</v>
      </c>
      <c r="B5" s="14" t="s">
        <v>5</v>
      </c>
      <c r="C5" s="14">
        <v>4337</v>
      </c>
      <c r="D5" s="14">
        <v>300</v>
      </c>
      <c r="E5" s="8">
        <f>'July-22'!F5</f>
        <v>722100</v>
      </c>
      <c r="F5" s="8">
        <f t="shared" ref="F5:F12" si="0">C5*D5</f>
        <v>1301100</v>
      </c>
    </row>
    <row r="6" spans="1:6" ht="18" x14ac:dyDescent="0.35">
      <c r="A6" s="14">
        <v>2</v>
      </c>
      <c r="B6" s="14" t="s">
        <v>6</v>
      </c>
      <c r="C6" s="14">
        <v>163.41999999999999</v>
      </c>
      <c r="D6" s="14">
        <v>50000</v>
      </c>
      <c r="E6" s="8">
        <f>'July-22'!F6</f>
        <v>7870000</v>
      </c>
      <c r="F6" s="8">
        <f t="shared" si="0"/>
        <v>8170999.9999999991</v>
      </c>
    </row>
    <row r="7" spans="1:6" ht="18" x14ac:dyDescent="0.35">
      <c r="A7" s="14">
        <v>3</v>
      </c>
      <c r="B7" s="14" t="s">
        <v>7</v>
      </c>
      <c r="C7" s="14">
        <v>2100</v>
      </c>
      <c r="D7" s="14">
        <v>75</v>
      </c>
      <c r="E7" s="8">
        <f>'July-22'!F7</f>
        <v>141750</v>
      </c>
      <c r="F7" s="8">
        <f t="shared" si="0"/>
        <v>157500</v>
      </c>
    </row>
    <row r="8" spans="1:6" ht="18" x14ac:dyDescent="0.35">
      <c r="A8" s="14">
        <v>4</v>
      </c>
      <c r="B8" s="14" t="s">
        <v>8</v>
      </c>
      <c r="C8" s="14">
        <v>108.82</v>
      </c>
      <c r="D8" s="14">
        <v>3200</v>
      </c>
      <c r="E8" s="8">
        <f>'July-22'!F8</f>
        <v>286912</v>
      </c>
      <c r="F8" s="8">
        <f t="shared" si="0"/>
        <v>348224</v>
      </c>
    </row>
    <row r="9" spans="1:6" ht="18" x14ac:dyDescent="0.35">
      <c r="A9" s="14">
        <f>A8+1</f>
        <v>5</v>
      </c>
      <c r="B9" s="14" t="s">
        <v>9</v>
      </c>
      <c r="C9" s="14">
        <v>556</v>
      </c>
      <c r="D9" s="14">
        <v>110</v>
      </c>
      <c r="E9" s="8">
        <f>'July-22'!F9</f>
        <v>61270</v>
      </c>
      <c r="F9" s="8">
        <f t="shared" si="0"/>
        <v>61160</v>
      </c>
    </row>
    <row r="10" spans="1:6" ht="18" x14ac:dyDescent="0.35">
      <c r="A10" s="14">
        <f t="shared" ref="A10:A33" si="1">A9+1</f>
        <v>6</v>
      </c>
      <c r="B10" s="14" t="s">
        <v>46</v>
      </c>
      <c r="C10" s="14">
        <v>5.49</v>
      </c>
      <c r="D10" s="14">
        <v>6000</v>
      </c>
      <c r="E10" s="8">
        <f>'July-22'!F10</f>
        <v>32940</v>
      </c>
      <c r="F10" s="8">
        <f t="shared" si="0"/>
        <v>32940</v>
      </c>
    </row>
    <row r="11" spans="1:6" ht="18" x14ac:dyDescent="0.35">
      <c r="A11" s="14">
        <f t="shared" si="1"/>
        <v>7</v>
      </c>
      <c r="B11" s="14" t="s">
        <v>30</v>
      </c>
      <c r="C11" s="14">
        <v>41.8</v>
      </c>
      <c r="D11" s="14">
        <v>4500</v>
      </c>
      <c r="E11" s="8">
        <f>'July-22'!F11</f>
        <v>157860</v>
      </c>
      <c r="F11" s="8">
        <f t="shared" si="0"/>
        <v>188100</v>
      </c>
    </row>
    <row r="12" spans="1:6" ht="18" x14ac:dyDescent="0.35">
      <c r="A12" s="14">
        <f t="shared" si="1"/>
        <v>8</v>
      </c>
      <c r="B12" s="14" t="s">
        <v>10</v>
      </c>
      <c r="C12" s="14">
        <v>151.94</v>
      </c>
      <c r="D12" s="14">
        <v>2800</v>
      </c>
      <c r="E12" s="8">
        <f>'July-22'!F12</f>
        <v>352212</v>
      </c>
      <c r="F12" s="8">
        <f t="shared" si="0"/>
        <v>425432</v>
      </c>
    </row>
    <row r="13" spans="1:6" ht="18" x14ac:dyDescent="0.35">
      <c r="A13" s="14">
        <f t="shared" si="1"/>
        <v>9</v>
      </c>
      <c r="B13" s="14" t="s">
        <v>11</v>
      </c>
      <c r="C13" s="14">
        <v>140.99</v>
      </c>
      <c r="D13" s="14">
        <v>1800</v>
      </c>
      <c r="E13" s="8">
        <f>'July-22'!F13</f>
        <v>253782.00000000003</v>
      </c>
      <c r="F13" s="8">
        <f t="shared" ref="F13:F18" si="2">C13*D13</f>
        <v>253782.00000000003</v>
      </c>
    </row>
    <row r="14" spans="1:6" ht="18" x14ac:dyDescent="0.35">
      <c r="A14" s="14">
        <f t="shared" si="1"/>
        <v>10</v>
      </c>
      <c r="B14" s="14" t="s">
        <v>12</v>
      </c>
      <c r="C14" s="14">
        <v>3500</v>
      </c>
      <c r="D14" s="14">
        <v>7</v>
      </c>
      <c r="E14" s="8">
        <f>'July-22'!F14</f>
        <v>24500</v>
      </c>
      <c r="F14" s="8">
        <f t="shared" si="2"/>
        <v>24500</v>
      </c>
    </row>
    <row r="15" spans="1:6" ht="18" x14ac:dyDescent="0.35">
      <c r="A15" s="14">
        <f t="shared" si="1"/>
        <v>11</v>
      </c>
      <c r="B15" s="14" t="s">
        <v>13</v>
      </c>
      <c r="C15" s="14"/>
      <c r="D15" s="14"/>
      <c r="E15" s="8">
        <f>'July-22'!F15</f>
        <v>0</v>
      </c>
      <c r="F15" s="8">
        <f t="shared" si="2"/>
        <v>0</v>
      </c>
    </row>
    <row r="16" spans="1:6" ht="18" x14ac:dyDescent="0.35">
      <c r="A16" s="14">
        <f t="shared" si="1"/>
        <v>12</v>
      </c>
      <c r="B16" s="14" t="s">
        <v>26</v>
      </c>
      <c r="C16" s="14">
        <v>117</v>
      </c>
      <c r="D16" s="14">
        <v>1000</v>
      </c>
      <c r="E16" s="8">
        <f>'July-22'!F16</f>
        <v>96000</v>
      </c>
      <c r="F16" s="8">
        <f t="shared" si="2"/>
        <v>117000</v>
      </c>
    </row>
    <row r="17" spans="1:6" ht="18" x14ac:dyDescent="0.35">
      <c r="A17" s="14">
        <f t="shared" si="1"/>
        <v>13</v>
      </c>
      <c r="B17" s="14" t="s">
        <v>38</v>
      </c>
      <c r="C17" s="14">
        <v>183</v>
      </c>
      <c r="D17" s="14">
        <v>50</v>
      </c>
      <c r="E17" s="8">
        <f>'July-22'!F17</f>
        <v>9150</v>
      </c>
      <c r="F17" s="8">
        <f t="shared" si="2"/>
        <v>9150</v>
      </c>
    </row>
    <row r="18" spans="1:6" ht="18" x14ac:dyDescent="0.35">
      <c r="A18" s="14">
        <f t="shared" si="1"/>
        <v>14</v>
      </c>
      <c r="B18" s="14" t="s">
        <v>14</v>
      </c>
      <c r="C18" s="14">
        <v>1220</v>
      </c>
      <c r="D18" s="14">
        <v>85</v>
      </c>
      <c r="E18" s="8">
        <f>'July-22'!F18</f>
        <v>76500</v>
      </c>
      <c r="F18" s="8">
        <f t="shared" si="2"/>
        <v>103700</v>
      </c>
    </row>
    <row r="19" spans="1:6" ht="18" x14ac:dyDescent="0.35">
      <c r="A19" s="14">
        <f t="shared" si="1"/>
        <v>15</v>
      </c>
      <c r="B19" s="14" t="s">
        <v>31</v>
      </c>
      <c r="C19" s="14"/>
      <c r="D19" s="14"/>
      <c r="E19" s="8">
        <f>'July-22'!F19</f>
        <v>3500000</v>
      </c>
      <c r="F19" s="8">
        <f>E19</f>
        <v>3500000</v>
      </c>
    </row>
    <row r="20" spans="1:6" ht="18" x14ac:dyDescent="0.35">
      <c r="A20" s="14">
        <f t="shared" si="1"/>
        <v>16</v>
      </c>
      <c r="B20" s="14" t="s">
        <v>53</v>
      </c>
      <c r="C20" s="14">
        <v>3</v>
      </c>
      <c r="D20" s="14">
        <v>17500</v>
      </c>
      <c r="E20" s="8">
        <f>'July-22'!F20</f>
        <v>52500</v>
      </c>
      <c r="F20" s="8">
        <f>E20</f>
        <v>52500</v>
      </c>
    </row>
    <row r="21" spans="1:6" ht="18" x14ac:dyDescent="0.35">
      <c r="A21" s="14">
        <f t="shared" si="1"/>
        <v>17</v>
      </c>
      <c r="B21" s="14" t="s">
        <v>17</v>
      </c>
      <c r="C21" s="14">
        <v>300000</v>
      </c>
      <c r="D21" s="14"/>
      <c r="E21" s="8">
        <f>'July-22'!F21</f>
        <v>1550000</v>
      </c>
      <c r="F21" s="8">
        <v>1615000</v>
      </c>
    </row>
    <row r="22" spans="1:6" ht="18" x14ac:dyDescent="0.35">
      <c r="A22" s="14">
        <f t="shared" si="1"/>
        <v>18</v>
      </c>
      <c r="B22" s="14" t="s">
        <v>28</v>
      </c>
      <c r="C22" s="14">
        <v>300000</v>
      </c>
      <c r="D22" s="14"/>
      <c r="E22" s="8">
        <f>'July-22'!F22</f>
        <v>660000</v>
      </c>
      <c r="F22" s="8">
        <v>810000</v>
      </c>
    </row>
    <row r="23" spans="1:6" ht="18" x14ac:dyDescent="0.35">
      <c r="A23" s="14">
        <f t="shared" si="1"/>
        <v>19</v>
      </c>
      <c r="B23" s="14" t="s">
        <v>18</v>
      </c>
      <c r="C23" s="14">
        <f>243195+16330</f>
        <v>259525</v>
      </c>
      <c r="D23" s="14"/>
      <c r="E23" s="8">
        <f>'July-22'!F23</f>
        <v>1362113</v>
      </c>
      <c r="F23" s="8">
        <v>1621638</v>
      </c>
    </row>
    <row r="24" spans="1:6" ht="18" x14ac:dyDescent="0.35">
      <c r="A24" s="14">
        <f t="shared" si="1"/>
        <v>20</v>
      </c>
      <c r="B24" s="14" t="s">
        <v>50</v>
      </c>
      <c r="C24" s="14">
        <v>11010</v>
      </c>
      <c r="D24" s="14"/>
      <c r="E24" s="8">
        <f>'July-22'!F24</f>
        <v>21440</v>
      </c>
      <c r="F24" s="8">
        <f>E24</f>
        <v>21440</v>
      </c>
    </row>
    <row r="25" spans="1:6" ht="18" x14ac:dyDescent="0.35">
      <c r="A25" s="14">
        <f t="shared" si="1"/>
        <v>21</v>
      </c>
      <c r="B25" s="14" t="s">
        <v>20</v>
      </c>
      <c r="C25" s="14">
        <v>1098289</v>
      </c>
      <c r="D25" s="14"/>
      <c r="E25" s="8">
        <f>'July-22'!F25</f>
        <v>664595</v>
      </c>
      <c r="F25" s="8">
        <v>1762884</v>
      </c>
    </row>
    <row r="26" spans="1:6" ht="18" x14ac:dyDescent="0.35">
      <c r="A26" s="14">
        <f t="shared" si="1"/>
        <v>22</v>
      </c>
      <c r="B26" s="14" t="s">
        <v>51</v>
      </c>
      <c r="C26" s="14"/>
      <c r="D26" s="14"/>
      <c r="E26" s="8">
        <f>'July-22'!F26</f>
        <v>196550</v>
      </c>
      <c r="F26" s="8">
        <f>E26</f>
        <v>196550</v>
      </c>
    </row>
    <row r="27" spans="1:6" ht="18" x14ac:dyDescent="0.35">
      <c r="A27" s="14">
        <f t="shared" si="1"/>
        <v>23</v>
      </c>
      <c r="B27" s="14" t="s">
        <v>27</v>
      </c>
      <c r="C27" s="14">
        <v>709.5</v>
      </c>
      <c r="D27" s="14"/>
      <c r="E27" s="8">
        <f>'July-22'!F27</f>
        <v>3646254</v>
      </c>
      <c r="F27" s="8">
        <v>4152000</v>
      </c>
    </row>
    <row r="28" spans="1:6" ht="18" x14ac:dyDescent="0.35">
      <c r="A28" s="14">
        <f t="shared" si="1"/>
        <v>24</v>
      </c>
      <c r="B28" s="14" t="s">
        <v>32</v>
      </c>
      <c r="C28" s="14">
        <v>5050</v>
      </c>
      <c r="D28" s="14">
        <v>28</v>
      </c>
      <c r="E28" s="8">
        <f>'July-22'!F28</f>
        <v>141400</v>
      </c>
      <c r="F28" s="8">
        <f>E28</f>
        <v>141400</v>
      </c>
    </row>
    <row r="29" spans="1:6" ht="18" x14ac:dyDescent="0.35">
      <c r="A29" s="14">
        <f t="shared" si="1"/>
        <v>25</v>
      </c>
      <c r="B29" s="14" t="s">
        <v>52</v>
      </c>
      <c r="C29" s="14">
        <v>1400</v>
      </c>
      <c r="D29" s="14"/>
      <c r="E29" s="8">
        <f>'July-22'!F29</f>
        <v>38950</v>
      </c>
      <c r="F29" s="8">
        <f t="shared" ref="F29:F32" si="3">E29</f>
        <v>38950</v>
      </c>
    </row>
    <row r="30" spans="1:6" ht="18" x14ac:dyDescent="0.35">
      <c r="A30" s="14">
        <f t="shared" si="1"/>
        <v>26</v>
      </c>
      <c r="B30" s="14" t="s">
        <v>35</v>
      </c>
      <c r="C30" s="14"/>
      <c r="D30" s="14"/>
      <c r="E30" s="8">
        <f>'July-22'!F30</f>
        <v>90610</v>
      </c>
      <c r="F30" s="8">
        <f t="shared" si="3"/>
        <v>90610</v>
      </c>
    </row>
    <row r="31" spans="1:6" ht="18" x14ac:dyDescent="0.35">
      <c r="A31" s="14">
        <f t="shared" si="1"/>
        <v>27</v>
      </c>
      <c r="B31" s="14" t="s">
        <v>36</v>
      </c>
      <c r="C31" s="14">
        <v>1200</v>
      </c>
      <c r="D31" s="14">
        <v>130</v>
      </c>
      <c r="E31" s="8">
        <f>'July-22'!F31</f>
        <v>156000</v>
      </c>
      <c r="F31" s="8">
        <f t="shared" si="3"/>
        <v>156000</v>
      </c>
    </row>
    <row r="32" spans="1:6" ht="18" x14ac:dyDescent="0.35">
      <c r="A32" s="14">
        <f t="shared" si="1"/>
        <v>28</v>
      </c>
      <c r="B32" s="14" t="s">
        <v>39</v>
      </c>
      <c r="C32" s="14"/>
      <c r="D32" s="14"/>
      <c r="E32" s="8">
        <f>'July-22'!F32</f>
        <v>50000</v>
      </c>
      <c r="F32" s="8">
        <f t="shared" si="3"/>
        <v>50000</v>
      </c>
    </row>
    <row r="33" spans="1:6" ht="18" x14ac:dyDescent="0.35">
      <c r="A33" s="14">
        <f t="shared" si="1"/>
        <v>29</v>
      </c>
      <c r="B33" s="14" t="s">
        <v>40</v>
      </c>
      <c r="C33" s="14"/>
      <c r="D33" s="14"/>
      <c r="E33" s="8">
        <f>'July-22'!F33</f>
        <v>650000</v>
      </c>
      <c r="F33" s="8">
        <v>700000</v>
      </c>
    </row>
    <row r="34" spans="1:6" ht="18" x14ac:dyDescent="0.35">
      <c r="A34" s="14"/>
      <c r="B34" s="14"/>
      <c r="C34" s="14"/>
      <c r="D34" s="14"/>
      <c r="E34" s="9">
        <f>'July-22'!F34</f>
        <v>22865388</v>
      </c>
      <c r="F34" s="9">
        <f>SUM(F5:F33)</f>
        <v>26102560</v>
      </c>
    </row>
  </sheetData>
  <pageMargins left="0.25" right="0.25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36"/>
  <sheetViews>
    <sheetView topLeftCell="A22" workbookViewId="0">
      <selection activeCell="G23" sqref="G23"/>
    </sheetView>
  </sheetViews>
  <sheetFormatPr defaultRowHeight="14.4" x14ac:dyDescent="0.3"/>
  <cols>
    <col min="1" max="1" width="7.109375" customWidth="1"/>
    <col min="2" max="2" width="46.44140625" bestFit="1" customWidth="1"/>
    <col min="3" max="3" width="11.109375" customWidth="1"/>
    <col min="4" max="4" width="9.88671875" bestFit="1" customWidth="1"/>
    <col min="5" max="5" width="16.6640625" customWidth="1"/>
    <col min="6" max="6" width="16.88671875" customWidth="1"/>
    <col min="7" max="7" width="10" customWidth="1"/>
  </cols>
  <sheetData>
    <row r="1" spans="1:7" ht="18" x14ac:dyDescent="0.35">
      <c r="A1" s="10" t="s">
        <v>33</v>
      </c>
      <c r="B1" s="10" t="s">
        <v>22</v>
      </c>
      <c r="C1" s="10"/>
      <c r="D1" s="10"/>
      <c r="E1" s="10"/>
      <c r="F1" s="11"/>
      <c r="G1" s="11"/>
    </row>
    <row r="2" spans="1:7" ht="18" x14ac:dyDescent="0.35">
      <c r="A2" s="10" t="s">
        <v>23</v>
      </c>
      <c r="B2" s="10"/>
      <c r="C2" s="10"/>
      <c r="D2" s="10"/>
      <c r="E2" s="10"/>
      <c r="F2" s="11"/>
      <c r="G2" s="11"/>
    </row>
    <row r="3" spans="1:7" ht="18" x14ac:dyDescent="0.35">
      <c r="A3" s="10" t="s">
        <v>56</v>
      </c>
      <c r="B3" s="10"/>
      <c r="C3" s="10" t="s">
        <v>57</v>
      </c>
      <c r="D3" s="10"/>
      <c r="E3" s="10"/>
      <c r="F3" s="11"/>
      <c r="G3" s="11"/>
    </row>
    <row r="4" spans="1:7" ht="18" x14ac:dyDescent="0.35">
      <c r="A4" s="12" t="s">
        <v>0</v>
      </c>
      <c r="B4" s="12" t="s">
        <v>1</v>
      </c>
      <c r="C4" s="13" t="s">
        <v>2</v>
      </c>
      <c r="D4" s="13" t="s">
        <v>3</v>
      </c>
      <c r="E4" s="12" t="s">
        <v>37</v>
      </c>
      <c r="F4" s="13" t="s">
        <v>4</v>
      </c>
      <c r="G4" s="13" t="s">
        <v>58</v>
      </c>
    </row>
    <row r="5" spans="1:7" ht="18" x14ac:dyDescent="0.35">
      <c r="A5" s="14">
        <v>1</v>
      </c>
      <c r="B5" s="14" t="s">
        <v>5</v>
      </c>
      <c r="C5" s="14">
        <v>4537</v>
      </c>
      <c r="D5" s="14">
        <v>300</v>
      </c>
      <c r="E5" s="8">
        <f>'Aug-22'!F5</f>
        <v>1301100</v>
      </c>
      <c r="F5" s="8">
        <f t="shared" ref="F5:F10" si="0">C5*D5</f>
        <v>1361100</v>
      </c>
      <c r="G5" s="8">
        <v>19</v>
      </c>
    </row>
    <row r="6" spans="1:7" ht="18" x14ac:dyDescent="0.35">
      <c r="A6" s="14">
        <v>2</v>
      </c>
      <c r="B6" s="14" t="s">
        <v>59</v>
      </c>
      <c r="C6" s="14">
        <v>231.96</v>
      </c>
      <c r="D6" s="14">
        <v>50000</v>
      </c>
      <c r="E6" s="8">
        <f>'Aug-22'!F6</f>
        <v>8170999.9999999991</v>
      </c>
      <c r="F6" s="8">
        <f t="shared" si="0"/>
        <v>11598000</v>
      </c>
      <c r="G6" s="8">
        <v>120</v>
      </c>
    </row>
    <row r="7" spans="1:7" ht="18" x14ac:dyDescent="0.35">
      <c r="A7" s="14">
        <v>3</v>
      </c>
      <c r="B7" s="14" t="s">
        <v>7</v>
      </c>
      <c r="C7" s="14">
        <v>2100</v>
      </c>
      <c r="D7" s="14">
        <v>75</v>
      </c>
      <c r="E7" s="8">
        <f>'Aug-22'!F7</f>
        <v>157500</v>
      </c>
      <c r="F7" s="8">
        <f t="shared" si="0"/>
        <v>157500</v>
      </c>
      <c r="G7" s="15">
        <v>1.79</v>
      </c>
    </row>
    <row r="8" spans="1:7" ht="18" x14ac:dyDescent="0.35">
      <c r="A8" s="14">
        <v>4</v>
      </c>
      <c r="B8" s="14" t="s">
        <v>8</v>
      </c>
      <c r="C8" s="14">
        <v>112.6</v>
      </c>
      <c r="D8" s="14">
        <v>3200</v>
      </c>
      <c r="E8" s="8">
        <f>'Aug-22'!F8</f>
        <v>348224</v>
      </c>
      <c r="F8" s="8">
        <f t="shared" si="0"/>
        <v>360320</v>
      </c>
      <c r="G8" s="14">
        <v>3.78</v>
      </c>
    </row>
    <row r="9" spans="1:7" ht="18" x14ac:dyDescent="0.35">
      <c r="A9" s="14">
        <f>A8+1</f>
        <v>5</v>
      </c>
      <c r="B9" s="14" t="s">
        <v>9</v>
      </c>
      <c r="C9" s="14">
        <v>556</v>
      </c>
      <c r="D9" s="14">
        <v>110</v>
      </c>
      <c r="E9" s="8">
        <f>'Aug-22'!F9</f>
        <v>61160</v>
      </c>
      <c r="F9" s="8">
        <f t="shared" si="0"/>
        <v>61160</v>
      </c>
      <c r="G9" s="14">
        <v>0.64</v>
      </c>
    </row>
    <row r="10" spans="1:7" ht="18" x14ac:dyDescent="0.35">
      <c r="A10" s="14">
        <f t="shared" ref="A10:A33" si="1">A9+1</f>
        <v>6</v>
      </c>
      <c r="B10" s="14" t="s">
        <v>46</v>
      </c>
      <c r="C10" s="14">
        <v>5.49</v>
      </c>
      <c r="D10" s="14">
        <v>6000</v>
      </c>
      <c r="E10" s="8">
        <f>'Aug-22'!F10</f>
        <v>32940</v>
      </c>
      <c r="F10" s="8">
        <f t="shared" si="0"/>
        <v>32940</v>
      </c>
      <c r="G10" s="14">
        <v>0.35</v>
      </c>
    </row>
    <row r="11" spans="1:7" ht="18" x14ac:dyDescent="0.35">
      <c r="A11" s="14">
        <f t="shared" si="1"/>
        <v>7</v>
      </c>
      <c r="B11" s="14" t="s">
        <v>30</v>
      </c>
      <c r="C11" s="14">
        <v>41.8</v>
      </c>
      <c r="D11" s="14">
        <v>4500</v>
      </c>
      <c r="E11" s="8">
        <f>'Aug-22'!F11</f>
        <v>188100</v>
      </c>
      <c r="F11" s="8">
        <f t="shared" ref="F11:F18" si="2">C11*D11</f>
        <v>188100</v>
      </c>
      <c r="G11" s="14">
        <v>1.97</v>
      </c>
    </row>
    <row r="12" spans="1:7" ht="18" x14ac:dyDescent="0.35">
      <c r="A12" s="14">
        <f t="shared" si="1"/>
        <v>8</v>
      </c>
      <c r="B12" s="14" t="s">
        <v>10</v>
      </c>
      <c r="C12" s="14">
        <v>151.94</v>
      </c>
      <c r="D12" s="14">
        <v>2800</v>
      </c>
      <c r="E12" s="8">
        <f>'Aug-22'!F12</f>
        <v>425432</v>
      </c>
      <c r="F12" s="8">
        <f t="shared" si="2"/>
        <v>425432</v>
      </c>
      <c r="G12" s="14">
        <v>4.47</v>
      </c>
    </row>
    <row r="13" spans="1:7" ht="18" x14ac:dyDescent="0.35">
      <c r="A13" s="14">
        <f t="shared" si="1"/>
        <v>9</v>
      </c>
      <c r="B13" s="14" t="s">
        <v>11</v>
      </c>
      <c r="C13" s="14">
        <v>140.99</v>
      </c>
      <c r="D13" s="14">
        <v>1800</v>
      </c>
      <c r="E13" s="8">
        <f>'Aug-22'!F13</f>
        <v>253782.00000000003</v>
      </c>
      <c r="F13" s="8">
        <f t="shared" si="2"/>
        <v>253782.00000000003</v>
      </c>
      <c r="G13" s="14">
        <v>2.66</v>
      </c>
    </row>
    <row r="14" spans="1:7" ht="18" x14ac:dyDescent="0.35">
      <c r="A14" s="14">
        <f t="shared" si="1"/>
        <v>10</v>
      </c>
      <c r="B14" s="14" t="s">
        <v>12</v>
      </c>
      <c r="C14" s="14">
        <v>3500</v>
      </c>
      <c r="D14" s="14">
        <v>7</v>
      </c>
      <c r="E14" s="8">
        <f>'Aug-22'!F14</f>
        <v>24500</v>
      </c>
      <c r="F14" s="8">
        <f t="shared" si="2"/>
        <v>24500</v>
      </c>
      <c r="G14" s="14">
        <v>0.26</v>
      </c>
    </row>
    <row r="15" spans="1:7" ht="18" x14ac:dyDescent="0.35">
      <c r="A15" s="14">
        <f t="shared" si="1"/>
        <v>11</v>
      </c>
      <c r="B15" s="14" t="s">
        <v>13</v>
      </c>
      <c r="C15" s="14"/>
      <c r="D15" s="14"/>
      <c r="E15" s="8">
        <f>'Aug-22'!F15</f>
        <v>0</v>
      </c>
      <c r="F15" s="8">
        <f t="shared" si="2"/>
        <v>0</v>
      </c>
      <c r="G15" s="14">
        <v>0</v>
      </c>
    </row>
    <row r="16" spans="1:7" ht="18" x14ac:dyDescent="0.35">
      <c r="A16" s="14">
        <f t="shared" si="1"/>
        <v>12</v>
      </c>
      <c r="B16" s="14" t="s">
        <v>26</v>
      </c>
      <c r="C16" s="14">
        <v>129</v>
      </c>
      <c r="D16" s="14">
        <v>1000</v>
      </c>
      <c r="E16" s="8">
        <f>'Aug-22'!F16</f>
        <v>117000</v>
      </c>
      <c r="F16" s="8">
        <f t="shared" si="2"/>
        <v>129000</v>
      </c>
      <c r="G16" s="14">
        <v>1.29</v>
      </c>
    </row>
    <row r="17" spans="1:7" ht="18" x14ac:dyDescent="0.35">
      <c r="A17" s="14">
        <f t="shared" si="1"/>
        <v>13</v>
      </c>
      <c r="B17" s="14" t="s">
        <v>38</v>
      </c>
      <c r="C17" s="14">
        <v>213</v>
      </c>
      <c r="D17" s="14">
        <v>50</v>
      </c>
      <c r="E17" s="8">
        <f>'Aug-22'!F17</f>
        <v>9150</v>
      </c>
      <c r="F17" s="8">
        <f t="shared" si="2"/>
        <v>10650</v>
      </c>
      <c r="G17" s="14">
        <v>0.11</v>
      </c>
    </row>
    <row r="18" spans="1:7" ht="18" x14ac:dyDescent="0.35">
      <c r="A18" s="14">
        <f t="shared" si="1"/>
        <v>14</v>
      </c>
      <c r="B18" s="14" t="s">
        <v>14</v>
      </c>
      <c r="C18" s="14">
        <v>1320</v>
      </c>
      <c r="D18" s="14">
        <v>85</v>
      </c>
      <c r="E18" s="8">
        <f>'Aug-22'!F18</f>
        <v>103700</v>
      </c>
      <c r="F18" s="8">
        <f t="shared" si="2"/>
        <v>112200</v>
      </c>
      <c r="G18" s="14">
        <v>1.18</v>
      </c>
    </row>
    <row r="19" spans="1:7" ht="18" x14ac:dyDescent="0.35">
      <c r="A19" s="14">
        <f t="shared" si="1"/>
        <v>15</v>
      </c>
      <c r="B19" s="14" t="s">
        <v>31</v>
      </c>
      <c r="C19" s="14"/>
      <c r="D19" s="14"/>
      <c r="E19" s="8">
        <f>'Aug-22'!F19</f>
        <v>3500000</v>
      </c>
      <c r="F19" s="8">
        <f>E19</f>
        <v>3500000</v>
      </c>
      <c r="G19" s="8">
        <v>35</v>
      </c>
    </row>
    <row r="20" spans="1:7" ht="18" x14ac:dyDescent="0.35">
      <c r="A20" s="14">
        <f t="shared" si="1"/>
        <v>16</v>
      </c>
      <c r="B20" s="14" t="s">
        <v>53</v>
      </c>
      <c r="C20" s="14">
        <v>4</v>
      </c>
      <c r="D20" s="14">
        <v>17500</v>
      </c>
      <c r="E20" s="8">
        <f>'Aug-22'!F20</f>
        <v>52500</v>
      </c>
      <c r="F20" s="8">
        <v>70000</v>
      </c>
      <c r="G20" s="14">
        <v>0.73</v>
      </c>
    </row>
    <row r="21" spans="1:7" ht="18" x14ac:dyDescent="0.35">
      <c r="A21" s="14">
        <f t="shared" si="1"/>
        <v>17</v>
      </c>
      <c r="B21" s="14" t="s">
        <v>17</v>
      </c>
      <c r="C21" s="14"/>
      <c r="D21" s="14"/>
      <c r="E21" s="8">
        <f>'Aug-22'!F21</f>
        <v>1615000</v>
      </c>
      <c r="F21" s="8">
        <f>E21</f>
        <v>1615000</v>
      </c>
      <c r="G21" s="14">
        <v>16.149999999999999</v>
      </c>
    </row>
    <row r="22" spans="1:7" ht="18" x14ac:dyDescent="0.35">
      <c r="A22" s="14">
        <f t="shared" si="1"/>
        <v>18</v>
      </c>
      <c r="B22" s="14" t="s">
        <v>28</v>
      </c>
      <c r="C22" s="14">
        <v>300000</v>
      </c>
      <c r="D22" s="14"/>
      <c r="E22" s="8">
        <f>'Aug-22'!F22</f>
        <v>810000</v>
      </c>
      <c r="F22" s="8">
        <v>910000</v>
      </c>
      <c r="G22" s="8">
        <v>9.1</v>
      </c>
    </row>
    <row r="23" spans="1:7" ht="18" x14ac:dyDescent="0.35">
      <c r="A23" s="14">
        <f t="shared" si="1"/>
        <v>19</v>
      </c>
      <c r="B23" s="14" t="s">
        <v>18</v>
      </c>
      <c r="C23" s="14">
        <v>179705</v>
      </c>
      <c r="D23" s="14"/>
      <c r="E23" s="8">
        <f>'Aug-22'!F23</f>
        <v>1621638</v>
      </c>
      <c r="F23" s="8">
        <v>1801343</v>
      </c>
      <c r="G23" s="14">
        <v>18.010000000000002</v>
      </c>
    </row>
    <row r="24" spans="1:7" ht="18" x14ac:dyDescent="0.35">
      <c r="A24" s="14">
        <f t="shared" si="1"/>
        <v>20</v>
      </c>
      <c r="B24" s="14" t="s">
        <v>50</v>
      </c>
      <c r="C24" s="14"/>
      <c r="D24" s="14"/>
      <c r="E24" s="8">
        <f>'Aug-22'!F24</f>
        <v>21440</v>
      </c>
      <c r="F24" s="8">
        <f>E24</f>
        <v>21440</v>
      </c>
      <c r="G24" s="14">
        <v>0.21</v>
      </c>
    </row>
    <row r="25" spans="1:7" ht="18" x14ac:dyDescent="0.35">
      <c r="A25" s="14">
        <f t="shared" si="1"/>
        <v>21</v>
      </c>
      <c r="B25" s="14" t="s">
        <v>20</v>
      </c>
      <c r="C25" s="14">
        <v>716222</v>
      </c>
      <c r="D25" s="14"/>
      <c r="E25" s="8">
        <f>'Aug-22'!F25</f>
        <v>1762884</v>
      </c>
      <c r="F25" s="8">
        <v>2479106</v>
      </c>
      <c r="G25" s="8">
        <v>25</v>
      </c>
    </row>
    <row r="26" spans="1:7" ht="18" x14ac:dyDescent="0.35">
      <c r="A26" s="14">
        <f t="shared" si="1"/>
        <v>22</v>
      </c>
      <c r="B26" s="14" t="s">
        <v>51</v>
      </c>
      <c r="C26" s="14">
        <v>66120</v>
      </c>
      <c r="D26" s="14"/>
      <c r="E26" s="8">
        <f>'Aug-22'!F26</f>
        <v>196550</v>
      </c>
      <c r="F26" s="8">
        <v>262670</v>
      </c>
      <c r="G26" s="14">
        <v>2.62</v>
      </c>
    </row>
    <row r="27" spans="1:7" ht="18" x14ac:dyDescent="0.35">
      <c r="A27" s="14">
        <f t="shared" si="1"/>
        <v>23</v>
      </c>
      <c r="B27" s="14" t="s">
        <v>27</v>
      </c>
      <c r="C27" s="14">
        <v>1069.5</v>
      </c>
      <c r="D27" s="14"/>
      <c r="E27" s="8">
        <f>'Aug-22'!F27</f>
        <v>4152000</v>
      </c>
      <c r="F27" s="8">
        <v>6234202</v>
      </c>
      <c r="G27" s="14">
        <v>73.56</v>
      </c>
    </row>
    <row r="28" spans="1:7" ht="18" x14ac:dyDescent="0.35">
      <c r="A28" s="14">
        <f t="shared" si="1"/>
        <v>24</v>
      </c>
      <c r="B28" s="14" t="s">
        <v>32</v>
      </c>
      <c r="C28" s="14">
        <v>5050</v>
      </c>
      <c r="D28" s="14">
        <v>28</v>
      </c>
      <c r="E28" s="8">
        <f>'Aug-22'!F28</f>
        <v>141400</v>
      </c>
      <c r="F28" s="8">
        <v>246400</v>
      </c>
      <c r="G28" s="14">
        <v>2.58</v>
      </c>
    </row>
    <row r="29" spans="1:7" ht="18" x14ac:dyDescent="0.35">
      <c r="A29" s="14">
        <f t="shared" si="1"/>
        <v>25</v>
      </c>
      <c r="B29" s="14" t="s">
        <v>52</v>
      </c>
      <c r="C29" s="14">
        <v>1400</v>
      </c>
      <c r="D29" s="14"/>
      <c r="E29" s="8">
        <f>'Aug-22'!F29</f>
        <v>38950</v>
      </c>
      <c r="F29" s="8">
        <f>E29</f>
        <v>38950</v>
      </c>
      <c r="G29" s="14">
        <v>0.41</v>
      </c>
    </row>
    <row r="30" spans="1:7" ht="18" x14ac:dyDescent="0.35">
      <c r="A30" s="14">
        <f t="shared" si="1"/>
        <v>26</v>
      </c>
      <c r="B30" s="14" t="s">
        <v>35</v>
      </c>
      <c r="C30" s="14"/>
      <c r="D30" s="14"/>
      <c r="E30" s="8">
        <f>'Aug-22'!F30</f>
        <v>90610</v>
      </c>
      <c r="F30" s="8">
        <f>E30</f>
        <v>90610</v>
      </c>
      <c r="G30" s="14">
        <v>0.95</v>
      </c>
    </row>
    <row r="31" spans="1:7" ht="18" x14ac:dyDescent="0.35">
      <c r="A31" s="14">
        <f t="shared" si="1"/>
        <v>27</v>
      </c>
      <c r="B31" s="14" t="s">
        <v>36</v>
      </c>
      <c r="C31" s="14">
        <v>1200</v>
      </c>
      <c r="D31" s="14">
        <v>130</v>
      </c>
      <c r="E31" s="8">
        <f>'Aug-22'!F31</f>
        <v>156000</v>
      </c>
      <c r="F31" s="8">
        <f>E31</f>
        <v>156000</v>
      </c>
      <c r="G31" s="14">
        <v>1.64</v>
      </c>
    </row>
    <row r="32" spans="1:7" ht="18" x14ac:dyDescent="0.35">
      <c r="A32" s="14">
        <f t="shared" si="1"/>
        <v>28</v>
      </c>
      <c r="B32" s="14" t="s">
        <v>39</v>
      </c>
      <c r="C32" s="14"/>
      <c r="D32" s="14"/>
      <c r="E32" s="8">
        <f>'Aug-22'!F32</f>
        <v>50000</v>
      </c>
      <c r="F32" s="8">
        <f>E32</f>
        <v>50000</v>
      </c>
      <c r="G32" s="14">
        <v>0.5</v>
      </c>
    </row>
    <row r="33" spans="1:7" ht="18" x14ac:dyDescent="0.35">
      <c r="A33" s="14">
        <f t="shared" si="1"/>
        <v>29</v>
      </c>
      <c r="B33" s="14" t="s">
        <v>40</v>
      </c>
      <c r="C33" s="14"/>
      <c r="D33" s="14"/>
      <c r="E33" s="8">
        <f>'Aug-22'!F33</f>
        <v>700000</v>
      </c>
      <c r="F33" s="8">
        <v>800000</v>
      </c>
      <c r="G33" s="8">
        <v>8</v>
      </c>
    </row>
    <row r="34" spans="1:7" ht="18" x14ac:dyDescent="0.35">
      <c r="A34" s="14"/>
      <c r="B34" s="14"/>
      <c r="C34" s="14"/>
      <c r="D34" s="14"/>
      <c r="E34" s="9">
        <f>'Aug-22'!F34</f>
        <v>26102560</v>
      </c>
      <c r="F34" s="9">
        <f>SUM(F5:F33)</f>
        <v>32990405</v>
      </c>
      <c r="G34" s="9">
        <f>SUM(G5:G33)</f>
        <v>351.95999999999992</v>
      </c>
    </row>
    <row r="35" spans="1:7" ht="18" x14ac:dyDescent="0.35">
      <c r="A35" s="14"/>
      <c r="B35" s="14" t="s">
        <v>60</v>
      </c>
      <c r="C35" s="14"/>
      <c r="D35" s="14"/>
      <c r="E35" s="14"/>
      <c r="F35" s="14"/>
      <c r="G35" s="8">
        <v>60</v>
      </c>
    </row>
    <row r="36" spans="1:7" ht="18" x14ac:dyDescent="0.35">
      <c r="A36" s="14"/>
      <c r="B36" s="14"/>
      <c r="C36" s="14"/>
      <c r="D36" s="14"/>
      <c r="E36" s="14"/>
      <c r="F36" s="14"/>
      <c r="G36" s="9">
        <f>SUM(G34:G35)</f>
        <v>411.95999999999992</v>
      </c>
    </row>
  </sheetData>
  <pageMargins left="0.25" right="0.25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39"/>
  <sheetViews>
    <sheetView topLeftCell="A10" workbookViewId="0">
      <selection activeCell="I32" sqref="I32"/>
    </sheetView>
  </sheetViews>
  <sheetFormatPr defaultRowHeight="14.4" x14ac:dyDescent="0.3"/>
  <cols>
    <col min="1" max="1" width="7.109375" customWidth="1"/>
    <col min="2" max="2" width="46.44140625" bestFit="1" customWidth="1"/>
    <col min="3" max="3" width="11.109375" customWidth="1"/>
    <col min="4" max="4" width="9.88671875" bestFit="1" customWidth="1"/>
    <col min="5" max="5" width="16.6640625" customWidth="1"/>
    <col min="6" max="6" width="16.88671875" customWidth="1"/>
    <col min="7" max="7" width="10" customWidth="1"/>
  </cols>
  <sheetData>
    <row r="1" spans="1:7" ht="18" x14ac:dyDescent="0.35">
      <c r="A1" s="10"/>
      <c r="B1" s="10"/>
      <c r="C1" s="10"/>
      <c r="D1" s="10"/>
      <c r="E1" s="10"/>
      <c r="F1" s="11"/>
      <c r="G1" s="11"/>
    </row>
    <row r="2" spans="1:7" ht="18" x14ac:dyDescent="0.35">
      <c r="A2" s="10"/>
      <c r="B2" s="10"/>
      <c r="C2" s="10"/>
      <c r="D2" s="10"/>
      <c r="E2" s="10"/>
      <c r="F2" s="11"/>
      <c r="G2" s="11"/>
    </row>
    <row r="3" spans="1:7" ht="18" x14ac:dyDescent="0.35">
      <c r="A3" s="10"/>
      <c r="B3" s="10"/>
      <c r="C3" s="10"/>
      <c r="D3" s="10"/>
      <c r="E3" s="10"/>
      <c r="F3" s="11"/>
      <c r="G3" s="11"/>
    </row>
    <row r="4" spans="1:7" ht="18" x14ac:dyDescent="0.35">
      <c r="A4" s="10" t="s">
        <v>33</v>
      </c>
      <c r="B4" s="10" t="s">
        <v>22</v>
      </c>
      <c r="C4" s="10"/>
      <c r="D4" s="10"/>
      <c r="E4" s="10"/>
      <c r="F4" s="11"/>
      <c r="G4" s="11"/>
    </row>
    <row r="5" spans="1:7" ht="18" x14ac:dyDescent="0.35">
      <c r="A5" s="10" t="s">
        <v>23</v>
      </c>
      <c r="B5" s="10"/>
      <c r="C5" s="10"/>
      <c r="D5" s="10"/>
      <c r="E5" s="10"/>
      <c r="F5" s="11"/>
      <c r="G5" s="11"/>
    </row>
    <row r="6" spans="1:7" ht="18" x14ac:dyDescent="0.35">
      <c r="A6" s="10" t="s">
        <v>61</v>
      </c>
      <c r="B6" s="10"/>
      <c r="C6" s="10" t="s">
        <v>62</v>
      </c>
      <c r="D6" s="10"/>
      <c r="E6" s="10"/>
      <c r="F6" s="11"/>
      <c r="G6" s="11"/>
    </row>
    <row r="7" spans="1:7" ht="18" x14ac:dyDescent="0.35">
      <c r="A7" s="12" t="s">
        <v>0</v>
      </c>
      <c r="B7" s="12" t="s">
        <v>1</v>
      </c>
      <c r="C7" s="13" t="s">
        <v>2</v>
      </c>
      <c r="D7" s="13" t="s">
        <v>3</v>
      </c>
      <c r="E7" s="12" t="s">
        <v>37</v>
      </c>
      <c r="F7" s="13" t="s">
        <v>4</v>
      </c>
      <c r="G7" s="13" t="s">
        <v>58</v>
      </c>
    </row>
    <row r="8" spans="1:7" ht="18" x14ac:dyDescent="0.35">
      <c r="A8" s="14">
        <v>1</v>
      </c>
      <c r="B8" s="14" t="s">
        <v>5</v>
      </c>
      <c r="C8" s="14">
        <v>5662</v>
      </c>
      <c r="D8" s="14">
        <v>300</v>
      </c>
      <c r="E8" s="8">
        <f>'Sept-22'!F5</f>
        <v>1361100</v>
      </c>
      <c r="F8" s="8">
        <f>C8*D8</f>
        <v>1698600</v>
      </c>
      <c r="G8" s="8"/>
    </row>
    <row r="9" spans="1:7" ht="18" x14ac:dyDescent="0.35">
      <c r="A9" s="14">
        <v>2</v>
      </c>
      <c r="B9" s="14" t="s">
        <v>59</v>
      </c>
      <c r="C9" s="14">
        <v>302.85500000000002</v>
      </c>
      <c r="D9" s="14">
        <v>50000</v>
      </c>
      <c r="E9" s="8">
        <f>'Sept-22'!F6</f>
        <v>11598000</v>
      </c>
      <c r="F9" s="8">
        <f>C9*D9</f>
        <v>15142750</v>
      </c>
      <c r="G9" s="8"/>
    </row>
    <row r="10" spans="1:7" ht="18" x14ac:dyDescent="0.35">
      <c r="A10" s="14">
        <v>3</v>
      </c>
      <c r="B10" s="14" t="s">
        <v>7</v>
      </c>
      <c r="C10" s="14">
        <v>3000</v>
      </c>
      <c r="D10" s="14">
        <v>75</v>
      </c>
      <c r="E10" s="8">
        <f>'Sept-22'!F7</f>
        <v>157500</v>
      </c>
      <c r="F10" s="8">
        <f>C10*D10</f>
        <v>225000</v>
      </c>
      <c r="G10" s="15"/>
    </row>
    <row r="11" spans="1:7" ht="18" x14ac:dyDescent="0.35">
      <c r="A11" s="14">
        <v>4</v>
      </c>
      <c r="B11" s="14" t="s">
        <v>8</v>
      </c>
      <c r="C11" s="14">
        <v>118.6</v>
      </c>
      <c r="D11" s="14">
        <v>3200</v>
      </c>
      <c r="E11" s="8">
        <f>'Sept-22'!F8</f>
        <v>360320</v>
      </c>
      <c r="F11" s="8">
        <f>C11*D11</f>
        <v>379520</v>
      </c>
      <c r="G11" s="14"/>
    </row>
    <row r="12" spans="1:7" ht="18" x14ac:dyDescent="0.35">
      <c r="A12" s="14">
        <f>A11+1</f>
        <v>5</v>
      </c>
      <c r="B12" s="14" t="s">
        <v>9</v>
      </c>
      <c r="C12" s="14">
        <v>556</v>
      </c>
      <c r="D12" s="14">
        <v>110</v>
      </c>
      <c r="E12" s="8">
        <f>'Sept-22'!F9</f>
        <v>61160</v>
      </c>
      <c r="F12" s="8">
        <f t="shared" ref="F12:F21" si="0">C12*D12</f>
        <v>61160</v>
      </c>
      <c r="G12" s="14"/>
    </row>
    <row r="13" spans="1:7" ht="18" x14ac:dyDescent="0.35">
      <c r="A13" s="14">
        <f t="shared" ref="A13:A36" si="1">A12+1</f>
        <v>6</v>
      </c>
      <c r="B13" s="14" t="s">
        <v>46</v>
      </c>
      <c r="C13" s="14">
        <v>5.49</v>
      </c>
      <c r="D13" s="14">
        <v>6000</v>
      </c>
      <c r="E13" s="8">
        <f>'Sept-22'!F10</f>
        <v>32940</v>
      </c>
      <c r="F13" s="8">
        <f t="shared" si="0"/>
        <v>32940</v>
      </c>
      <c r="G13" s="14"/>
    </row>
    <row r="14" spans="1:7" ht="18" x14ac:dyDescent="0.35">
      <c r="A14" s="14">
        <f t="shared" si="1"/>
        <v>7</v>
      </c>
      <c r="B14" s="14" t="s">
        <v>30</v>
      </c>
      <c r="C14" s="14">
        <v>52.19</v>
      </c>
      <c r="D14" s="14">
        <v>4500</v>
      </c>
      <c r="E14" s="8">
        <f>'Sept-22'!F11</f>
        <v>188100</v>
      </c>
      <c r="F14" s="8">
        <f t="shared" si="0"/>
        <v>234855</v>
      </c>
      <c r="G14" s="14"/>
    </row>
    <row r="15" spans="1:7" ht="18" x14ac:dyDescent="0.35">
      <c r="A15" s="14">
        <f t="shared" si="1"/>
        <v>8</v>
      </c>
      <c r="B15" s="14" t="s">
        <v>10</v>
      </c>
      <c r="C15" s="14">
        <v>172.07</v>
      </c>
      <c r="D15" s="14">
        <v>2800</v>
      </c>
      <c r="E15" s="8">
        <f>'Sept-22'!F12</f>
        <v>425432</v>
      </c>
      <c r="F15" s="8">
        <f t="shared" si="0"/>
        <v>481796</v>
      </c>
      <c r="G15" s="14"/>
    </row>
    <row r="16" spans="1:7" ht="18" x14ac:dyDescent="0.35">
      <c r="A16" s="14">
        <f t="shared" si="1"/>
        <v>9</v>
      </c>
      <c r="B16" s="14" t="s">
        <v>11</v>
      </c>
      <c r="C16" s="14">
        <v>149.5</v>
      </c>
      <c r="D16" s="14">
        <v>1800</v>
      </c>
      <c r="E16" s="8">
        <f>'Sept-22'!F13</f>
        <v>253782.00000000003</v>
      </c>
      <c r="F16" s="8">
        <f t="shared" si="0"/>
        <v>269100</v>
      </c>
      <c r="G16" s="14"/>
    </row>
    <row r="17" spans="1:7" ht="18" x14ac:dyDescent="0.35">
      <c r="A17" s="14">
        <f t="shared" si="1"/>
        <v>10</v>
      </c>
      <c r="B17" s="14" t="s">
        <v>12</v>
      </c>
      <c r="C17" s="14">
        <v>3500</v>
      </c>
      <c r="D17" s="14">
        <v>7</v>
      </c>
      <c r="E17" s="8">
        <f>'Sept-22'!F14</f>
        <v>24500</v>
      </c>
      <c r="F17" s="8">
        <f t="shared" si="0"/>
        <v>24500</v>
      </c>
      <c r="G17" s="14"/>
    </row>
    <row r="18" spans="1:7" ht="18" x14ac:dyDescent="0.35">
      <c r="A18" s="14">
        <f t="shared" si="1"/>
        <v>11</v>
      </c>
      <c r="B18" s="14" t="s">
        <v>13</v>
      </c>
      <c r="C18" s="14"/>
      <c r="D18" s="14"/>
      <c r="E18" s="8">
        <f>'Sept-22'!F15</f>
        <v>0</v>
      </c>
      <c r="F18" s="8">
        <f t="shared" si="0"/>
        <v>0</v>
      </c>
      <c r="G18" s="14"/>
    </row>
    <row r="19" spans="1:7" ht="18" x14ac:dyDescent="0.35">
      <c r="A19" s="14">
        <f t="shared" si="1"/>
        <v>12</v>
      </c>
      <c r="B19" s="14" t="s">
        <v>26</v>
      </c>
      <c r="C19" s="14">
        <v>148</v>
      </c>
      <c r="D19" s="14">
        <v>1000</v>
      </c>
      <c r="E19" s="8">
        <f>'Sept-22'!F16</f>
        <v>129000</v>
      </c>
      <c r="F19" s="8">
        <f t="shared" si="0"/>
        <v>148000</v>
      </c>
      <c r="G19" s="14"/>
    </row>
    <row r="20" spans="1:7" ht="18" x14ac:dyDescent="0.35">
      <c r="A20" s="14">
        <f t="shared" si="1"/>
        <v>13</v>
      </c>
      <c r="B20" s="14" t="s">
        <v>38</v>
      </c>
      <c r="C20" s="14">
        <v>244</v>
      </c>
      <c r="D20" s="14">
        <v>50</v>
      </c>
      <c r="E20" s="8">
        <f>'Sept-22'!F17</f>
        <v>10650</v>
      </c>
      <c r="F20" s="8">
        <f t="shared" si="0"/>
        <v>12200</v>
      </c>
      <c r="G20" s="14"/>
    </row>
    <row r="21" spans="1:7" ht="18" x14ac:dyDescent="0.35">
      <c r="A21" s="14">
        <f t="shared" si="1"/>
        <v>14</v>
      </c>
      <c r="B21" s="14" t="s">
        <v>14</v>
      </c>
      <c r="C21" s="14">
        <v>1920</v>
      </c>
      <c r="D21" s="14">
        <v>85</v>
      </c>
      <c r="E21" s="8">
        <f>'Sept-22'!F18</f>
        <v>112200</v>
      </c>
      <c r="F21" s="8">
        <f t="shared" si="0"/>
        <v>163200</v>
      </c>
      <c r="G21" s="14"/>
    </row>
    <row r="22" spans="1:7" ht="18" x14ac:dyDescent="0.35">
      <c r="A22" s="14">
        <f t="shared" si="1"/>
        <v>15</v>
      </c>
      <c r="B22" s="14" t="s">
        <v>31</v>
      </c>
      <c r="C22" s="14"/>
      <c r="D22" s="14"/>
      <c r="E22" s="8">
        <f>'Sept-22'!F19</f>
        <v>3500000</v>
      </c>
      <c r="F22" s="8">
        <f>E22</f>
        <v>3500000</v>
      </c>
      <c r="G22" s="8"/>
    </row>
    <row r="23" spans="1:7" ht="18" x14ac:dyDescent="0.35">
      <c r="A23" s="14">
        <f t="shared" si="1"/>
        <v>16</v>
      </c>
      <c r="B23" s="14" t="s">
        <v>53</v>
      </c>
      <c r="C23" s="14">
        <v>4</v>
      </c>
      <c r="D23" s="14">
        <v>17500</v>
      </c>
      <c r="E23" s="8">
        <f>'Sept-22'!F20</f>
        <v>70000</v>
      </c>
      <c r="F23" s="8">
        <f>E23</f>
        <v>70000</v>
      </c>
      <c r="G23" s="14"/>
    </row>
    <row r="24" spans="1:7" ht="18" x14ac:dyDescent="0.35">
      <c r="A24" s="14">
        <f t="shared" si="1"/>
        <v>17</v>
      </c>
      <c r="B24" s="14" t="s">
        <v>17</v>
      </c>
      <c r="C24" s="14"/>
      <c r="D24" s="14"/>
      <c r="E24" s="8">
        <f>'Sept-22'!F21</f>
        <v>1615000</v>
      </c>
      <c r="F24" s="8">
        <v>2765000</v>
      </c>
      <c r="G24" s="14"/>
    </row>
    <row r="25" spans="1:7" ht="18" x14ac:dyDescent="0.35">
      <c r="A25" s="14">
        <f t="shared" si="1"/>
        <v>18</v>
      </c>
      <c r="B25" s="14" t="s">
        <v>28</v>
      </c>
      <c r="C25" s="14">
        <v>300000</v>
      </c>
      <c r="D25" s="14"/>
      <c r="E25" s="8">
        <f>'Sept-22'!F22</f>
        <v>910000</v>
      </c>
      <c r="F25" s="8">
        <v>1110000</v>
      </c>
      <c r="G25" s="8"/>
    </row>
    <row r="26" spans="1:7" ht="18" x14ac:dyDescent="0.35">
      <c r="A26" s="14">
        <f t="shared" si="1"/>
        <v>19</v>
      </c>
      <c r="B26" s="14" t="s">
        <v>18</v>
      </c>
      <c r="C26" s="14">
        <v>242575</v>
      </c>
      <c r="D26" s="14"/>
      <c r="E26" s="8">
        <v>1801343</v>
      </c>
      <c r="F26" s="8">
        <v>2043918</v>
      </c>
      <c r="G26" s="14"/>
    </row>
    <row r="27" spans="1:7" ht="18" x14ac:dyDescent="0.35">
      <c r="A27" s="14">
        <f t="shared" si="1"/>
        <v>20</v>
      </c>
      <c r="B27" s="14" t="s">
        <v>50</v>
      </c>
      <c r="C27" s="14">
        <v>9120</v>
      </c>
      <c r="D27" s="14"/>
      <c r="E27" s="8">
        <f>'Sept-22'!F24</f>
        <v>21440</v>
      </c>
      <c r="F27" s="8">
        <v>30560</v>
      </c>
      <c r="G27" s="14"/>
    </row>
    <row r="28" spans="1:7" ht="18" x14ac:dyDescent="0.35">
      <c r="A28" s="14">
        <f t="shared" si="1"/>
        <v>21</v>
      </c>
      <c r="B28" s="14" t="s">
        <v>20</v>
      </c>
      <c r="C28" s="14">
        <v>85643</v>
      </c>
      <c r="D28" s="14"/>
      <c r="E28" s="8">
        <f>'Sept-22'!F25</f>
        <v>2479106</v>
      </c>
      <c r="F28" s="8">
        <v>2564749</v>
      </c>
      <c r="G28" s="8"/>
    </row>
    <row r="29" spans="1:7" ht="18" x14ac:dyDescent="0.35">
      <c r="A29" s="14">
        <f t="shared" si="1"/>
        <v>22</v>
      </c>
      <c r="B29" s="14" t="s">
        <v>51</v>
      </c>
      <c r="C29" s="14">
        <v>67610</v>
      </c>
      <c r="D29" s="14"/>
      <c r="E29" s="8">
        <f>'Sept-22'!F26</f>
        <v>262670</v>
      </c>
      <c r="F29" s="8">
        <v>330280</v>
      </c>
      <c r="G29" s="14"/>
    </row>
    <row r="30" spans="1:7" ht="18" x14ac:dyDescent="0.35">
      <c r="A30" s="14">
        <f t="shared" si="1"/>
        <v>23</v>
      </c>
      <c r="B30" s="14" t="s">
        <v>27</v>
      </c>
      <c r="C30" s="14">
        <v>1417.5</v>
      </c>
      <c r="D30" s="14"/>
      <c r="E30" s="8">
        <f>'Sept-22'!F27</f>
        <v>6234202</v>
      </c>
      <c r="F30" s="8">
        <v>7903513</v>
      </c>
      <c r="G30" s="14"/>
    </row>
    <row r="31" spans="1:7" ht="18" x14ac:dyDescent="0.35">
      <c r="A31" s="14">
        <f t="shared" si="1"/>
        <v>24</v>
      </c>
      <c r="B31" s="14" t="s">
        <v>32</v>
      </c>
      <c r="C31" s="14">
        <v>5050</v>
      </c>
      <c r="D31" s="14">
        <v>28</v>
      </c>
      <c r="E31" s="8">
        <f>'Sept-22'!F28</f>
        <v>246400</v>
      </c>
      <c r="F31" s="8">
        <f>E31</f>
        <v>246400</v>
      </c>
      <c r="G31" s="14"/>
    </row>
    <row r="32" spans="1:7" ht="18" x14ac:dyDescent="0.35">
      <c r="A32" s="14">
        <f t="shared" si="1"/>
        <v>25</v>
      </c>
      <c r="B32" s="14" t="s">
        <v>52</v>
      </c>
      <c r="C32" s="14">
        <v>1400</v>
      </c>
      <c r="D32" s="14"/>
      <c r="E32" s="8">
        <f>'Sept-22'!F29</f>
        <v>38950</v>
      </c>
      <c r="F32" s="8">
        <f>E32</f>
        <v>38950</v>
      </c>
      <c r="G32" s="14"/>
    </row>
    <row r="33" spans="1:7" ht="18" x14ac:dyDescent="0.35">
      <c r="A33" s="14">
        <f t="shared" si="1"/>
        <v>26</v>
      </c>
      <c r="B33" s="14" t="s">
        <v>35</v>
      </c>
      <c r="C33" s="14"/>
      <c r="D33" s="14"/>
      <c r="E33" s="8">
        <f>'Sept-22'!F30</f>
        <v>90610</v>
      </c>
      <c r="F33" s="8">
        <f t="shared" ref="F33:F35" si="2">E33</f>
        <v>90610</v>
      </c>
      <c r="G33" s="14"/>
    </row>
    <row r="34" spans="1:7" ht="18" x14ac:dyDescent="0.35">
      <c r="A34" s="14">
        <f t="shared" si="1"/>
        <v>27</v>
      </c>
      <c r="B34" s="14" t="s">
        <v>36</v>
      </c>
      <c r="C34" s="14">
        <v>1200</v>
      </c>
      <c r="D34" s="14">
        <v>130</v>
      </c>
      <c r="E34" s="8">
        <f>'Sept-22'!F31</f>
        <v>156000</v>
      </c>
      <c r="F34" s="8">
        <f t="shared" si="2"/>
        <v>156000</v>
      </c>
      <c r="G34" s="14"/>
    </row>
    <row r="35" spans="1:7" ht="18" x14ac:dyDescent="0.35">
      <c r="A35" s="14">
        <f t="shared" si="1"/>
        <v>28</v>
      </c>
      <c r="B35" s="14" t="s">
        <v>39</v>
      </c>
      <c r="C35" s="14"/>
      <c r="D35" s="14"/>
      <c r="E35" s="8">
        <f>'Sept-22'!F32</f>
        <v>50000</v>
      </c>
      <c r="F35" s="8">
        <f t="shared" si="2"/>
        <v>50000</v>
      </c>
      <c r="G35" s="14"/>
    </row>
    <row r="36" spans="1:7" ht="18" x14ac:dyDescent="0.35">
      <c r="A36" s="14">
        <f t="shared" si="1"/>
        <v>29</v>
      </c>
      <c r="B36" s="14" t="s">
        <v>40</v>
      </c>
      <c r="C36" s="14"/>
      <c r="D36" s="14"/>
      <c r="E36" s="8">
        <f>'Sept-22'!F33</f>
        <v>800000</v>
      </c>
      <c r="F36" s="8">
        <v>850000</v>
      </c>
      <c r="G36" s="8"/>
    </row>
    <row r="37" spans="1:7" ht="18" x14ac:dyDescent="0.35">
      <c r="A37" s="14"/>
      <c r="B37" s="14"/>
      <c r="C37" s="14"/>
      <c r="D37" s="14"/>
      <c r="E37" s="9">
        <f>'Sept-22'!F34</f>
        <v>32990405</v>
      </c>
      <c r="F37" s="9">
        <f>SUM(F8:F36)</f>
        <v>40623601</v>
      </c>
      <c r="G37" s="9"/>
    </row>
    <row r="38" spans="1:7" ht="18" x14ac:dyDescent="0.35">
      <c r="A38" s="14"/>
      <c r="B38" s="14" t="s">
        <v>60</v>
      </c>
      <c r="C38" s="14"/>
      <c r="D38" s="14"/>
      <c r="E38" s="14"/>
      <c r="F38" s="8">
        <v>6000000</v>
      </c>
      <c r="G38" s="8">
        <v>60</v>
      </c>
    </row>
    <row r="39" spans="1:7" ht="18" x14ac:dyDescent="0.35">
      <c r="A39" s="14"/>
      <c r="B39" s="14"/>
      <c r="C39" s="14"/>
      <c r="D39" s="14"/>
      <c r="E39" s="14"/>
      <c r="F39" s="9">
        <f>SUM(F37:F38)</f>
        <v>46623601</v>
      </c>
      <c r="G39" s="9">
        <f>SUM(G37:G38)</f>
        <v>60</v>
      </c>
    </row>
  </sheetData>
  <pageMargins left="0.25" right="0.25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3:N40"/>
  <sheetViews>
    <sheetView workbookViewId="0">
      <selection activeCell="A40" sqref="A40"/>
    </sheetView>
  </sheetViews>
  <sheetFormatPr defaultRowHeight="14.4" x14ac:dyDescent="0.3"/>
  <cols>
    <col min="1" max="1" width="7.109375" customWidth="1"/>
    <col min="2" max="2" width="56.21875" bestFit="1" customWidth="1"/>
    <col min="3" max="3" width="11.109375" customWidth="1"/>
    <col min="4" max="4" width="9.88671875" bestFit="1" customWidth="1"/>
    <col min="5" max="5" width="16.6640625" customWidth="1"/>
    <col min="6" max="6" width="16.88671875" customWidth="1"/>
    <col min="7" max="7" width="10" customWidth="1"/>
    <col min="9" max="9" width="7.109375" customWidth="1"/>
    <col min="10" max="10" width="28" customWidth="1"/>
    <col min="11" max="11" width="11.109375" customWidth="1"/>
    <col min="12" max="12" width="9.88671875" bestFit="1" customWidth="1"/>
    <col min="13" max="13" width="16.6640625" customWidth="1"/>
    <col min="14" max="14" width="16.88671875" customWidth="1"/>
  </cols>
  <sheetData>
    <row r="3" spans="1:14" ht="18" x14ac:dyDescent="0.35">
      <c r="A3" s="10" t="s">
        <v>33</v>
      </c>
      <c r="B3" s="10" t="s">
        <v>22</v>
      </c>
      <c r="C3" s="10"/>
      <c r="D3" s="10"/>
      <c r="E3" s="10"/>
      <c r="F3" s="11"/>
      <c r="G3" s="11"/>
      <c r="I3" s="10"/>
      <c r="J3" s="10"/>
      <c r="K3" s="10"/>
      <c r="L3" s="10"/>
      <c r="M3" s="10"/>
      <c r="N3" s="11"/>
    </row>
    <row r="4" spans="1:14" ht="18" x14ac:dyDescent="0.35">
      <c r="A4" s="10" t="s">
        <v>23</v>
      </c>
      <c r="B4" s="10"/>
      <c r="C4" s="10"/>
      <c r="D4" s="10"/>
      <c r="E4" s="10"/>
      <c r="F4" s="11"/>
      <c r="G4" s="11"/>
      <c r="I4" s="10"/>
      <c r="J4" s="10"/>
      <c r="K4" s="10"/>
      <c r="L4" s="10"/>
      <c r="M4" s="10"/>
      <c r="N4" s="11"/>
    </row>
    <row r="5" spans="1:14" ht="18" x14ac:dyDescent="0.35">
      <c r="A5" s="10" t="s">
        <v>64</v>
      </c>
      <c r="B5" s="10"/>
      <c r="C5" s="10" t="s">
        <v>63</v>
      </c>
      <c r="D5" s="10"/>
      <c r="E5" s="10"/>
      <c r="F5" s="11"/>
      <c r="G5" s="11"/>
      <c r="I5" s="10"/>
      <c r="J5" s="10"/>
      <c r="K5" s="10"/>
      <c r="L5" s="10"/>
      <c r="M5" s="10"/>
      <c r="N5" s="11"/>
    </row>
    <row r="6" spans="1:14" ht="18" x14ac:dyDescent="0.35">
      <c r="A6" s="12" t="s">
        <v>0</v>
      </c>
      <c r="B6" s="12" t="s">
        <v>1</v>
      </c>
      <c r="C6" s="13" t="s">
        <v>2</v>
      </c>
      <c r="D6" s="13" t="s">
        <v>3</v>
      </c>
      <c r="E6" s="12" t="s">
        <v>37</v>
      </c>
      <c r="F6" s="13" t="s">
        <v>4</v>
      </c>
      <c r="G6" s="13" t="s">
        <v>58</v>
      </c>
      <c r="I6" s="10"/>
      <c r="J6" s="10"/>
      <c r="K6" s="21"/>
      <c r="L6" s="21"/>
      <c r="M6" s="10"/>
      <c r="N6" s="21"/>
    </row>
    <row r="7" spans="1:14" ht="18" x14ac:dyDescent="0.35">
      <c r="A7" s="14">
        <v>1</v>
      </c>
      <c r="B7" s="14" t="s">
        <v>5</v>
      </c>
      <c r="C7" s="14">
        <v>6427</v>
      </c>
      <c r="D7" s="14">
        <v>300</v>
      </c>
      <c r="E7" s="8">
        <f>'oCT-22'!F8</f>
        <v>1698600</v>
      </c>
      <c r="F7" s="8">
        <f>C7*D7</f>
        <v>1928100</v>
      </c>
      <c r="G7" s="8"/>
      <c r="I7" s="11"/>
      <c r="J7" s="11"/>
      <c r="K7" s="11"/>
      <c r="L7" s="11"/>
      <c r="M7" s="17"/>
      <c r="N7" s="17"/>
    </row>
    <row r="8" spans="1:14" ht="18" x14ac:dyDescent="0.35">
      <c r="A8" s="14">
        <v>2</v>
      </c>
      <c r="B8" s="14" t="s">
        <v>59</v>
      </c>
      <c r="C8" s="14">
        <v>340.85500000000002</v>
      </c>
      <c r="D8" s="14">
        <v>50000</v>
      </c>
      <c r="E8" s="8">
        <f>'oCT-22'!F9</f>
        <v>15142750</v>
      </c>
      <c r="F8" s="8">
        <f>C8*D8</f>
        <v>17042750</v>
      </c>
      <c r="G8" s="8"/>
      <c r="I8" s="11"/>
      <c r="J8" s="11"/>
      <c r="K8" s="11"/>
      <c r="L8" s="11"/>
      <c r="M8" s="17"/>
      <c r="N8" s="17"/>
    </row>
    <row r="9" spans="1:14" ht="18" x14ac:dyDescent="0.35">
      <c r="A9" s="14">
        <v>3</v>
      </c>
      <c r="B9" s="14" t="s">
        <v>7</v>
      </c>
      <c r="C9" s="14">
        <v>3245.5</v>
      </c>
      <c r="D9" s="14">
        <v>75</v>
      </c>
      <c r="E9" s="8">
        <f>'oCT-22'!F10</f>
        <v>225000</v>
      </c>
      <c r="F9" s="8">
        <f>C9*D9</f>
        <v>243412.5</v>
      </c>
      <c r="G9" s="15"/>
      <c r="I9" s="11"/>
      <c r="J9" s="11"/>
      <c r="K9" s="11"/>
      <c r="L9" s="11"/>
      <c r="M9" s="17"/>
      <c r="N9" s="17"/>
    </row>
    <row r="10" spans="1:14" ht="18" x14ac:dyDescent="0.35">
      <c r="A10" s="14">
        <v>4</v>
      </c>
      <c r="B10" s="14" t="s">
        <v>8</v>
      </c>
      <c r="C10" s="14">
        <v>126.36</v>
      </c>
      <c r="D10" s="14">
        <v>3200</v>
      </c>
      <c r="E10" s="8">
        <f>'oCT-22'!F11</f>
        <v>379520</v>
      </c>
      <c r="F10" s="8">
        <f>C10*D10</f>
        <v>404352</v>
      </c>
      <c r="G10" s="14"/>
      <c r="I10" s="11"/>
      <c r="J10" s="11"/>
      <c r="K10" s="11"/>
      <c r="L10" s="11"/>
      <c r="M10" s="17"/>
      <c r="N10" s="17"/>
    </row>
    <row r="11" spans="1:14" ht="18" x14ac:dyDescent="0.35">
      <c r="A11" s="14">
        <f>A10+1</f>
        <v>5</v>
      </c>
      <c r="B11" s="14" t="s">
        <v>9</v>
      </c>
      <c r="C11" s="14">
        <v>556</v>
      </c>
      <c r="D11" s="14">
        <v>110</v>
      </c>
      <c r="E11" s="8">
        <f>'oCT-22'!F12</f>
        <v>61160</v>
      </c>
      <c r="F11" s="8">
        <f t="shared" ref="F11:F20" si="0">C11*D11</f>
        <v>61160</v>
      </c>
      <c r="G11" s="14"/>
      <c r="I11" s="11"/>
      <c r="J11" s="11"/>
      <c r="K11" s="11"/>
      <c r="L11" s="11"/>
      <c r="M11" s="17"/>
      <c r="N11" s="17"/>
    </row>
    <row r="12" spans="1:14" ht="18" x14ac:dyDescent="0.35">
      <c r="A12" s="14">
        <f t="shared" ref="A12:A35" si="1">A11+1</f>
        <v>6</v>
      </c>
      <c r="B12" s="14" t="s">
        <v>46</v>
      </c>
      <c r="C12" s="14">
        <v>5.49</v>
      </c>
      <c r="D12" s="14">
        <v>6000</v>
      </c>
      <c r="E12" s="8">
        <f>'oCT-22'!F13</f>
        <v>32940</v>
      </c>
      <c r="F12" s="8">
        <f t="shared" si="0"/>
        <v>32940</v>
      </c>
      <c r="G12" s="14"/>
      <c r="I12" s="11"/>
      <c r="J12" s="11"/>
      <c r="K12" s="11"/>
      <c r="L12" s="11"/>
      <c r="M12" s="17"/>
      <c r="N12" s="17"/>
    </row>
    <row r="13" spans="1:14" ht="18" x14ac:dyDescent="0.35">
      <c r="A13" s="14">
        <f t="shared" si="1"/>
        <v>7</v>
      </c>
      <c r="B13" s="14" t="s">
        <v>30</v>
      </c>
      <c r="C13" s="14">
        <v>59.55</v>
      </c>
      <c r="D13" s="14">
        <v>4500</v>
      </c>
      <c r="E13" s="8">
        <f>'oCT-22'!F14</f>
        <v>234855</v>
      </c>
      <c r="F13" s="8">
        <f t="shared" si="0"/>
        <v>267975</v>
      </c>
      <c r="G13" s="14"/>
      <c r="I13" s="11"/>
      <c r="J13" s="11"/>
      <c r="K13" s="11"/>
      <c r="L13" s="11"/>
      <c r="M13" s="17"/>
      <c r="N13" s="17"/>
    </row>
    <row r="14" spans="1:14" ht="18" x14ac:dyDescent="0.35">
      <c r="A14" s="14">
        <f t="shared" si="1"/>
        <v>8</v>
      </c>
      <c r="B14" s="14" t="s">
        <v>10</v>
      </c>
      <c r="C14" s="14">
        <v>179.5</v>
      </c>
      <c r="D14" s="14">
        <v>2800</v>
      </c>
      <c r="E14" s="8">
        <f>'oCT-22'!F15</f>
        <v>481796</v>
      </c>
      <c r="F14" s="8">
        <f t="shared" si="0"/>
        <v>502600</v>
      </c>
      <c r="G14" s="14"/>
      <c r="I14" s="11"/>
      <c r="J14" s="11"/>
      <c r="K14" s="11"/>
      <c r="L14" s="11"/>
      <c r="M14" s="17"/>
      <c r="N14" s="17"/>
    </row>
    <row r="15" spans="1:14" ht="18" x14ac:dyDescent="0.35">
      <c r="A15" s="14">
        <f t="shared" si="1"/>
        <v>9</v>
      </c>
      <c r="B15" s="14" t="s">
        <v>11</v>
      </c>
      <c r="C15" s="14">
        <v>149.5</v>
      </c>
      <c r="D15" s="14">
        <v>1800</v>
      </c>
      <c r="E15" s="8">
        <f>'oCT-22'!F16</f>
        <v>269100</v>
      </c>
      <c r="F15" s="8">
        <f t="shared" si="0"/>
        <v>269100</v>
      </c>
      <c r="G15" s="14"/>
      <c r="I15" s="11"/>
      <c r="J15" s="11"/>
      <c r="K15" s="11"/>
      <c r="L15" s="11"/>
      <c r="M15" s="17"/>
      <c r="N15" s="17"/>
    </row>
    <row r="16" spans="1:14" ht="18" x14ac:dyDescent="0.35">
      <c r="A16" s="14">
        <f t="shared" si="1"/>
        <v>10</v>
      </c>
      <c r="B16" s="14" t="s">
        <v>12</v>
      </c>
      <c r="C16" s="14">
        <v>3500</v>
      </c>
      <c r="D16" s="14">
        <v>7</v>
      </c>
      <c r="E16" s="8">
        <f>'oCT-22'!F17</f>
        <v>24500</v>
      </c>
      <c r="F16" s="8">
        <f t="shared" si="0"/>
        <v>24500</v>
      </c>
      <c r="G16" s="14"/>
      <c r="I16" s="11"/>
      <c r="J16" s="11"/>
      <c r="K16" s="11"/>
      <c r="L16" s="11"/>
      <c r="M16" s="17"/>
      <c r="N16" s="17"/>
    </row>
    <row r="17" spans="1:14" ht="18" x14ac:dyDescent="0.35">
      <c r="A17" s="14">
        <f t="shared" si="1"/>
        <v>11</v>
      </c>
      <c r="B17" s="14" t="s">
        <v>13</v>
      </c>
      <c r="C17" s="14">
        <v>4040</v>
      </c>
      <c r="D17" s="14">
        <v>14</v>
      </c>
      <c r="E17" s="8">
        <f>'oCT-22'!F18</f>
        <v>0</v>
      </c>
      <c r="F17" s="8">
        <f t="shared" si="0"/>
        <v>56560</v>
      </c>
      <c r="G17" s="14"/>
      <c r="I17" s="11"/>
      <c r="J17" s="11"/>
      <c r="K17" s="11"/>
      <c r="L17" s="11"/>
      <c r="M17" s="17"/>
      <c r="N17" s="17"/>
    </row>
    <row r="18" spans="1:14" ht="18" x14ac:dyDescent="0.35">
      <c r="A18" s="14">
        <f t="shared" si="1"/>
        <v>12</v>
      </c>
      <c r="B18" s="14" t="s">
        <v>26</v>
      </c>
      <c r="C18" s="14">
        <v>164</v>
      </c>
      <c r="D18" s="14">
        <v>1000</v>
      </c>
      <c r="E18" s="8">
        <f>'oCT-22'!F19</f>
        <v>148000</v>
      </c>
      <c r="F18" s="8">
        <f t="shared" si="0"/>
        <v>164000</v>
      </c>
      <c r="G18" s="14"/>
      <c r="I18" s="11"/>
      <c r="J18" s="11"/>
      <c r="K18" s="11"/>
      <c r="L18" s="11"/>
      <c r="M18" s="17"/>
      <c r="N18" s="17"/>
    </row>
    <row r="19" spans="1:14" ht="18" x14ac:dyDescent="0.35">
      <c r="A19" s="14">
        <f t="shared" si="1"/>
        <v>13</v>
      </c>
      <c r="B19" s="14" t="s">
        <v>38</v>
      </c>
      <c r="C19" s="14">
        <v>274</v>
      </c>
      <c r="D19" s="14">
        <v>50</v>
      </c>
      <c r="E19" s="8">
        <f>'oCT-22'!F20</f>
        <v>12200</v>
      </c>
      <c r="F19" s="8">
        <f t="shared" si="0"/>
        <v>13700</v>
      </c>
      <c r="G19" s="14"/>
      <c r="I19" s="11"/>
      <c r="J19" s="11"/>
      <c r="K19" s="11"/>
      <c r="L19" s="11"/>
      <c r="M19" s="17"/>
      <c r="N19" s="17"/>
    </row>
    <row r="20" spans="1:14" ht="18" x14ac:dyDescent="0.35">
      <c r="A20" s="14">
        <f t="shared" si="1"/>
        <v>14</v>
      </c>
      <c r="B20" s="14" t="s">
        <v>14</v>
      </c>
      <c r="C20" s="14">
        <v>1920</v>
      </c>
      <c r="D20" s="14">
        <v>85</v>
      </c>
      <c r="E20" s="8">
        <f>'oCT-22'!F21</f>
        <v>163200</v>
      </c>
      <c r="F20" s="8">
        <f t="shared" si="0"/>
        <v>163200</v>
      </c>
      <c r="G20" s="14"/>
      <c r="I20" s="11"/>
      <c r="J20" s="11"/>
      <c r="K20" s="11"/>
      <c r="L20" s="11"/>
      <c r="M20" s="17"/>
      <c r="N20" s="17"/>
    </row>
    <row r="21" spans="1:14" ht="18" x14ac:dyDescent="0.35">
      <c r="A21" s="14">
        <f t="shared" si="1"/>
        <v>15</v>
      </c>
      <c r="B21" s="14" t="s">
        <v>31</v>
      </c>
      <c r="C21" s="14"/>
      <c r="D21" s="14"/>
      <c r="E21" s="8">
        <f>'oCT-22'!F22</f>
        <v>3500000</v>
      </c>
      <c r="F21" s="8">
        <f>E21</f>
        <v>3500000</v>
      </c>
      <c r="G21" s="8"/>
      <c r="I21" s="11"/>
      <c r="J21" s="11"/>
      <c r="K21" s="11"/>
      <c r="L21" s="11"/>
      <c r="M21" s="17"/>
      <c r="N21" s="17"/>
    </row>
    <row r="22" spans="1:14" ht="18" x14ac:dyDescent="0.35">
      <c r="A22" s="14">
        <f t="shared" si="1"/>
        <v>16</v>
      </c>
      <c r="B22" s="14" t="s">
        <v>53</v>
      </c>
      <c r="C22" s="14">
        <v>4</v>
      </c>
      <c r="D22" s="14">
        <v>17500</v>
      </c>
      <c r="E22" s="8">
        <f>'oCT-22'!F23</f>
        <v>70000</v>
      </c>
      <c r="F22" s="8">
        <f>E22</f>
        <v>70000</v>
      </c>
      <c r="G22" s="14"/>
      <c r="I22" s="11"/>
      <c r="J22" s="11"/>
      <c r="K22" s="11"/>
      <c r="L22" s="11"/>
      <c r="M22" s="17"/>
      <c r="N22" s="17"/>
    </row>
    <row r="23" spans="1:14" ht="18" x14ac:dyDescent="0.35">
      <c r="A23" s="14">
        <f t="shared" si="1"/>
        <v>17</v>
      </c>
      <c r="B23" s="14" t="s">
        <v>17</v>
      </c>
      <c r="C23" s="14"/>
      <c r="D23" s="14"/>
      <c r="E23" s="8">
        <f>'oCT-22'!F24</f>
        <v>2765000</v>
      </c>
      <c r="F23" s="8">
        <v>3270000</v>
      </c>
      <c r="G23" s="14"/>
      <c r="I23" s="11"/>
      <c r="J23" s="11"/>
      <c r="K23" s="11"/>
      <c r="L23" s="11"/>
      <c r="M23" s="17"/>
      <c r="N23" s="17"/>
    </row>
    <row r="24" spans="1:14" ht="18" x14ac:dyDescent="0.35">
      <c r="A24" s="14">
        <f t="shared" si="1"/>
        <v>18</v>
      </c>
      <c r="B24" s="14" t="s">
        <v>28</v>
      </c>
      <c r="C24" s="14">
        <v>300000</v>
      </c>
      <c r="D24" s="14"/>
      <c r="E24" s="8">
        <f>'oCT-22'!F25</f>
        <v>1110000</v>
      </c>
      <c r="F24" s="8">
        <v>1410000</v>
      </c>
      <c r="G24" s="8"/>
      <c r="I24" s="11"/>
      <c r="J24" s="11"/>
      <c r="K24" s="11"/>
      <c r="L24" s="11"/>
      <c r="M24" s="17"/>
      <c r="N24" s="17"/>
    </row>
    <row r="25" spans="1:14" ht="18" x14ac:dyDescent="0.35">
      <c r="A25" s="14">
        <f t="shared" si="1"/>
        <v>19</v>
      </c>
      <c r="B25" s="14" t="s">
        <v>18</v>
      </c>
      <c r="C25" s="14">
        <v>308950</v>
      </c>
      <c r="D25" s="14"/>
      <c r="E25" s="8">
        <f>'oCT-22'!F26</f>
        <v>2043918</v>
      </c>
      <c r="F25" s="8">
        <v>2352868</v>
      </c>
      <c r="G25" s="14"/>
      <c r="I25" s="11"/>
      <c r="J25" s="11"/>
      <c r="K25" s="11"/>
      <c r="L25" s="11"/>
      <c r="M25" s="17"/>
      <c r="N25" s="17"/>
    </row>
    <row r="26" spans="1:14" ht="18" x14ac:dyDescent="0.35">
      <c r="A26" s="14">
        <f t="shared" si="1"/>
        <v>20</v>
      </c>
      <c r="B26" s="14" t="s">
        <v>50</v>
      </c>
      <c r="C26" s="14">
        <v>9120</v>
      </c>
      <c r="D26" s="14"/>
      <c r="E26" s="8">
        <f>'oCT-22'!F27</f>
        <v>30560</v>
      </c>
      <c r="F26" s="8">
        <f>E26</f>
        <v>30560</v>
      </c>
      <c r="G26" s="14"/>
      <c r="I26" s="11"/>
      <c r="J26" s="11"/>
      <c r="K26" s="11"/>
      <c r="L26" s="11"/>
      <c r="M26" s="17"/>
      <c r="N26" s="17"/>
    </row>
    <row r="27" spans="1:14" ht="18" x14ac:dyDescent="0.35">
      <c r="A27" s="14">
        <f t="shared" si="1"/>
        <v>21</v>
      </c>
      <c r="B27" s="14" t="s">
        <v>20</v>
      </c>
      <c r="C27" s="14">
        <v>85643</v>
      </c>
      <c r="D27" s="14"/>
      <c r="E27" s="8">
        <f>'oCT-22'!F28</f>
        <v>2564749</v>
      </c>
      <c r="F27" s="8">
        <f>E27</f>
        <v>2564749</v>
      </c>
      <c r="G27" s="8"/>
      <c r="I27" s="11"/>
      <c r="J27" s="11"/>
      <c r="K27" s="11"/>
      <c r="L27" s="11"/>
      <c r="M27" s="17"/>
      <c r="N27" s="17"/>
    </row>
    <row r="28" spans="1:14" ht="18" x14ac:dyDescent="0.35">
      <c r="A28" s="14">
        <f t="shared" si="1"/>
        <v>22</v>
      </c>
      <c r="B28" s="14" t="s">
        <v>51</v>
      </c>
      <c r="C28" s="14">
        <v>72700</v>
      </c>
      <c r="D28" s="14"/>
      <c r="E28" s="8">
        <f>'oCT-22'!F29</f>
        <v>330280</v>
      </c>
      <c r="F28" s="8">
        <v>402900</v>
      </c>
      <c r="G28" s="14"/>
      <c r="I28" s="11"/>
      <c r="J28" s="11"/>
      <c r="K28" s="11"/>
      <c r="L28" s="11"/>
      <c r="M28" s="17"/>
      <c r="N28" s="17"/>
    </row>
    <row r="29" spans="1:14" ht="18" x14ac:dyDescent="0.35">
      <c r="A29" s="14">
        <f t="shared" si="1"/>
        <v>23</v>
      </c>
      <c r="B29" s="14" t="s">
        <v>27</v>
      </c>
      <c r="C29" s="14">
        <v>1775</v>
      </c>
      <c r="D29" s="14"/>
      <c r="E29" s="8">
        <f>'oCT-22'!F30</f>
        <v>7903513</v>
      </c>
      <c r="F29" s="8">
        <v>9994510</v>
      </c>
      <c r="G29" s="14"/>
      <c r="I29" s="11"/>
      <c r="J29" s="11"/>
      <c r="K29" s="11"/>
      <c r="L29" s="11"/>
      <c r="M29" s="17"/>
      <c r="N29" s="17"/>
    </row>
    <row r="30" spans="1:14" ht="18" x14ac:dyDescent="0.35">
      <c r="A30" s="14">
        <f t="shared" si="1"/>
        <v>24</v>
      </c>
      <c r="B30" s="14" t="s">
        <v>32</v>
      </c>
      <c r="C30" s="14">
        <v>5050</v>
      </c>
      <c r="D30" s="14">
        <v>28</v>
      </c>
      <c r="E30" s="8">
        <f>'oCT-22'!F31</f>
        <v>246400</v>
      </c>
      <c r="F30" s="8">
        <f>E30</f>
        <v>246400</v>
      </c>
      <c r="G30" s="14"/>
      <c r="I30" s="11"/>
      <c r="J30" s="11"/>
      <c r="K30" s="11"/>
      <c r="L30" s="11"/>
      <c r="M30" s="17"/>
      <c r="N30" s="17"/>
    </row>
    <row r="31" spans="1:14" ht="18" x14ac:dyDescent="0.35">
      <c r="A31" s="14">
        <f t="shared" si="1"/>
        <v>25</v>
      </c>
      <c r="B31" s="14" t="s">
        <v>52</v>
      </c>
      <c r="C31" s="14">
        <v>1400</v>
      </c>
      <c r="D31" s="14"/>
      <c r="E31" s="8">
        <f>'oCT-22'!F32</f>
        <v>38950</v>
      </c>
      <c r="F31" s="8">
        <f>E31</f>
        <v>38950</v>
      </c>
      <c r="G31" s="14"/>
      <c r="I31" s="11"/>
      <c r="J31" s="11"/>
      <c r="K31" s="11"/>
      <c r="L31" s="11"/>
      <c r="M31" s="17"/>
      <c r="N31" s="17"/>
    </row>
    <row r="32" spans="1:14" ht="18" x14ac:dyDescent="0.35">
      <c r="A32" s="14">
        <f t="shared" si="1"/>
        <v>26</v>
      </c>
      <c r="B32" s="14" t="s">
        <v>35</v>
      </c>
      <c r="C32" s="14"/>
      <c r="D32" s="14"/>
      <c r="E32" s="8">
        <f>'oCT-22'!F33</f>
        <v>90610</v>
      </c>
      <c r="F32" s="8">
        <f>E32</f>
        <v>90610</v>
      </c>
      <c r="G32" s="14"/>
      <c r="I32" s="11"/>
      <c r="J32" s="11"/>
      <c r="K32" s="11"/>
      <c r="L32" s="11"/>
      <c r="M32" s="17"/>
      <c r="N32" s="17"/>
    </row>
    <row r="33" spans="1:14" ht="18" x14ac:dyDescent="0.35">
      <c r="A33" s="14">
        <f t="shared" si="1"/>
        <v>27</v>
      </c>
      <c r="B33" s="14" t="s">
        <v>36</v>
      </c>
      <c r="C33" s="14">
        <v>1200</v>
      </c>
      <c r="D33" s="14">
        <v>130</v>
      </c>
      <c r="E33" s="8">
        <f>'oCT-22'!F34</f>
        <v>156000</v>
      </c>
      <c r="F33" s="8">
        <f>E33</f>
        <v>156000</v>
      </c>
      <c r="G33" s="14"/>
      <c r="I33" s="11"/>
      <c r="J33" s="11"/>
      <c r="K33" s="11"/>
      <c r="L33" s="11"/>
      <c r="M33" s="17"/>
      <c r="N33" s="17"/>
    </row>
    <row r="34" spans="1:14" ht="18" x14ac:dyDescent="0.35">
      <c r="A34" s="14">
        <f t="shared" si="1"/>
        <v>28</v>
      </c>
      <c r="B34" s="14" t="s">
        <v>39</v>
      </c>
      <c r="C34" s="14"/>
      <c r="D34" s="14"/>
      <c r="E34" s="8">
        <f>'oCT-22'!F35</f>
        <v>50000</v>
      </c>
      <c r="F34" s="8">
        <f>E34</f>
        <v>50000</v>
      </c>
      <c r="G34" s="14"/>
      <c r="I34" s="11"/>
      <c r="J34" s="11"/>
      <c r="K34" s="11"/>
      <c r="L34" s="11"/>
      <c r="M34" s="17"/>
      <c r="N34" s="17"/>
    </row>
    <row r="35" spans="1:14" ht="18" x14ac:dyDescent="0.35">
      <c r="A35" s="14">
        <f t="shared" si="1"/>
        <v>29</v>
      </c>
      <c r="B35" s="14" t="s">
        <v>40</v>
      </c>
      <c r="C35" s="14"/>
      <c r="D35" s="14"/>
      <c r="E35" s="8">
        <f>'oCT-22'!F36</f>
        <v>850000</v>
      </c>
      <c r="F35" s="8">
        <v>950000</v>
      </c>
      <c r="G35" s="8"/>
      <c r="I35" s="11"/>
      <c r="J35" s="11"/>
      <c r="K35" s="11"/>
      <c r="L35" s="11"/>
      <c r="M35" s="17"/>
      <c r="N35" s="17"/>
    </row>
    <row r="36" spans="1:14" ht="18" x14ac:dyDescent="0.35">
      <c r="A36" s="14">
        <v>30</v>
      </c>
      <c r="B36" s="14" t="s">
        <v>65</v>
      </c>
      <c r="C36" s="14"/>
      <c r="D36" s="14"/>
      <c r="E36" s="8"/>
      <c r="F36" s="8">
        <v>600000</v>
      </c>
      <c r="G36" s="8"/>
      <c r="I36" s="11"/>
      <c r="J36" s="11"/>
      <c r="K36" s="11"/>
      <c r="L36" s="11"/>
      <c r="M36" s="17"/>
      <c r="N36" s="17"/>
    </row>
    <row r="37" spans="1:14" ht="18" x14ac:dyDescent="0.35">
      <c r="A37" s="14">
        <v>31</v>
      </c>
      <c r="B37" s="14" t="s">
        <v>66</v>
      </c>
      <c r="C37" s="14"/>
      <c r="D37" s="14"/>
      <c r="E37" s="8"/>
      <c r="F37" s="8">
        <v>169398</v>
      </c>
      <c r="G37" s="8"/>
      <c r="I37" s="11"/>
      <c r="J37" s="11"/>
      <c r="K37" s="11"/>
      <c r="L37" s="11"/>
      <c r="M37" s="17"/>
      <c r="N37" s="17"/>
    </row>
    <row r="38" spans="1:14" ht="18" x14ac:dyDescent="0.35">
      <c r="A38" s="14"/>
      <c r="B38" s="14"/>
      <c r="C38" s="14"/>
      <c r="D38" s="14"/>
      <c r="E38" s="9">
        <f>'oCT-22'!F37</f>
        <v>40623601</v>
      </c>
      <c r="F38" s="9">
        <f>SUM(F7:F37)</f>
        <v>47071294.5</v>
      </c>
      <c r="G38" s="9"/>
      <c r="I38" s="11"/>
      <c r="J38" s="11"/>
      <c r="K38" s="11"/>
      <c r="L38" s="11"/>
      <c r="M38" s="16"/>
      <c r="N38" s="16"/>
    </row>
    <row r="39" spans="1:14" ht="18" x14ac:dyDescent="0.35">
      <c r="A39" s="14"/>
      <c r="B39" s="14" t="s">
        <v>60</v>
      </c>
      <c r="C39" s="14"/>
      <c r="D39" s="14"/>
      <c r="E39" s="14"/>
      <c r="F39" s="8">
        <f>'oCT-22'!F38</f>
        <v>6000000</v>
      </c>
      <c r="G39" s="8">
        <v>60</v>
      </c>
      <c r="I39" s="11"/>
      <c r="J39" s="11"/>
      <c r="K39" s="11"/>
      <c r="L39" s="11"/>
      <c r="M39" s="11"/>
      <c r="N39" s="17"/>
    </row>
    <row r="40" spans="1:14" ht="18" x14ac:dyDescent="0.35">
      <c r="A40" s="14"/>
      <c r="B40" s="14"/>
      <c r="C40" s="14"/>
      <c r="D40" s="14"/>
      <c r="E40" s="14"/>
      <c r="F40" s="9">
        <f>SUM(F38:F39)</f>
        <v>53071294.5</v>
      </c>
      <c r="G40" s="9">
        <f>SUM(G38:G39)</f>
        <v>60</v>
      </c>
      <c r="I40" s="11"/>
      <c r="J40" s="11"/>
      <c r="K40" s="11"/>
      <c r="L40" s="11"/>
      <c r="M40" s="11"/>
      <c r="N40" s="16"/>
    </row>
  </sheetData>
  <pageMargins left="0.25" right="0.25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March-22</vt:lpstr>
      <vt:lpstr>April-2</vt:lpstr>
      <vt:lpstr>May-22</vt:lpstr>
      <vt:lpstr>Iune-22</vt:lpstr>
      <vt:lpstr>July-22</vt:lpstr>
      <vt:lpstr>Aug-22</vt:lpstr>
      <vt:lpstr>Sept-22</vt:lpstr>
      <vt:lpstr>oCT-22</vt:lpstr>
      <vt:lpstr>NOV-22</vt:lpstr>
      <vt:lpstr>Dec-22</vt:lpstr>
      <vt:lpstr>Jan-23</vt:lpstr>
      <vt:lpstr>Feb-23</vt:lpstr>
      <vt:lpstr>Mar-23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mdbadeghar_m23@ci.vjti.ac.in</cp:lastModifiedBy>
  <cp:lastPrinted>2023-04-07T09:57:02Z</cp:lastPrinted>
  <dcterms:created xsi:type="dcterms:W3CDTF">2022-04-07T09:01:41Z</dcterms:created>
  <dcterms:modified xsi:type="dcterms:W3CDTF">2024-12-31T11:07:53Z</dcterms:modified>
</cp:coreProperties>
</file>