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attardo/Desktop/roto/"/>
    </mc:Choice>
  </mc:AlternateContent>
  <xr:revisionPtr revIDLastSave="0" documentId="13_ncr:1_{9F50C30D-7B15-694D-8468-C657299839FB}" xr6:coauthVersionLast="45" xr6:coauthVersionMax="45" xr10:uidLastSave="{00000000-0000-0000-0000-000000000000}"/>
  <bookViews>
    <workbookView xWindow="4840" yWindow="460" windowWidth="18780" windowHeight="16200" xr2:uid="{B6FABBCE-EA76-A54F-A54B-55CFFA096EB6}"/>
  </bookViews>
  <sheets>
    <sheet name="Overview" sheetId="12" r:id="rId1"/>
    <sheet name="ProjSalaries" sheetId="11" r:id="rId2"/>
    <sheet name="Catchers" sheetId="2" r:id="rId3"/>
    <sheet name="1st" sheetId="3" r:id="rId4"/>
    <sheet name="2nd" sheetId="4" r:id="rId5"/>
    <sheet name="3rd" sheetId="5" r:id="rId6"/>
    <sheet name="SS" sheetId="6" r:id="rId7"/>
    <sheet name="OF" sheetId="7" r:id="rId8"/>
    <sheet name="Pitchers" sheetId="8" r:id="rId9"/>
    <sheet name="Full Stats" sheetId="9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2" l="1"/>
  <c r="L8" i="12"/>
  <c r="K8" i="12"/>
  <c r="J8" i="12"/>
  <c r="I8" i="12"/>
  <c r="H8" i="12"/>
  <c r="G8" i="12"/>
  <c r="G10" i="12"/>
  <c r="F4" i="12"/>
  <c r="G4" i="12"/>
  <c r="H4" i="12"/>
  <c r="I4" i="12"/>
  <c r="J4" i="12"/>
  <c r="K4" i="12"/>
  <c r="L4" i="12"/>
  <c r="M4" i="12"/>
  <c r="H10" i="12"/>
  <c r="I10" i="12"/>
  <c r="J10" i="12"/>
  <c r="K10" i="12"/>
  <c r="L10" i="12"/>
  <c r="M10" i="12"/>
  <c r="F15" i="12"/>
  <c r="G15" i="12"/>
  <c r="H15" i="12"/>
  <c r="I15" i="12"/>
  <c r="J15" i="12"/>
  <c r="K15" i="12"/>
  <c r="L15" i="12"/>
  <c r="A29" i="12" l="1"/>
  <c r="A28" i="12"/>
  <c r="A26" i="12"/>
  <c r="C23" i="12" s="1"/>
  <c r="C22" i="12"/>
  <c r="C24" i="12"/>
  <c r="C25" i="12"/>
  <c r="C21" i="12"/>
  <c r="B23" i="12"/>
  <c r="B24" i="12"/>
  <c r="B25" i="12"/>
  <c r="B22" i="12"/>
  <c r="B21" i="12"/>
  <c r="B16" i="12"/>
  <c r="B3" i="12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9" i="9"/>
  <c r="I21" i="9"/>
  <c r="I22" i="9"/>
  <c r="I23" i="9"/>
  <c r="I24" i="9"/>
  <c r="I25" i="9"/>
  <c r="I26" i="9"/>
  <c r="I27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1" i="9"/>
  <c r="I62" i="9"/>
  <c r="I63" i="9"/>
  <c r="I64" i="9"/>
  <c r="I65" i="9"/>
  <c r="I67" i="9"/>
  <c r="I68" i="9"/>
  <c r="I69" i="9"/>
  <c r="I70" i="9"/>
  <c r="I71" i="9"/>
  <c r="I73" i="9"/>
  <c r="I74" i="9"/>
  <c r="I75" i="9"/>
  <c r="I76" i="9"/>
  <c r="I77" i="9"/>
  <c r="I78" i="9"/>
  <c r="I79" i="9"/>
  <c r="I80" i="9"/>
  <c r="I82" i="9"/>
  <c r="I83" i="9"/>
  <c r="I84" i="9"/>
  <c r="I85" i="9"/>
  <c r="I86" i="9"/>
  <c r="I87" i="9"/>
  <c r="I88" i="9"/>
  <c r="I90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6" i="9"/>
  <c r="I117" i="9"/>
  <c r="I118" i="9"/>
  <c r="I119" i="9"/>
  <c r="I120" i="9"/>
  <c r="I121" i="9"/>
  <c r="I122" i="9"/>
  <c r="I123" i="9"/>
  <c r="I124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3" i="9"/>
  <c r="I154" i="9"/>
  <c r="I156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2" i="9"/>
  <c r="I213" i="9"/>
  <c r="I214" i="9"/>
  <c r="I215" i="9"/>
  <c r="I216" i="9"/>
  <c r="I217" i="9"/>
  <c r="I218" i="9"/>
  <c r="I219" i="9"/>
  <c r="I221" i="9"/>
  <c r="I222" i="9"/>
  <c r="I223" i="9"/>
  <c r="I224" i="9"/>
  <c r="I225" i="9"/>
  <c r="I229" i="9"/>
  <c r="I230" i="9"/>
  <c r="I232" i="9"/>
  <c r="I233" i="9"/>
  <c r="I234" i="9"/>
  <c r="I235" i="9"/>
  <c r="I236" i="9"/>
  <c r="I237" i="9"/>
  <c r="I240" i="9"/>
  <c r="I241" i="9"/>
  <c r="I244" i="9"/>
  <c r="I245" i="9"/>
  <c r="I249" i="9"/>
  <c r="I250" i="9"/>
  <c r="I251" i="9"/>
  <c r="I252" i="9"/>
  <c r="I253" i="9"/>
  <c r="I254" i="9"/>
  <c r="I3" i="9"/>
  <c r="O10" i="12"/>
  <c r="O8" i="12"/>
  <c r="F2" i="12"/>
  <c r="G2" i="12"/>
  <c r="H2" i="12"/>
  <c r="I2" i="12"/>
  <c r="J2" i="12"/>
  <c r="K2" i="12"/>
  <c r="L2" i="12"/>
  <c r="M2" i="12"/>
  <c r="N2" i="12" s="1"/>
  <c r="O2" i="12"/>
  <c r="F3" i="12"/>
  <c r="G3" i="12"/>
  <c r="H3" i="12"/>
  <c r="I3" i="12"/>
  <c r="J3" i="12"/>
  <c r="K3" i="12"/>
  <c r="L3" i="12"/>
  <c r="M3" i="12"/>
  <c r="N3" i="12" s="1"/>
  <c r="O3" i="12"/>
  <c r="N4" i="12"/>
  <c r="O4" i="12"/>
  <c r="G5" i="12"/>
  <c r="H5" i="12"/>
  <c r="I5" i="12"/>
  <c r="J5" i="12"/>
  <c r="K5" i="12"/>
  <c r="L5" i="12"/>
  <c r="M5" i="12"/>
  <c r="O5" i="12"/>
  <c r="F6" i="12"/>
  <c r="G6" i="12"/>
  <c r="H6" i="12"/>
  <c r="I6" i="12"/>
  <c r="J6" i="12"/>
  <c r="K6" i="12"/>
  <c r="L6" i="12"/>
  <c r="M6" i="12"/>
  <c r="N6" i="12" s="1"/>
  <c r="O6" i="12"/>
  <c r="F7" i="12"/>
  <c r="G7" i="12"/>
  <c r="H7" i="12"/>
  <c r="I7" i="12"/>
  <c r="J7" i="12"/>
  <c r="K7" i="12"/>
  <c r="L7" i="12"/>
  <c r="M7" i="12"/>
  <c r="N7" i="12" s="1"/>
  <c r="O7" i="12"/>
  <c r="N8" i="12"/>
  <c r="C9" i="12"/>
  <c r="G9" i="12"/>
  <c r="H9" i="12"/>
  <c r="I9" i="12"/>
  <c r="J9" i="12"/>
  <c r="K9" i="12"/>
  <c r="L9" i="12"/>
  <c r="M9" i="12"/>
  <c r="N9" i="12" s="1"/>
  <c r="C10" i="12"/>
  <c r="F10" i="12"/>
  <c r="C11" i="12"/>
  <c r="F11" i="12"/>
  <c r="G11" i="12"/>
  <c r="H11" i="12"/>
  <c r="I11" i="12"/>
  <c r="J11" i="12"/>
  <c r="K11" i="12"/>
  <c r="L11" i="12"/>
  <c r="M11" i="12"/>
  <c r="N11" i="12" s="1"/>
  <c r="O11" i="12"/>
  <c r="G12" i="12"/>
  <c r="H12" i="12"/>
  <c r="I12" i="12"/>
  <c r="J12" i="12"/>
  <c r="K12" i="12"/>
  <c r="L12" i="12"/>
  <c r="M12" i="12"/>
  <c r="N12" i="12" s="1"/>
  <c r="C13" i="12"/>
  <c r="G13" i="12"/>
  <c r="H13" i="12"/>
  <c r="I13" i="12"/>
  <c r="J13" i="12"/>
  <c r="K13" i="12"/>
  <c r="L13" i="12"/>
  <c r="M13" i="12"/>
  <c r="N13" i="12" s="1"/>
  <c r="O13" i="12"/>
  <c r="F14" i="12"/>
  <c r="G14" i="12"/>
  <c r="H14" i="12"/>
  <c r="I14" i="12"/>
  <c r="J14" i="12"/>
  <c r="K14" i="12"/>
  <c r="L14" i="12"/>
  <c r="M14" i="12"/>
  <c r="N14" i="12" s="1"/>
  <c r="O14" i="12"/>
  <c r="M15" i="12"/>
  <c r="N15" i="12" s="1"/>
  <c r="O15" i="12"/>
  <c r="F18" i="12"/>
  <c r="G18" i="12"/>
  <c r="H18" i="12"/>
  <c r="I18" i="12"/>
  <c r="J18" i="12"/>
  <c r="K18" i="12"/>
  <c r="M18" i="12"/>
  <c r="N18" i="12"/>
  <c r="G19" i="12"/>
  <c r="H19" i="12"/>
  <c r="I19" i="12"/>
  <c r="J19" i="12"/>
  <c r="K19" i="12"/>
  <c r="M19" i="12"/>
  <c r="N19" i="12"/>
  <c r="G20" i="12"/>
  <c r="H20" i="12"/>
  <c r="I20" i="12"/>
  <c r="J20" i="12"/>
  <c r="K20" i="12"/>
  <c r="M20" i="12"/>
  <c r="N20" i="12"/>
  <c r="F21" i="12"/>
  <c r="G21" i="12"/>
  <c r="H21" i="12"/>
  <c r="I21" i="12"/>
  <c r="J21" i="12"/>
  <c r="K21" i="12"/>
  <c r="M21" i="12"/>
  <c r="N21" i="12"/>
  <c r="F22" i="12"/>
  <c r="F27" i="12" s="1"/>
  <c r="G22" i="12"/>
  <c r="H22" i="12"/>
  <c r="I22" i="12"/>
  <c r="J22" i="12"/>
  <c r="K22" i="12"/>
  <c r="M22" i="12"/>
  <c r="N22" i="12"/>
  <c r="F23" i="12"/>
  <c r="G23" i="12"/>
  <c r="H23" i="12"/>
  <c r="I23" i="12"/>
  <c r="J23" i="12"/>
  <c r="K23" i="12"/>
  <c r="M23" i="12"/>
  <c r="N23" i="12"/>
  <c r="G24" i="12"/>
  <c r="H24" i="12"/>
  <c r="I24" i="12"/>
  <c r="J24" i="12"/>
  <c r="K24" i="12"/>
  <c r="M24" i="12"/>
  <c r="N24" i="12"/>
  <c r="F25" i="12"/>
  <c r="G25" i="12"/>
  <c r="H25" i="12"/>
  <c r="I25" i="12"/>
  <c r="J25" i="12"/>
  <c r="K25" i="12"/>
  <c r="M25" i="12"/>
  <c r="N25" i="12"/>
  <c r="F26" i="12"/>
  <c r="G26" i="12"/>
  <c r="H26" i="12"/>
  <c r="I26" i="12"/>
  <c r="J26" i="12"/>
  <c r="K26" i="12"/>
  <c r="M26" i="12"/>
  <c r="N26" i="12"/>
  <c r="O26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Z2" i="6"/>
  <c r="AA2" i="6"/>
  <c r="AB2" i="6"/>
  <c r="AC2" i="6"/>
  <c r="Z3" i="6"/>
  <c r="AA3" i="6"/>
  <c r="AB3" i="6"/>
  <c r="AC3" i="6"/>
  <c r="Z4" i="6"/>
  <c r="AA4" i="6"/>
  <c r="AB4" i="6"/>
  <c r="AC4" i="6"/>
  <c r="Z5" i="6"/>
  <c r="AA5" i="6"/>
  <c r="AB5" i="6"/>
  <c r="AC5" i="6"/>
  <c r="Z6" i="6"/>
  <c r="AA6" i="6"/>
  <c r="AB6" i="6"/>
  <c r="AC6" i="6"/>
  <c r="Z7" i="6"/>
  <c r="AA7" i="6"/>
  <c r="AB7" i="6"/>
  <c r="AC7" i="6"/>
  <c r="Z8" i="6"/>
  <c r="AA8" i="6"/>
  <c r="AB8" i="6"/>
  <c r="AC8" i="6"/>
  <c r="Z9" i="6"/>
  <c r="AA9" i="6"/>
  <c r="AB9" i="6"/>
  <c r="AC9" i="6"/>
  <c r="Z10" i="6"/>
  <c r="AA10" i="6"/>
  <c r="AB10" i="6"/>
  <c r="AC10" i="6"/>
  <c r="Z11" i="6"/>
  <c r="AA11" i="6"/>
  <c r="AB11" i="6"/>
  <c r="AC11" i="6"/>
  <c r="Z12" i="6"/>
  <c r="AA12" i="6"/>
  <c r="AB12" i="6"/>
  <c r="AC12" i="6"/>
  <c r="Z13" i="6"/>
  <c r="AA13" i="6"/>
  <c r="AB13" i="6"/>
  <c r="AC13" i="6"/>
  <c r="Z14" i="6"/>
  <c r="AA14" i="6"/>
  <c r="AB14" i="6"/>
  <c r="AC14" i="6"/>
  <c r="Z15" i="6"/>
  <c r="AA15" i="6"/>
  <c r="AB15" i="6"/>
  <c r="AC15" i="6"/>
  <c r="Z16" i="6"/>
  <c r="AA16" i="6"/>
  <c r="AB16" i="6"/>
  <c r="AC16" i="6"/>
  <c r="Z17" i="6"/>
  <c r="AA17" i="6"/>
  <c r="AB17" i="6"/>
  <c r="AC17" i="6"/>
  <c r="Z18" i="6"/>
  <c r="AA18" i="6"/>
  <c r="AB18" i="6"/>
  <c r="AC18" i="6"/>
  <c r="Z19" i="6"/>
  <c r="AA19" i="6"/>
  <c r="AB19" i="6"/>
  <c r="AC19" i="6"/>
  <c r="Z20" i="6"/>
  <c r="AA20" i="6"/>
  <c r="AB20" i="6"/>
  <c r="AC20" i="6"/>
  <c r="Z21" i="6"/>
  <c r="AA21" i="6"/>
  <c r="AB21" i="6"/>
  <c r="AC21" i="6"/>
  <c r="Z22" i="6"/>
  <c r="AA22" i="6"/>
  <c r="AB22" i="6"/>
  <c r="AC22" i="6"/>
  <c r="Z23" i="6"/>
  <c r="AA23" i="6"/>
  <c r="AB23" i="6"/>
  <c r="AC23" i="6"/>
  <c r="Z24" i="6"/>
  <c r="AA24" i="6"/>
  <c r="AB24" i="6"/>
  <c r="AC24" i="6"/>
  <c r="Z25" i="6"/>
  <c r="AA25" i="6"/>
  <c r="AB25" i="6"/>
  <c r="AC25" i="6"/>
  <c r="Z26" i="6"/>
  <c r="AA26" i="6"/>
  <c r="AB26" i="6"/>
  <c r="AC26" i="6"/>
  <c r="Z27" i="6"/>
  <c r="AA27" i="6"/>
  <c r="AB27" i="6"/>
  <c r="AC27" i="6"/>
  <c r="Z28" i="6"/>
  <c r="AA28" i="6"/>
  <c r="AB28" i="6"/>
  <c r="AC28" i="6"/>
  <c r="Z29" i="6"/>
  <c r="AA29" i="6"/>
  <c r="AB29" i="6"/>
  <c r="AC29" i="6"/>
  <c r="Z30" i="6"/>
  <c r="AA30" i="6"/>
  <c r="AB30" i="6"/>
  <c r="AC30" i="6"/>
  <c r="Z31" i="6"/>
  <c r="AA31" i="6"/>
  <c r="AB31" i="6"/>
  <c r="AC31" i="6"/>
  <c r="Z32" i="6"/>
  <c r="AA32" i="6"/>
  <c r="AB32" i="6"/>
  <c r="AC32" i="6"/>
  <c r="Y3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2" i="6"/>
  <c r="R34" i="6"/>
  <c r="S34" i="6"/>
  <c r="T34" i="6"/>
  <c r="U34" i="6"/>
  <c r="V34" i="6"/>
  <c r="Q34" i="6"/>
  <c r="V32" i="6"/>
  <c r="S32" i="6"/>
  <c r="T32" i="6"/>
  <c r="U32" i="6"/>
  <c r="R32" i="6"/>
  <c r="V31" i="6"/>
  <c r="S31" i="6"/>
  <c r="T31" i="6"/>
  <c r="U31" i="6"/>
  <c r="R31" i="6"/>
  <c r="V29" i="6"/>
  <c r="S29" i="6"/>
  <c r="T29" i="6"/>
  <c r="U29" i="6"/>
  <c r="R29" i="6"/>
  <c r="V28" i="6"/>
  <c r="S28" i="6"/>
  <c r="T28" i="6"/>
  <c r="U28" i="6"/>
  <c r="R28" i="6"/>
  <c r="V27" i="6"/>
  <c r="S27" i="6"/>
  <c r="T27" i="6"/>
  <c r="U27" i="6"/>
  <c r="R27" i="6"/>
  <c r="V25" i="6"/>
  <c r="S25" i="6"/>
  <c r="T25" i="6"/>
  <c r="U25" i="6"/>
  <c r="R25" i="6"/>
  <c r="V23" i="6"/>
  <c r="S23" i="6"/>
  <c r="T23" i="6"/>
  <c r="U23" i="6"/>
  <c r="R23" i="6"/>
  <c r="V22" i="6"/>
  <c r="S22" i="6"/>
  <c r="T22" i="6"/>
  <c r="U22" i="6"/>
  <c r="R22" i="6"/>
  <c r="V21" i="6"/>
  <c r="S21" i="6"/>
  <c r="T21" i="6"/>
  <c r="U21" i="6"/>
  <c r="R21" i="6"/>
  <c r="V19" i="6"/>
  <c r="S19" i="6"/>
  <c r="T19" i="6"/>
  <c r="U19" i="6"/>
  <c r="R19" i="6"/>
  <c r="V18" i="6"/>
  <c r="S18" i="6"/>
  <c r="T18" i="6"/>
  <c r="U18" i="6"/>
  <c r="R18" i="6"/>
  <c r="V16" i="6"/>
  <c r="S16" i="6"/>
  <c r="T16" i="6"/>
  <c r="U16" i="6"/>
  <c r="R16" i="6"/>
  <c r="V15" i="6"/>
  <c r="S15" i="6"/>
  <c r="T15" i="6"/>
  <c r="U15" i="6"/>
  <c r="R15" i="6"/>
  <c r="V13" i="6"/>
  <c r="S13" i="6"/>
  <c r="T13" i="6"/>
  <c r="U13" i="6"/>
  <c r="R13" i="6"/>
  <c r="V12" i="6"/>
  <c r="S12" i="6"/>
  <c r="T12" i="6"/>
  <c r="U12" i="6"/>
  <c r="R12" i="6"/>
  <c r="V11" i="6"/>
  <c r="S11" i="6"/>
  <c r="T11" i="6"/>
  <c r="U11" i="6"/>
  <c r="R11" i="6"/>
  <c r="V10" i="6"/>
  <c r="S10" i="6"/>
  <c r="T10" i="6"/>
  <c r="U10" i="6"/>
  <c r="R10" i="6"/>
  <c r="V9" i="6"/>
  <c r="S9" i="6"/>
  <c r="T9" i="6"/>
  <c r="U9" i="6"/>
  <c r="R9" i="6"/>
  <c r="V8" i="6"/>
  <c r="S8" i="6"/>
  <c r="T8" i="6"/>
  <c r="U8" i="6"/>
  <c r="R8" i="6"/>
  <c r="V7" i="6"/>
  <c r="S7" i="6"/>
  <c r="T7" i="6"/>
  <c r="U7" i="6"/>
  <c r="R7" i="6"/>
  <c r="V6" i="6"/>
  <c r="S6" i="6"/>
  <c r="T6" i="6"/>
  <c r="U6" i="6"/>
  <c r="R6" i="6"/>
  <c r="V5" i="6"/>
  <c r="S5" i="6"/>
  <c r="T5" i="6"/>
  <c r="U5" i="6"/>
  <c r="R5" i="6"/>
  <c r="V4" i="6"/>
  <c r="S4" i="6"/>
  <c r="T4" i="6"/>
  <c r="U4" i="6"/>
  <c r="R4" i="6"/>
  <c r="V3" i="6"/>
  <c r="S3" i="6"/>
  <c r="T3" i="6"/>
  <c r="U3" i="6"/>
  <c r="R3" i="6"/>
  <c r="V2" i="6"/>
  <c r="S2" i="6"/>
  <c r="T2" i="6"/>
  <c r="U2" i="6"/>
  <c r="R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3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3" i="6"/>
  <c r="K23" i="6"/>
  <c r="L23" i="6"/>
  <c r="J24" i="6"/>
  <c r="K24" i="6"/>
  <c r="L24" i="6"/>
  <c r="J25" i="6"/>
  <c r="K25" i="6"/>
  <c r="L25" i="6"/>
  <c r="J26" i="6"/>
  <c r="K26" i="6"/>
  <c r="L26" i="6"/>
  <c r="J27" i="6"/>
  <c r="K27" i="6"/>
  <c r="L27" i="6"/>
  <c r="J28" i="6"/>
  <c r="K28" i="6"/>
  <c r="L28" i="6"/>
  <c r="J29" i="6"/>
  <c r="K29" i="6"/>
  <c r="L29" i="6"/>
  <c r="J30" i="6"/>
  <c r="K30" i="6"/>
  <c r="L30" i="6"/>
  <c r="J31" i="6"/>
  <c r="K31" i="6"/>
  <c r="L31" i="6"/>
  <c r="J32" i="6"/>
  <c r="K32" i="6"/>
  <c r="L32" i="6"/>
  <c r="J33" i="6"/>
  <c r="K33" i="6"/>
  <c r="L33" i="6"/>
  <c r="J34" i="6"/>
  <c r="K34" i="6"/>
  <c r="L34" i="6"/>
  <c r="J35" i="6"/>
  <c r="K35" i="6"/>
  <c r="L35" i="6"/>
  <c r="J36" i="6"/>
  <c r="K36" i="6"/>
  <c r="L36" i="6"/>
  <c r="J37" i="6"/>
  <c r="K37" i="6"/>
  <c r="L37" i="6"/>
  <c r="J38" i="6"/>
  <c r="K38" i="6"/>
  <c r="L38" i="6"/>
  <c r="J39" i="6"/>
  <c r="K39" i="6"/>
  <c r="L39" i="6"/>
  <c r="J40" i="6"/>
  <c r="K40" i="6"/>
  <c r="L40" i="6"/>
  <c r="J41" i="6"/>
  <c r="K41" i="6"/>
  <c r="L41" i="6"/>
  <c r="J42" i="6"/>
  <c r="K42" i="6"/>
  <c r="L42" i="6"/>
  <c r="J43" i="6"/>
  <c r="K43" i="6"/>
  <c r="L43" i="6"/>
  <c r="J44" i="6"/>
  <c r="K44" i="6"/>
  <c r="L44" i="6"/>
  <c r="J45" i="6"/>
  <c r="K45" i="6"/>
  <c r="L45" i="6"/>
  <c r="J46" i="6"/>
  <c r="K46" i="6"/>
  <c r="L46" i="6"/>
  <c r="J47" i="6"/>
  <c r="K47" i="6"/>
  <c r="L47" i="6"/>
  <c r="J48" i="6"/>
  <c r="K48" i="6"/>
  <c r="L48" i="6"/>
  <c r="J49" i="6"/>
  <c r="K49" i="6"/>
  <c r="L49" i="6"/>
  <c r="J50" i="6"/>
  <c r="K50" i="6"/>
  <c r="L50" i="6"/>
  <c r="J51" i="6"/>
  <c r="K51" i="6"/>
  <c r="L51" i="6"/>
  <c r="J52" i="6"/>
  <c r="K52" i="6"/>
  <c r="L52" i="6"/>
  <c r="J53" i="6"/>
  <c r="K53" i="6"/>
  <c r="L53" i="6"/>
  <c r="J54" i="6"/>
  <c r="K54" i="6"/>
  <c r="L54" i="6"/>
  <c r="J55" i="6"/>
  <c r="K55" i="6"/>
  <c r="L55" i="6"/>
  <c r="J56" i="6"/>
  <c r="K56" i="6"/>
  <c r="L56" i="6"/>
  <c r="J57" i="6"/>
  <c r="K57" i="6"/>
  <c r="L57" i="6"/>
  <c r="J58" i="6"/>
  <c r="K58" i="6"/>
  <c r="L58" i="6"/>
  <c r="J59" i="6"/>
  <c r="K59" i="6"/>
  <c r="L59" i="6"/>
  <c r="J60" i="6"/>
  <c r="K60" i="6"/>
  <c r="L60" i="6"/>
  <c r="J61" i="6"/>
  <c r="K61" i="6"/>
  <c r="L61" i="6"/>
  <c r="J62" i="6"/>
  <c r="K62" i="6"/>
  <c r="L62" i="6"/>
  <c r="J63" i="6"/>
  <c r="K63" i="6"/>
  <c r="L63" i="6"/>
  <c r="J64" i="6"/>
  <c r="K64" i="6"/>
  <c r="L64" i="6"/>
  <c r="J65" i="6"/>
  <c r="K65" i="6"/>
  <c r="L65" i="6"/>
  <c r="J66" i="6"/>
  <c r="K66" i="6"/>
  <c r="L66" i="6"/>
  <c r="J67" i="6"/>
  <c r="K67" i="6"/>
  <c r="L67" i="6"/>
  <c r="J68" i="6"/>
  <c r="K68" i="6"/>
  <c r="L68" i="6"/>
  <c r="J69" i="6"/>
  <c r="K69" i="6"/>
  <c r="L69" i="6"/>
  <c r="J70" i="6"/>
  <c r="K70" i="6"/>
  <c r="L70" i="6"/>
  <c r="J71" i="6"/>
  <c r="K71" i="6"/>
  <c r="L71" i="6"/>
  <c r="J72" i="6"/>
  <c r="K72" i="6"/>
  <c r="L72" i="6"/>
  <c r="J73" i="6"/>
  <c r="K73" i="6"/>
  <c r="L73" i="6"/>
  <c r="J74" i="6"/>
  <c r="K74" i="6"/>
  <c r="L74" i="6"/>
  <c r="J75" i="6"/>
  <c r="K75" i="6"/>
  <c r="L75" i="6"/>
  <c r="J76" i="6"/>
  <c r="K76" i="6"/>
  <c r="L76" i="6"/>
  <c r="J77" i="6"/>
  <c r="K77" i="6"/>
  <c r="L77" i="6"/>
  <c r="J78" i="6"/>
  <c r="K78" i="6"/>
  <c r="L78" i="6"/>
  <c r="J79" i="6"/>
  <c r="K79" i="6"/>
  <c r="L79" i="6"/>
  <c r="J80" i="6"/>
  <c r="K80" i="6"/>
  <c r="L80" i="6"/>
  <c r="J81" i="6"/>
  <c r="K81" i="6"/>
  <c r="L81" i="6"/>
  <c r="J82" i="6"/>
  <c r="K82" i="6"/>
  <c r="L82" i="6"/>
  <c r="J83" i="6"/>
  <c r="K83" i="6"/>
  <c r="L83" i="6"/>
  <c r="J84" i="6"/>
  <c r="K84" i="6"/>
  <c r="L84" i="6"/>
  <c r="J85" i="6"/>
  <c r="K85" i="6"/>
  <c r="L85" i="6"/>
  <c r="J86" i="6"/>
  <c r="K86" i="6"/>
  <c r="L86" i="6"/>
  <c r="J87" i="6"/>
  <c r="K87" i="6"/>
  <c r="L87" i="6"/>
  <c r="J88" i="6"/>
  <c r="K88" i="6"/>
  <c r="L88" i="6"/>
  <c r="J89" i="6"/>
  <c r="K89" i="6"/>
  <c r="L89" i="6"/>
  <c r="J90" i="6"/>
  <c r="K90" i="6"/>
  <c r="L90" i="6"/>
  <c r="J91" i="6"/>
  <c r="K91" i="6"/>
  <c r="L91" i="6"/>
  <c r="J92" i="6"/>
  <c r="K92" i="6"/>
  <c r="L92" i="6"/>
  <c r="J93" i="6"/>
  <c r="K93" i="6"/>
  <c r="L93" i="6"/>
  <c r="J94" i="6"/>
  <c r="K94" i="6"/>
  <c r="L94" i="6"/>
  <c r="J95" i="6"/>
  <c r="K95" i="6"/>
  <c r="L95" i="6"/>
  <c r="J96" i="6"/>
  <c r="K96" i="6"/>
  <c r="L96" i="6"/>
  <c r="J97" i="6"/>
  <c r="K97" i="6"/>
  <c r="L97" i="6"/>
  <c r="J98" i="6"/>
  <c r="K98" i="6"/>
  <c r="L98" i="6"/>
  <c r="J99" i="6"/>
  <c r="K99" i="6"/>
  <c r="L99" i="6"/>
  <c r="J100" i="6"/>
  <c r="K100" i="6"/>
  <c r="L100" i="6"/>
  <c r="J101" i="6"/>
  <c r="K101" i="6"/>
  <c r="L101" i="6"/>
  <c r="J102" i="6"/>
  <c r="K102" i="6"/>
  <c r="L102" i="6"/>
  <c r="J103" i="6"/>
  <c r="K103" i="6"/>
  <c r="L103" i="6"/>
  <c r="J104" i="6"/>
  <c r="K104" i="6"/>
  <c r="L104" i="6"/>
  <c r="J105" i="6"/>
  <c r="K105" i="6"/>
  <c r="L105" i="6"/>
  <c r="J106" i="6"/>
  <c r="K106" i="6"/>
  <c r="L106" i="6"/>
  <c r="J107" i="6"/>
  <c r="K107" i="6"/>
  <c r="L107" i="6"/>
  <c r="J108" i="6"/>
  <c r="K108" i="6"/>
  <c r="L108" i="6"/>
  <c r="J109" i="6"/>
  <c r="K109" i="6"/>
  <c r="L109" i="6"/>
  <c r="J110" i="6"/>
  <c r="K110" i="6"/>
  <c r="L110" i="6"/>
  <c r="J111" i="6"/>
  <c r="K111" i="6"/>
  <c r="L111" i="6"/>
  <c r="J112" i="6"/>
  <c r="K112" i="6"/>
  <c r="L112" i="6"/>
  <c r="J113" i="6"/>
  <c r="K113" i="6"/>
  <c r="L113" i="6"/>
  <c r="J114" i="6"/>
  <c r="K114" i="6"/>
  <c r="L114" i="6"/>
  <c r="J115" i="6"/>
  <c r="K115" i="6"/>
  <c r="L115" i="6"/>
  <c r="J116" i="6"/>
  <c r="K116" i="6"/>
  <c r="L116" i="6"/>
  <c r="J117" i="6"/>
  <c r="K117" i="6"/>
  <c r="L117" i="6"/>
  <c r="J118" i="6"/>
  <c r="K118" i="6"/>
  <c r="L118" i="6"/>
  <c r="J119" i="6"/>
  <c r="K119" i="6"/>
  <c r="L119" i="6"/>
  <c r="J120" i="6"/>
  <c r="K120" i="6"/>
  <c r="L120" i="6"/>
  <c r="J121" i="6"/>
  <c r="K121" i="6"/>
  <c r="L121" i="6"/>
  <c r="J122" i="6"/>
  <c r="K122" i="6"/>
  <c r="L122" i="6"/>
  <c r="J123" i="6"/>
  <c r="K123" i="6"/>
  <c r="L123" i="6"/>
  <c r="J124" i="6"/>
  <c r="K124" i="6"/>
  <c r="L124" i="6"/>
  <c r="J125" i="6"/>
  <c r="K125" i="6"/>
  <c r="L125" i="6"/>
  <c r="J126" i="6"/>
  <c r="K126" i="6"/>
  <c r="L126" i="6"/>
  <c r="J127" i="6"/>
  <c r="K127" i="6"/>
  <c r="L127" i="6"/>
  <c r="J128" i="6"/>
  <c r="K128" i="6"/>
  <c r="L128" i="6"/>
  <c r="J129" i="6"/>
  <c r="K129" i="6"/>
  <c r="L129" i="6"/>
  <c r="J130" i="6"/>
  <c r="K130" i="6"/>
  <c r="L130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3" i="6"/>
  <c r="Z2" i="5"/>
  <c r="AA2" i="5"/>
  <c r="AB2" i="5"/>
  <c r="AC2" i="5"/>
  <c r="Z3" i="5"/>
  <c r="AA3" i="5"/>
  <c r="AB3" i="5"/>
  <c r="AC3" i="5"/>
  <c r="Z4" i="5"/>
  <c r="AA4" i="5"/>
  <c r="AB4" i="5"/>
  <c r="AC4" i="5"/>
  <c r="Z5" i="5"/>
  <c r="AA5" i="5"/>
  <c r="AB5" i="5"/>
  <c r="AC5" i="5"/>
  <c r="Z6" i="5"/>
  <c r="AA6" i="5"/>
  <c r="AB6" i="5"/>
  <c r="AC6" i="5"/>
  <c r="Z7" i="5"/>
  <c r="AA7" i="5"/>
  <c r="AB7" i="5"/>
  <c r="AC7" i="5"/>
  <c r="Z8" i="5"/>
  <c r="AA8" i="5"/>
  <c r="AB8" i="5"/>
  <c r="AC8" i="5"/>
  <c r="Z9" i="5"/>
  <c r="AA9" i="5"/>
  <c r="AB9" i="5"/>
  <c r="AC9" i="5"/>
  <c r="Z10" i="5"/>
  <c r="AA10" i="5"/>
  <c r="AB10" i="5"/>
  <c r="AC10" i="5"/>
  <c r="Z11" i="5"/>
  <c r="AA11" i="5"/>
  <c r="AB11" i="5"/>
  <c r="AC11" i="5"/>
  <c r="Z12" i="5"/>
  <c r="AA12" i="5"/>
  <c r="AB12" i="5"/>
  <c r="AC12" i="5"/>
  <c r="Z13" i="5"/>
  <c r="AA13" i="5"/>
  <c r="AB13" i="5"/>
  <c r="AC13" i="5"/>
  <c r="Z14" i="5"/>
  <c r="AA14" i="5"/>
  <c r="AB14" i="5"/>
  <c r="AC14" i="5"/>
  <c r="Z15" i="5"/>
  <c r="AA15" i="5"/>
  <c r="AB15" i="5"/>
  <c r="AC15" i="5"/>
  <c r="Z16" i="5"/>
  <c r="AA16" i="5"/>
  <c r="AB16" i="5"/>
  <c r="AC16" i="5"/>
  <c r="Z17" i="5"/>
  <c r="AA17" i="5"/>
  <c r="AB17" i="5"/>
  <c r="AC17" i="5"/>
  <c r="Z18" i="5"/>
  <c r="AA18" i="5"/>
  <c r="AB18" i="5"/>
  <c r="AC18" i="5"/>
  <c r="Z19" i="5"/>
  <c r="AA19" i="5"/>
  <c r="AB19" i="5"/>
  <c r="AC19" i="5"/>
  <c r="Z20" i="5"/>
  <c r="AA20" i="5"/>
  <c r="AB20" i="5"/>
  <c r="AC20" i="5"/>
  <c r="Z21" i="5"/>
  <c r="AA21" i="5"/>
  <c r="AB21" i="5"/>
  <c r="AC21" i="5"/>
  <c r="Z22" i="5"/>
  <c r="AA22" i="5"/>
  <c r="AB22" i="5"/>
  <c r="AC22" i="5"/>
  <c r="Z23" i="5"/>
  <c r="AA23" i="5"/>
  <c r="AB23" i="5"/>
  <c r="AC23" i="5"/>
  <c r="Z24" i="5"/>
  <c r="AA24" i="5"/>
  <c r="AB24" i="5"/>
  <c r="AC24" i="5"/>
  <c r="Z25" i="5"/>
  <c r="AA25" i="5"/>
  <c r="AB25" i="5"/>
  <c r="AC25" i="5"/>
  <c r="Z26" i="5"/>
  <c r="AA26" i="5"/>
  <c r="AB26" i="5"/>
  <c r="AC26" i="5"/>
  <c r="Z27" i="5"/>
  <c r="AA27" i="5"/>
  <c r="AB27" i="5"/>
  <c r="AC27" i="5"/>
  <c r="Z28" i="5"/>
  <c r="AA28" i="5"/>
  <c r="AB28" i="5"/>
  <c r="AC28" i="5"/>
  <c r="Z29" i="5"/>
  <c r="AA29" i="5"/>
  <c r="AB29" i="5"/>
  <c r="AC29" i="5"/>
  <c r="Z30" i="5"/>
  <c r="AA30" i="5"/>
  <c r="AB30" i="5"/>
  <c r="AC30" i="5"/>
  <c r="Z31" i="5"/>
  <c r="AA31" i="5"/>
  <c r="AB31" i="5"/>
  <c r="AC31" i="5"/>
  <c r="Z32" i="5"/>
  <c r="AA32" i="5"/>
  <c r="AB32" i="5"/>
  <c r="AC32" i="5"/>
  <c r="Z33" i="5"/>
  <c r="AA33" i="5"/>
  <c r="AB33" i="5"/>
  <c r="AC33" i="5"/>
  <c r="Z34" i="5"/>
  <c r="AA34" i="5"/>
  <c r="AB34" i="5"/>
  <c r="AC34" i="5"/>
  <c r="Z35" i="5"/>
  <c r="AA35" i="5"/>
  <c r="AB35" i="5"/>
  <c r="AC35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2" i="5"/>
  <c r="R37" i="5"/>
  <c r="S37" i="5"/>
  <c r="T37" i="5"/>
  <c r="U37" i="5"/>
  <c r="V37" i="5"/>
  <c r="Q37" i="5"/>
  <c r="V35" i="5"/>
  <c r="S35" i="5"/>
  <c r="T35" i="5"/>
  <c r="U35" i="5"/>
  <c r="R35" i="5"/>
  <c r="V34" i="5"/>
  <c r="S34" i="5"/>
  <c r="T34" i="5"/>
  <c r="U34" i="5"/>
  <c r="R34" i="5"/>
  <c r="V33" i="5"/>
  <c r="S33" i="5"/>
  <c r="T33" i="5"/>
  <c r="U33" i="5"/>
  <c r="R33" i="5"/>
  <c r="V31" i="5"/>
  <c r="S31" i="5"/>
  <c r="T31" i="5"/>
  <c r="U31" i="5"/>
  <c r="R31" i="5"/>
  <c r="V30" i="5"/>
  <c r="S30" i="5"/>
  <c r="T30" i="5"/>
  <c r="U30" i="5"/>
  <c r="R30" i="5"/>
  <c r="V29" i="5"/>
  <c r="S29" i="5"/>
  <c r="T29" i="5"/>
  <c r="U29" i="5"/>
  <c r="R29" i="5"/>
  <c r="V27" i="5"/>
  <c r="S27" i="5"/>
  <c r="T27" i="5"/>
  <c r="U27" i="5"/>
  <c r="R27" i="5"/>
  <c r="V26" i="5"/>
  <c r="S26" i="5"/>
  <c r="T26" i="5"/>
  <c r="U26" i="5"/>
  <c r="R26" i="5"/>
  <c r="V25" i="5"/>
  <c r="S25" i="5"/>
  <c r="T25" i="5"/>
  <c r="U25" i="5"/>
  <c r="R25" i="5"/>
  <c r="V23" i="5"/>
  <c r="S23" i="5"/>
  <c r="T23" i="5"/>
  <c r="U23" i="5"/>
  <c r="R23" i="5"/>
  <c r="V20" i="5"/>
  <c r="S20" i="5"/>
  <c r="T20" i="5"/>
  <c r="U20" i="5"/>
  <c r="R20" i="5"/>
  <c r="V18" i="5"/>
  <c r="S18" i="5"/>
  <c r="T18" i="5"/>
  <c r="U18" i="5"/>
  <c r="R18" i="5"/>
  <c r="V17" i="5"/>
  <c r="S17" i="5"/>
  <c r="T17" i="5"/>
  <c r="U17" i="5"/>
  <c r="R17" i="5"/>
  <c r="V14" i="5"/>
  <c r="S14" i="5"/>
  <c r="T14" i="5"/>
  <c r="U14" i="5"/>
  <c r="R14" i="5"/>
  <c r="V13" i="5"/>
  <c r="S13" i="5"/>
  <c r="T13" i="5"/>
  <c r="U13" i="5"/>
  <c r="R13" i="5"/>
  <c r="V12" i="5"/>
  <c r="S12" i="5"/>
  <c r="T12" i="5"/>
  <c r="U12" i="5"/>
  <c r="R12" i="5"/>
  <c r="V11" i="5"/>
  <c r="S11" i="5"/>
  <c r="T11" i="5"/>
  <c r="U11" i="5"/>
  <c r="R11" i="5"/>
  <c r="V9" i="5"/>
  <c r="S9" i="5"/>
  <c r="T9" i="5"/>
  <c r="U9" i="5"/>
  <c r="R9" i="5"/>
  <c r="V8" i="5"/>
  <c r="S8" i="5"/>
  <c r="T8" i="5"/>
  <c r="U8" i="5"/>
  <c r="R8" i="5"/>
  <c r="V6" i="5"/>
  <c r="S6" i="5"/>
  <c r="T6" i="5"/>
  <c r="U6" i="5"/>
  <c r="R6" i="5"/>
  <c r="V5" i="5"/>
  <c r="S5" i="5"/>
  <c r="T5" i="5"/>
  <c r="U5" i="5"/>
  <c r="R5" i="5"/>
  <c r="V3" i="5"/>
  <c r="V2" i="5"/>
  <c r="S3" i="5"/>
  <c r="T3" i="5"/>
  <c r="U3" i="5"/>
  <c r="R3" i="5"/>
  <c r="S2" i="5"/>
  <c r="T2" i="5"/>
  <c r="U2" i="5"/>
  <c r="R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3" i="5"/>
  <c r="J3" i="5"/>
  <c r="K3" i="5"/>
  <c r="L3" i="5"/>
  <c r="J4" i="5"/>
  <c r="K4" i="5"/>
  <c r="L4" i="5"/>
  <c r="J5" i="5"/>
  <c r="K5" i="5"/>
  <c r="L5" i="5"/>
  <c r="J6" i="5"/>
  <c r="K6" i="5"/>
  <c r="L6" i="5"/>
  <c r="J7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13" i="5"/>
  <c r="K13" i="5"/>
  <c r="L13" i="5"/>
  <c r="J14" i="5"/>
  <c r="K14" i="5"/>
  <c r="L14" i="5"/>
  <c r="J15" i="5"/>
  <c r="K15" i="5"/>
  <c r="L15" i="5"/>
  <c r="J16" i="5"/>
  <c r="K16" i="5"/>
  <c r="L16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K22" i="5"/>
  <c r="L22" i="5"/>
  <c r="J23" i="5"/>
  <c r="K23" i="5"/>
  <c r="L23" i="5"/>
  <c r="J24" i="5"/>
  <c r="K24" i="5"/>
  <c r="L24" i="5"/>
  <c r="J25" i="5"/>
  <c r="K25" i="5"/>
  <c r="L25" i="5"/>
  <c r="J26" i="5"/>
  <c r="K26" i="5"/>
  <c r="L26" i="5"/>
  <c r="J27" i="5"/>
  <c r="K27" i="5"/>
  <c r="L27" i="5"/>
  <c r="J28" i="5"/>
  <c r="K28" i="5"/>
  <c r="L28" i="5"/>
  <c r="J29" i="5"/>
  <c r="K29" i="5"/>
  <c r="L29" i="5"/>
  <c r="J30" i="5"/>
  <c r="K30" i="5"/>
  <c r="L30" i="5"/>
  <c r="J31" i="5"/>
  <c r="K31" i="5"/>
  <c r="L31" i="5"/>
  <c r="J32" i="5"/>
  <c r="K32" i="5"/>
  <c r="L32" i="5"/>
  <c r="J33" i="5"/>
  <c r="K33" i="5"/>
  <c r="L33" i="5"/>
  <c r="J34" i="5"/>
  <c r="K34" i="5"/>
  <c r="L34" i="5"/>
  <c r="J35" i="5"/>
  <c r="K35" i="5"/>
  <c r="L35" i="5"/>
  <c r="J36" i="5"/>
  <c r="K36" i="5"/>
  <c r="L36" i="5"/>
  <c r="J37" i="5"/>
  <c r="K37" i="5"/>
  <c r="L37" i="5"/>
  <c r="J38" i="5"/>
  <c r="K38" i="5"/>
  <c r="L38" i="5"/>
  <c r="J39" i="5"/>
  <c r="K39" i="5"/>
  <c r="L39" i="5"/>
  <c r="J40" i="5"/>
  <c r="K40" i="5"/>
  <c r="L40" i="5"/>
  <c r="J41" i="5"/>
  <c r="K41" i="5"/>
  <c r="L41" i="5"/>
  <c r="J42" i="5"/>
  <c r="K42" i="5"/>
  <c r="L42" i="5"/>
  <c r="J43" i="5"/>
  <c r="K43" i="5"/>
  <c r="L43" i="5"/>
  <c r="J44" i="5"/>
  <c r="K44" i="5"/>
  <c r="L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J50" i="5"/>
  <c r="K50" i="5"/>
  <c r="L50" i="5"/>
  <c r="J51" i="5"/>
  <c r="K51" i="5"/>
  <c r="L51" i="5"/>
  <c r="J52" i="5"/>
  <c r="K52" i="5"/>
  <c r="L52" i="5"/>
  <c r="J53" i="5"/>
  <c r="K53" i="5"/>
  <c r="L53" i="5"/>
  <c r="J54" i="5"/>
  <c r="K54" i="5"/>
  <c r="L54" i="5"/>
  <c r="J55" i="5"/>
  <c r="K55" i="5"/>
  <c r="L55" i="5"/>
  <c r="J56" i="5"/>
  <c r="K56" i="5"/>
  <c r="L56" i="5"/>
  <c r="J57" i="5"/>
  <c r="K57" i="5"/>
  <c r="L57" i="5"/>
  <c r="J58" i="5"/>
  <c r="K58" i="5"/>
  <c r="L58" i="5"/>
  <c r="J59" i="5"/>
  <c r="K59" i="5"/>
  <c r="L59" i="5"/>
  <c r="J60" i="5"/>
  <c r="K60" i="5"/>
  <c r="L60" i="5"/>
  <c r="J61" i="5"/>
  <c r="K61" i="5"/>
  <c r="L61" i="5"/>
  <c r="J62" i="5"/>
  <c r="K62" i="5"/>
  <c r="L62" i="5"/>
  <c r="J63" i="5"/>
  <c r="K63" i="5"/>
  <c r="L63" i="5"/>
  <c r="J64" i="5"/>
  <c r="K64" i="5"/>
  <c r="L64" i="5"/>
  <c r="J65" i="5"/>
  <c r="K65" i="5"/>
  <c r="L65" i="5"/>
  <c r="J66" i="5"/>
  <c r="K66" i="5"/>
  <c r="L66" i="5"/>
  <c r="J67" i="5"/>
  <c r="K67" i="5"/>
  <c r="L67" i="5"/>
  <c r="J68" i="5"/>
  <c r="K68" i="5"/>
  <c r="L68" i="5"/>
  <c r="J69" i="5"/>
  <c r="K69" i="5"/>
  <c r="L69" i="5"/>
  <c r="J70" i="5"/>
  <c r="K70" i="5"/>
  <c r="L70" i="5"/>
  <c r="J71" i="5"/>
  <c r="K71" i="5"/>
  <c r="L71" i="5"/>
  <c r="J72" i="5"/>
  <c r="K72" i="5"/>
  <c r="L72" i="5"/>
  <c r="J73" i="5"/>
  <c r="K73" i="5"/>
  <c r="L73" i="5"/>
  <c r="J74" i="5"/>
  <c r="K74" i="5"/>
  <c r="L74" i="5"/>
  <c r="J75" i="5"/>
  <c r="K75" i="5"/>
  <c r="L75" i="5"/>
  <c r="J76" i="5"/>
  <c r="K76" i="5"/>
  <c r="L76" i="5"/>
  <c r="J77" i="5"/>
  <c r="K77" i="5"/>
  <c r="L77" i="5"/>
  <c r="J78" i="5"/>
  <c r="K78" i="5"/>
  <c r="L78" i="5"/>
  <c r="J79" i="5"/>
  <c r="K79" i="5"/>
  <c r="L79" i="5"/>
  <c r="J80" i="5"/>
  <c r="K80" i="5"/>
  <c r="L80" i="5"/>
  <c r="J81" i="5"/>
  <c r="K81" i="5"/>
  <c r="L81" i="5"/>
  <c r="J82" i="5"/>
  <c r="K82" i="5"/>
  <c r="L82" i="5"/>
  <c r="J83" i="5"/>
  <c r="K83" i="5"/>
  <c r="L83" i="5"/>
  <c r="J84" i="5"/>
  <c r="K84" i="5"/>
  <c r="L84" i="5"/>
  <c r="J85" i="5"/>
  <c r="K85" i="5"/>
  <c r="L85" i="5"/>
  <c r="J86" i="5"/>
  <c r="K86" i="5"/>
  <c r="L86" i="5"/>
  <c r="J87" i="5"/>
  <c r="K87" i="5"/>
  <c r="L87" i="5"/>
  <c r="J88" i="5"/>
  <c r="K88" i="5"/>
  <c r="L88" i="5"/>
  <c r="J89" i="5"/>
  <c r="K89" i="5"/>
  <c r="L89" i="5"/>
  <c r="J90" i="5"/>
  <c r="K90" i="5"/>
  <c r="L90" i="5"/>
  <c r="J91" i="5"/>
  <c r="K91" i="5"/>
  <c r="L91" i="5"/>
  <c r="J92" i="5"/>
  <c r="K92" i="5"/>
  <c r="L92" i="5"/>
  <c r="J93" i="5"/>
  <c r="K93" i="5"/>
  <c r="L93" i="5"/>
  <c r="J94" i="5"/>
  <c r="K94" i="5"/>
  <c r="L94" i="5"/>
  <c r="J95" i="5"/>
  <c r="K95" i="5"/>
  <c r="L95" i="5"/>
  <c r="J96" i="5"/>
  <c r="K96" i="5"/>
  <c r="L96" i="5"/>
  <c r="J97" i="5"/>
  <c r="K97" i="5"/>
  <c r="L97" i="5"/>
  <c r="J98" i="5"/>
  <c r="K98" i="5"/>
  <c r="L98" i="5"/>
  <c r="J99" i="5"/>
  <c r="K99" i="5"/>
  <c r="L99" i="5"/>
  <c r="J100" i="5"/>
  <c r="K100" i="5"/>
  <c r="L100" i="5"/>
  <c r="J101" i="5"/>
  <c r="K101" i="5"/>
  <c r="L101" i="5"/>
  <c r="J102" i="5"/>
  <c r="K102" i="5"/>
  <c r="L102" i="5"/>
  <c r="J103" i="5"/>
  <c r="K103" i="5"/>
  <c r="L103" i="5"/>
  <c r="J104" i="5"/>
  <c r="K104" i="5"/>
  <c r="L104" i="5"/>
  <c r="J105" i="5"/>
  <c r="K105" i="5"/>
  <c r="L105" i="5"/>
  <c r="J106" i="5"/>
  <c r="K106" i="5"/>
  <c r="L106" i="5"/>
  <c r="J107" i="5"/>
  <c r="K107" i="5"/>
  <c r="L107" i="5"/>
  <c r="J108" i="5"/>
  <c r="K108" i="5"/>
  <c r="L108" i="5"/>
  <c r="J109" i="5"/>
  <c r="K109" i="5"/>
  <c r="L109" i="5"/>
  <c r="J110" i="5"/>
  <c r="K110" i="5"/>
  <c r="L110" i="5"/>
  <c r="J111" i="5"/>
  <c r="K111" i="5"/>
  <c r="L111" i="5"/>
  <c r="J112" i="5"/>
  <c r="K112" i="5"/>
  <c r="L112" i="5"/>
  <c r="J113" i="5"/>
  <c r="K113" i="5"/>
  <c r="L113" i="5"/>
  <c r="J114" i="5"/>
  <c r="K114" i="5"/>
  <c r="L114" i="5"/>
  <c r="J115" i="5"/>
  <c r="K115" i="5"/>
  <c r="L115" i="5"/>
  <c r="J116" i="5"/>
  <c r="K116" i="5"/>
  <c r="L116" i="5"/>
  <c r="J117" i="5"/>
  <c r="K117" i="5"/>
  <c r="L117" i="5"/>
  <c r="J118" i="5"/>
  <c r="K118" i="5"/>
  <c r="L118" i="5"/>
  <c r="J119" i="5"/>
  <c r="K119" i="5"/>
  <c r="L119" i="5"/>
  <c r="J120" i="5"/>
  <c r="K120" i="5"/>
  <c r="L120" i="5"/>
  <c r="J121" i="5"/>
  <c r="K121" i="5"/>
  <c r="L121" i="5"/>
  <c r="J122" i="5"/>
  <c r="K122" i="5"/>
  <c r="L122" i="5"/>
  <c r="J123" i="5"/>
  <c r="K123" i="5"/>
  <c r="L123" i="5"/>
  <c r="J124" i="5"/>
  <c r="K124" i="5"/>
  <c r="L124" i="5"/>
  <c r="J125" i="5"/>
  <c r="K125" i="5"/>
  <c r="L125" i="5"/>
  <c r="J126" i="5"/>
  <c r="K126" i="5"/>
  <c r="L126" i="5"/>
  <c r="J127" i="5"/>
  <c r="K127" i="5"/>
  <c r="L127" i="5"/>
  <c r="J128" i="5"/>
  <c r="K128" i="5"/>
  <c r="L128" i="5"/>
  <c r="J129" i="5"/>
  <c r="K129" i="5"/>
  <c r="L129" i="5"/>
  <c r="J130" i="5"/>
  <c r="K130" i="5"/>
  <c r="L130" i="5"/>
  <c r="J131" i="5"/>
  <c r="K131" i="5"/>
  <c r="L131" i="5"/>
  <c r="J132" i="5"/>
  <c r="K132" i="5"/>
  <c r="L132" i="5"/>
  <c r="J133" i="5"/>
  <c r="K133" i="5"/>
  <c r="L133" i="5"/>
  <c r="J134" i="5"/>
  <c r="K134" i="5"/>
  <c r="L134" i="5"/>
  <c r="J135" i="5"/>
  <c r="K135" i="5"/>
  <c r="L135" i="5"/>
  <c r="J136" i="5"/>
  <c r="K136" i="5"/>
  <c r="L136" i="5"/>
  <c r="J137" i="5"/>
  <c r="K137" i="5"/>
  <c r="L137" i="5"/>
  <c r="J138" i="5"/>
  <c r="K138" i="5"/>
  <c r="L138" i="5"/>
  <c r="J139" i="5"/>
  <c r="K139" i="5"/>
  <c r="L139" i="5"/>
  <c r="J140" i="5"/>
  <c r="K140" i="5"/>
  <c r="L140" i="5"/>
  <c r="J141" i="5"/>
  <c r="K141" i="5"/>
  <c r="L141" i="5"/>
  <c r="J142" i="5"/>
  <c r="K142" i="5"/>
  <c r="L142" i="5"/>
  <c r="J143" i="5"/>
  <c r="K143" i="5"/>
  <c r="L143" i="5"/>
  <c r="J144" i="5"/>
  <c r="K144" i="5"/>
  <c r="L144" i="5"/>
  <c r="J145" i="5"/>
  <c r="K145" i="5"/>
  <c r="L145" i="5"/>
  <c r="J146" i="5"/>
  <c r="K146" i="5"/>
  <c r="L146" i="5"/>
  <c r="J147" i="5"/>
  <c r="K147" i="5"/>
  <c r="L147" i="5"/>
  <c r="J148" i="5"/>
  <c r="K148" i="5"/>
  <c r="L148" i="5"/>
  <c r="J149" i="5"/>
  <c r="K149" i="5"/>
  <c r="L149" i="5"/>
  <c r="J150" i="5"/>
  <c r="K150" i="5"/>
  <c r="L150" i="5"/>
  <c r="J151" i="5"/>
  <c r="K151" i="5"/>
  <c r="L151" i="5"/>
  <c r="J152" i="5"/>
  <c r="K152" i="5"/>
  <c r="L152" i="5"/>
  <c r="J153" i="5"/>
  <c r="K153" i="5"/>
  <c r="L153" i="5"/>
  <c r="J154" i="5"/>
  <c r="K154" i="5"/>
  <c r="L154" i="5"/>
  <c r="J155" i="5"/>
  <c r="K155" i="5"/>
  <c r="L155" i="5"/>
  <c r="J156" i="5"/>
  <c r="K156" i="5"/>
  <c r="L156" i="5"/>
  <c r="J157" i="5"/>
  <c r="K157" i="5"/>
  <c r="L157" i="5"/>
  <c r="J158" i="5"/>
  <c r="K158" i="5"/>
  <c r="L158" i="5"/>
  <c r="J159" i="5"/>
  <c r="K159" i="5"/>
  <c r="L159" i="5"/>
  <c r="J160" i="5"/>
  <c r="K160" i="5"/>
  <c r="L160" i="5"/>
  <c r="J161" i="5"/>
  <c r="K161" i="5"/>
  <c r="L161" i="5"/>
  <c r="J162" i="5"/>
  <c r="K162" i="5"/>
  <c r="L162" i="5"/>
  <c r="J163" i="5"/>
  <c r="K163" i="5"/>
  <c r="L163" i="5"/>
  <c r="J164" i="5"/>
  <c r="K164" i="5"/>
  <c r="L164" i="5"/>
  <c r="J165" i="5"/>
  <c r="K165" i="5"/>
  <c r="L165" i="5"/>
  <c r="J166" i="5"/>
  <c r="K166" i="5"/>
  <c r="L166" i="5"/>
  <c r="J167" i="5"/>
  <c r="K167" i="5"/>
  <c r="L167" i="5"/>
  <c r="J168" i="5"/>
  <c r="K168" i="5"/>
  <c r="L168" i="5"/>
  <c r="J169" i="5"/>
  <c r="K169" i="5"/>
  <c r="L169" i="5"/>
  <c r="J170" i="5"/>
  <c r="K170" i="5"/>
  <c r="L170" i="5"/>
  <c r="J171" i="5"/>
  <c r="K171" i="5"/>
  <c r="L171" i="5"/>
  <c r="J172" i="5"/>
  <c r="K172" i="5"/>
  <c r="L172" i="5"/>
  <c r="J173" i="5"/>
  <c r="K173" i="5"/>
  <c r="L17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3" i="5"/>
  <c r="AA32" i="4"/>
  <c r="Z32" i="4"/>
  <c r="Z2" i="4"/>
  <c r="AA2" i="4"/>
  <c r="AB2" i="4"/>
  <c r="AC2" i="4"/>
  <c r="Z3" i="4"/>
  <c r="AA3" i="4"/>
  <c r="AB3" i="4"/>
  <c r="AC3" i="4"/>
  <c r="Z4" i="4"/>
  <c r="AA4" i="4"/>
  <c r="AB4" i="4"/>
  <c r="AC4" i="4"/>
  <c r="Z5" i="4"/>
  <c r="AA5" i="4"/>
  <c r="AB5" i="4"/>
  <c r="AC5" i="4"/>
  <c r="Z6" i="4"/>
  <c r="AA6" i="4"/>
  <c r="AB6" i="4"/>
  <c r="AC6" i="4"/>
  <c r="Z7" i="4"/>
  <c r="AA7" i="4"/>
  <c r="AB7" i="4"/>
  <c r="AC7" i="4"/>
  <c r="Z8" i="4"/>
  <c r="AA8" i="4"/>
  <c r="AB8" i="4"/>
  <c r="AC8" i="4"/>
  <c r="Z9" i="4"/>
  <c r="AA9" i="4"/>
  <c r="AB9" i="4"/>
  <c r="AC9" i="4"/>
  <c r="Z10" i="4"/>
  <c r="AA10" i="4"/>
  <c r="AB10" i="4"/>
  <c r="AC10" i="4"/>
  <c r="Z11" i="4"/>
  <c r="AA11" i="4"/>
  <c r="AB11" i="4"/>
  <c r="AC11" i="4"/>
  <c r="Z12" i="4"/>
  <c r="AA12" i="4"/>
  <c r="AB12" i="4"/>
  <c r="AC12" i="4"/>
  <c r="Z13" i="4"/>
  <c r="AA13" i="4"/>
  <c r="AB13" i="4"/>
  <c r="AC13" i="4"/>
  <c r="Z14" i="4"/>
  <c r="AA14" i="4"/>
  <c r="AB14" i="4"/>
  <c r="AC14" i="4"/>
  <c r="Z15" i="4"/>
  <c r="AA15" i="4"/>
  <c r="AB15" i="4"/>
  <c r="AC15" i="4"/>
  <c r="Z16" i="4"/>
  <c r="AA16" i="4"/>
  <c r="AB16" i="4"/>
  <c r="AC16" i="4"/>
  <c r="Z17" i="4"/>
  <c r="AA17" i="4"/>
  <c r="AB17" i="4"/>
  <c r="AC17" i="4"/>
  <c r="Z18" i="4"/>
  <c r="AA18" i="4"/>
  <c r="AB18" i="4"/>
  <c r="AC18" i="4"/>
  <c r="Z19" i="4"/>
  <c r="AA19" i="4"/>
  <c r="AB19" i="4"/>
  <c r="AC19" i="4"/>
  <c r="Z20" i="4"/>
  <c r="AA20" i="4"/>
  <c r="AB20" i="4"/>
  <c r="AC20" i="4"/>
  <c r="Z21" i="4"/>
  <c r="AA21" i="4"/>
  <c r="AB21" i="4"/>
  <c r="AC21" i="4"/>
  <c r="Z22" i="4"/>
  <c r="AA22" i="4"/>
  <c r="AB22" i="4"/>
  <c r="AC22" i="4"/>
  <c r="Z23" i="4"/>
  <c r="AA23" i="4"/>
  <c r="AB23" i="4"/>
  <c r="AC23" i="4"/>
  <c r="Z24" i="4"/>
  <c r="AA24" i="4"/>
  <c r="AB24" i="4"/>
  <c r="AC24" i="4"/>
  <c r="Z25" i="4"/>
  <c r="AA25" i="4"/>
  <c r="AB25" i="4"/>
  <c r="AC25" i="4"/>
  <c r="Z26" i="4"/>
  <c r="AA26" i="4"/>
  <c r="AB26" i="4"/>
  <c r="AC26" i="4"/>
  <c r="Z27" i="4"/>
  <c r="AA27" i="4"/>
  <c r="AB27" i="4"/>
  <c r="AC27" i="4"/>
  <c r="Z28" i="4"/>
  <c r="AA28" i="4"/>
  <c r="AB28" i="4"/>
  <c r="AC28" i="4"/>
  <c r="Z29" i="4"/>
  <c r="AA29" i="4"/>
  <c r="AB29" i="4"/>
  <c r="AC29" i="4"/>
  <c r="Z30" i="4"/>
  <c r="AA30" i="4"/>
  <c r="AB30" i="4"/>
  <c r="AC30" i="4"/>
  <c r="Z31" i="4"/>
  <c r="AA31" i="4"/>
  <c r="AB31" i="4"/>
  <c r="AC31" i="4"/>
  <c r="AB32" i="4"/>
  <c r="AC32" i="4"/>
  <c r="Y3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2" i="4"/>
  <c r="R34" i="4"/>
  <c r="S34" i="4"/>
  <c r="T34" i="4"/>
  <c r="U34" i="4"/>
  <c r="V34" i="4"/>
  <c r="Q34" i="4"/>
  <c r="S17" i="4"/>
  <c r="V17" i="4"/>
  <c r="T17" i="4"/>
  <c r="U17" i="4"/>
  <c r="R17" i="4"/>
  <c r="U32" i="4"/>
  <c r="T32" i="4"/>
  <c r="S32" i="4"/>
  <c r="R32" i="4"/>
  <c r="V31" i="4"/>
  <c r="S31" i="4"/>
  <c r="T31" i="4"/>
  <c r="U31" i="4"/>
  <c r="R31" i="4"/>
  <c r="V30" i="4"/>
  <c r="S30" i="4"/>
  <c r="T30" i="4"/>
  <c r="U30" i="4"/>
  <c r="R30" i="4"/>
  <c r="V29" i="4"/>
  <c r="S29" i="4"/>
  <c r="T29" i="4"/>
  <c r="U29" i="4"/>
  <c r="R29" i="4"/>
  <c r="V28" i="4"/>
  <c r="S28" i="4"/>
  <c r="T28" i="4"/>
  <c r="U28" i="4"/>
  <c r="R28" i="4"/>
  <c r="V27" i="4"/>
  <c r="S27" i="4"/>
  <c r="T27" i="4"/>
  <c r="U27" i="4"/>
  <c r="R27" i="4"/>
  <c r="V26" i="4"/>
  <c r="S26" i="4"/>
  <c r="T26" i="4"/>
  <c r="U26" i="4"/>
  <c r="R26" i="4"/>
  <c r="V25" i="4"/>
  <c r="S25" i="4"/>
  <c r="T25" i="4"/>
  <c r="U25" i="4"/>
  <c r="R25" i="4"/>
  <c r="V24" i="4"/>
  <c r="S24" i="4"/>
  <c r="T24" i="4"/>
  <c r="U24" i="4"/>
  <c r="R24" i="4"/>
  <c r="V23" i="4"/>
  <c r="S23" i="4"/>
  <c r="T23" i="4"/>
  <c r="U23" i="4"/>
  <c r="R23" i="4"/>
  <c r="V22" i="4"/>
  <c r="S22" i="4"/>
  <c r="T22" i="4"/>
  <c r="U22" i="4"/>
  <c r="R22" i="4"/>
  <c r="V21" i="4"/>
  <c r="S21" i="4"/>
  <c r="T21" i="4"/>
  <c r="U21" i="4"/>
  <c r="R21" i="4"/>
  <c r="V20" i="4"/>
  <c r="S20" i="4"/>
  <c r="T20" i="4"/>
  <c r="U20" i="4"/>
  <c r="R20" i="4"/>
  <c r="V19" i="4"/>
  <c r="S19" i="4"/>
  <c r="T19" i="4"/>
  <c r="U19" i="4"/>
  <c r="R19" i="4"/>
  <c r="V18" i="4"/>
  <c r="S18" i="4"/>
  <c r="T18" i="4"/>
  <c r="U18" i="4"/>
  <c r="R18" i="4"/>
  <c r="V16" i="4"/>
  <c r="S16" i="4"/>
  <c r="T16" i="4"/>
  <c r="U16" i="4"/>
  <c r="R16" i="4"/>
  <c r="V15" i="4"/>
  <c r="S15" i="4"/>
  <c r="T15" i="4"/>
  <c r="U15" i="4"/>
  <c r="S7" i="4"/>
  <c r="R8" i="4"/>
  <c r="S11" i="4"/>
  <c r="V8" i="4"/>
  <c r="S3" i="4"/>
  <c r="M4" i="4"/>
  <c r="M5" i="4"/>
  <c r="M6" i="4"/>
  <c r="M7" i="4"/>
  <c r="M8" i="4"/>
  <c r="M9" i="4"/>
  <c r="M10" i="4"/>
  <c r="M11" i="4"/>
  <c r="M12" i="4"/>
  <c r="M13" i="4"/>
  <c r="V14" i="4" s="1"/>
  <c r="M14" i="4"/>
  <c r="M15" i="4"/>
  <c r="V12" i="4" s="1"/>
  <c r="M16" i="4"/>
  <c r="M17" i="4"/>
  <c r="V4" i="4" s="1"/>
  <c r="M18" i="4"/>
  <c r="M19" i="4"/>
  <c r="M20" i="4"/>
  <c r="M21" i="4"/>
  <c r="M22" i="4"/>
  <c r="M23" i="4"/>
  <c r="M24" i="4"/>
  <c r="V5" i="4" s="1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V11" i="4" s="1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V2" i="4" s="1"/>
  <c r="M68" i="4"/>
  <c r="M69" i="4"/>
  <c r="V3" i="4" s="1"/>
  <c r="M70" i="4"/>
  <c r="M71" i="4"/>
  <c r="V9" i="4" s="1"/>
  <c r="M72" i="4"/>
  <c r="M73" i="4"/>
  <c r="M74" i="4"/>
  <c r="M75" i="4"/>
  <c r="M76" i="4"/>
  <c r="M77" i="4"/>
  <c r="M78" i="4"/>
  <c r="M79" i="4"/>
  <c r="M80" i="4"/>
  <c r="M81" i="4"/>
  <c r="M82" i="4"/>
  <c r="V7" i="4" s="1"/>
  <c r="M83" i="4"/>
  <c r="M84" i="4"/>
  <c r="M85" i="4"/>
  <c r="M86" i="4"/>
  <c r="M87" i="4"/>
  <c r="V6" i="4" s="1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3" i="4"/>
  <c r="J4" i="4"/>
  <c r="K4" i="4"/>
  <c r="T3" i="4" s="1"/>
  <c r="L4" i="4"/>
  <c r="J5" i="4"/>
  <c r="S8" i="4" s="1"/>
  <c r="K5" i="4"/>
  <c r="T8" i="4" s="1"/>
  <c r="L5" i="4"/>
  <c r="U8" i="4" s="1"/>
  <c r="J6" i="4"/>
  <c r="S6" i="4" s="1"/>
  <c r="K6" i="4"/>
  <c r="T6" i="4" s="1"/>
  <c r="L6" i="4"/>
  <c r="U6" i="4" s="1"/>
  <c r="J7" i="4"/>
  <c r="K7" i="4"/>
  <c r="L7" i="4"/>
  <c r="J8" i="4"/>
  <c r="K8" i="4"/>
  <c r="T7" i="4" s="1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S14" i="4" s="1"/>
  <c r="K13" i="4"/>
  <c r="L13" i="4"/>
  <c r="U14" i="4" s="1"/>
  <c r="J14" i="4"/>
  <c r="K14" i="4"/>
  <c r="L14" i="4"/>
  <c r="J15" i="4"/>
  <c r="S12" i="4" s="1"/>
  <c r="K15" i="4"/>
  <c r="T12" i="4" s="1"/>
  <c r="L15" i="4"/>
  <c r="J16" i="4"/>
  <c r="S9" i="4" s="1"/>
  <c r="K16" i="4"/>
  <c r="T9" i="4" s="1"/>
  <c r="L16" i="4"/>
  <c r="U9" i="4" s="1"/>
  <c r="J17" i="4"/>
  <c r="S4" i="4" s="1"/>
  <c r="K17" i="4"/>
  <c r="L17" i="4"/>
  <c r="U4" i="4" s="1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S5" i="4" s="1"/>
  <c r="K24" i="4"/>
  <c r="T5" i="4" s="1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T11" i="4" s="1"/>
  <c r="L37" i="4"/>
  <c r="U11" i="4" s="1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T4" i="4" s="1"/>
  <c r="L68" i="4"/>
  <c r="J69" i="4"/>
  <c r="K69" i="4"/>
  <c r="L69" i="4"/>
  <c r="U3" i="4" s="1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U7" i="4" s="1"/>
  <c r="J83" i="4"/>
  <c r="K83" i="4"/>
  <c r="L83" i="4"/>
  <c r="J84" i="4"/>
  <c r="K84" i="4"/>
  <c r="L84" i="4"/>
  <c r="J85" i="4"/>
  <c r="K85" i="4"/>
  <c r="L85" i="4"/>
  <c r="U12" i="4" s="1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J106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T14" i="4" s="1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U5" i="4" s="1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J158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J184" i="4"/>
  <c r="K184" i="4"/>
  <c r="L184" i="4"/>
  <c r="J185" i="4"/>
  <c r="K185" i="4"/>
  <c r="L185" i="4"/>
  <c r="J186" i="4"/>
  <c r="K186" i="4"/>
  <c r="L186" i="4"/>
  <c r="J187" i="4"/>
  <c r="K187" i="4"/>
  <c r="L187" i="4"/>
  <c r="J188" i="4"/>
  <c r="K188" i="4"/>
  <c r="L188" i="4"/>
  <c r="J189" i="4"/>
  <c r="K189" i="4"/>
  <c r="L189" i="4"/>
  <c r="J190" i="4"/>
  <c r="K190" i="4"/>
  <c r="L190" i="4"/>
  <c r="J191" i="4"/>
  <c r="K191" i="4"/>
  <c r="L191" i="4"/>
  <c r="J192" i="4"/>
  <c r="K192" i="4"/>
  <c r="L192" i="4"/>
  <c r="J193" i="4"/>
  <c r="K193" i="4"/>
  <c r="L193" i="4"/>
  <c r="J194" i="4"/>
  <c r="K194" i="4"/>
  <c r="L194" i="4"/>
  <c r="J195" i="4"/>
  <c r="K195" i="4"/>
  <c r="L195" i="4"/>
  <c r="J196" i="4"/>
  <c r="K196" i="4"/>
  <c r="L196" i="4"/>
  <c r="J197" i="4"/>
  <c r="K197" i="4"/>
  <c r="L197" i="4"/>
  <c r="J198" i="4"/>
  <c r="K198" i="4"/>
  <c r="L198" i="4"/>
  <c r="J199" i="4"/>
  <c r="K199" i="4"/>
  <c r="L199" i="4"/>
  <c r="J200" i="4"/>
  <c r="K200" i="4"/>
  <c r="L200" i="4"/>
  <c r="J201" i="4"/>
  <c r="K201" i="4"/>
  <c r="L201" i="4"/>
  <c r="J202" i="4"/>
  <c r="K202" i="4"/>
  <c r="L202" i="4"/>
  <c r="J203" i="4"/>
  <c r="K203" i="4"/>
  <c r="L203" i="4"/>
  <c r="J204" i="4"/>
  <c r="K204" i="4"/>
  <c r="L204" i="4"/>
  <c r="J205" i="4"/>
  <c r="K205" i="4"/>
  <c r="L205" i="4"/>
  <c r="J206" i="4"/>
  <c r="K206" i="4"/>
  <c r="L206" i="4"/>
  <c r="J207" i="4"/>
  <c r="K207" i="4"/>
  <c r="L207" i="4"/>
  <c r="J208" i="4"/>
  <c r="K208" i="4"/>
  <c r="L208" i="4"/>
  <c r="L3" i="4"/>
  <c r="U2" i="4" s="1"/>
  <c r="J3" i="4"/>
  <c r="S2" i="4" s="1"/>
  <c r="K3" i="4"/>
  <c r="T2" i="4" s="1"/>
  <c r="I4" i="4"/>
  <c r="R3" i="4" s="1"/>
  <c r="I5" i="4"/>
  <c r="I6" i="4"/>
  <c r="I7" i="4"/>
  <c r="I8" i="4"/>
  <c r="R7" i="4" s="1"/>
  <c r="I9" i="4"/>
  <c r="I10" i="4"/>
  <c r="R15" i="4" s="1"/>
  <c r="I11" i="4"/>
  <c r="I12" i="4"/>
  <c r="I13" i="4"/>
  <c r="R14" i="4" s="1"/>
  <c r="I14" i="4"/>
  <c r="I15" i="4"/>
  <c r="R12" i="4" s="1"/>
  <c r="I16" i="4"/>
  <c r="R9" i="4" s="1"/>
  <c r="I17" i="4"/>
  <c r="R4" i="4" s="1"/>
  <c r="I18" i="4"/>
  <c r="I19" i="4"/>
  <c r="I20" i="4"/>
  <c r="I21" i="4"/>
  <c r="I22" i="4"/>
  <c r="I23" i="4"/>
  <c r="I24" i="4"/>
  <c r="R5" i="4" s="1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R11" i="4" s="1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R2" i="4" s="1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R6" i="4" s="1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3" i="4"/>
  <c r="Q37" i="3"/>
  <c r="V32" i="3"/>
  <c r="O25" i="12"/>
  <c r="O19" i="12"/>
  <c r="O22" i="12"/>
  <c r="O20" i="12"/>
  <c r="O21" i="12"/>
  <c r="O18" i="12"/>
  <c r="O24" i="12"/>
  <c r="M21" i="3"/>
  <c r="R11" i="3"/>
  <c r="R6" i="3"/>
  <c r="M3" i="3"/>
  <c r="M4" i="3"/>
  <c r="M5" i="3"/>
  <c r="M6" i="3"/>
  <c r="M7" i="3"/>
  <c r="M8" i="3"/>
  <c r="V6" i="3" s="1"/>
  <c r="M9" i="3"/>
  <c r="M10" i="3"/>
  <c r="M11" i="3"/>
  <c r="M12" i="3"/>
  <c r="M13" i="3"/>
  <c r="M14" i="3"/>
  <c r="M15" i="3"/>
  <c r="V14" i="3" s="1"/>
  <c r="M16" i="3"/>
  <c r="M17" i="3"/>
  <c r="M18" i="3"/>
  <c r="M19" i="3"/>
  <c r="M20" i="3"/>
  <c r="V27" i="3" s="1"/>
  <c r="M22" i="3"/>
  <c r="M23" i="3"/>
  <c r="M24" i="3"/>
  <c r="V19" i="3" s="1"/>
  <c r="M25" i="3"/>
  <c r="V26" i="3" s="1"/>
  <c r="M26" i="3"/>
  <c r="M27" i="3"/>
  <c r="M28" i="3"/>
  <c r="M29" i="3"/>
  <c r="M30" i="3"/>
  <c r="M31" i="3"/>
  <c r="V23" i="3" s="1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2" i="3"/>
  <c r="K146" i="3"/>
  <c r="J2" i="3"/>
  <c r="K2" i="3"/>
  <c r="L2" i="3"/>
  <c r="J3" i="3"/>
  <c r="K3" i="3"/>
  <c r="L3" i="3"/>
  <c r="J4" i="3"/>
  <c r="K4" i="3"/>
  <c r="L4" i="3"/>
  <c r="U5" i="3" s="1"/>
  <c r="J5" i="3"/>
  <c r="K5" i="3"/>
  <c r="L5" i="3"/>
  <c r="J6" i="3"/>
  <c r="K6" i="3"/>
  <c r="L6" i="3"/>
  <c r="J7" i="3"/>
  <c r="K7" i="3"/>
  <c r="L7" i="3"/>
  <c r="J8" i="3"/>
  <c r="K8" i="3"/>
  <c r="L8" i="3"/>
  <c r="J9" i="3"/>
  <c r="S8" i="3" s="1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T13" i="3" s="1"/>
  <c r="L14" i="3"/>
  <c r="J15" i="3"/>
  <c r="S14" i="3" s="1"/>
  <c r="K15" i="3"/>
  <c r="T14" i="3" s="1"/>
  <c r="L15" i="3"/>
  <c r="U14" i="3" s="1"/>
  <c r="J16" i="3"/>
  <c r="K16" i="3"/>
  <c r="L16" i="3"/>
  <c r="J17" i="3"/>
  <c r="K17" i="3"/>
  <c r="L17" i="3"/>
  <c r="J18" i="3"/>
  <c r="K18" i="3"/>
  <c r="T29" i="3" s="1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S19" i="3" s="1"/>
  <c r="K24" i="3"/>
  <c r="T19" i="3" s="1"/>
  <c r="L24" i="3"/>
  <c r="U19" i="3" s="1"/>
  <c r="J25" i="3"/>
  <c r="S26" i="3" s="1"/>
  <c r="K25" i="3"/>
  <c r="L25" i="3"/>
  <c r="J26" i="3"/>
  <c r="K26" i="3"/>
  <c r="L26" i="3"/>
  <c r="J27" i="3"/>
  <c r="K27" i="3"/>
  <c r="L27" i="3"/>
  <c r="J28" i="3"/>
  <c r="S12" i="3" s="1"/>
  <c r="K28" i="3"/>
  <c r="L28" i="3"/>
  <c r="J29" i="3"/>
  <c r="K29" i="3"/>
  <c r="L29" i="3"/>
  <c r="J30" i="3"/>
  <c r="K30" i="3"/>
  <c r="T15" i="3" s="1"/>
  <c r="L30" i="3"/>
  <c r="J31" i="3"/>
  <c r="S23" i="3" s="1"/>
  <c r="K31" i="3"/>
  <c r="T23" i="3" s="1"/>
  <c r="L31" i="3"/>
  <c r="U23" i="3" s="1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U30" i="3" s="1"/>
  <c r="J40" i="3"/>
  <c r="K40" i="3"/>
  <c r="L40" i="3"/>
  <c r="J41" i="3"/>
  <c r="K41" i="3"/>
  <c r="L41" i="3"/>
  <c r="J42" i="3"/>
  <c r="K42" i="3"/>
  <c r="T34" i="3" s="1"/>
  <c r="L42" i="3"/>
  <c r="J43" i="3"/>
  <c r="K43" i="3"/>
  <c r="L43" i="3"/>
  <c r="J44" i="3"/>
  <c r="K44" i="3"/>
  <c r="L44" i="3"/>
  <c r="J45" i="3"/>
  <c r="K45" i="3"/>
  <c r="L45" i="3"/>
  <c r="J46" i="3"/>
  <c r="S33" i="3" s="1"/>
  <c r="K46" i="3"/>
  <c r="T33" i="3" s="1"/>
  <c r="L46" i="3"/>
  <c r="J47" i="3"/>
  <c r="K47" i="3"/>
  <c r="L47" i="3"/>
  <c r="J48" i="3"/>
  <c r="K48" i="3"/>
  <c r="L48" i="3"/>
  <c r="J49" i="3"/>
  <c r="K49" i="3"/>
  <c r="L49" i="3"/>
  <c r="J50" i="3"/>
  <c r="K50" i="3"/>
  <c r="L50" i="3"/>
  <c r="J51" i="3"/>
  <c r="K51" i="3"/>
  <c r="L51" i="3"/>
  <c r="J52" i="3"/>
  <c r="K52" i="3"/>
  <c r="L52" i="3"/>
  <c r="J53" i="3"/>
  <c r="K53" i="3"/>
  <c r="L53" i="3"/>
  <c r="J54" i="3"/>
  <c r="K54" i="3"/>
  <c r="L54" i="3"/>
  <c r="J55" i="3"/>
  <c r="K55" i="3"/>
  <c r="L55" i="3"/>
  <c r="J56" i="3"/>
  <c r="K56" i="3"/>
  <c r="L56" i="3"/>
  <c r="J57" i="3"/>
  <c r="K57" i="3"/>
  <c r="L57" i="3"/>
  <c r="J58" i="3"/>
  <c r="K58" i="3"/>
  <c r="L58" i="3"/>
  <c r="J59" i="3"/>
  <c r="K59" i="3"/>
  <c r="L59" i="3"/>
  <c r="U16" i="3" s="1"/>
  <c r="J60" i="3"/>
  <c r="K60" i="3"/>
  <c r="L60" i="3"/>
  <c r="J61" i="3"/>
  <c r="K61" i="3"/>
  <c r="L61" i="3"/>
  <c r="J62" i="3"/>
  <c r="K62" i="3"/>
  <c r="L62" i="3"/>
  <c r="J63" i="3"/>
  <c r="K63" i="3"/>
  <c r="L63" i="3"/>
  <c r="J64" i="3"/>
  <c r="K64" i="3"/>
  <c r="L64" i="3"/>
  <c r="J65" i="3"/>
  <c r="K65" i="3"/>
  <c r="L65" i="3"/>
  <c r="J66" i="3"/>
  <c r="K66" i="3"/>
  <c r="L66" i="3"/>
  <c r="J67" i="3"/>
  <c r="K67" i="3"/>
  <c r="L67" i="3"/>
  <c r="J68" i="3"/>
  <c r="K68" i="3"/>
  <c r="L68" i="3"/>
  <c r="J69" i="3"/>
  <c r="K69" i="3"/>
  <c r="L69" i="3"/>
  <c r="J70" i="3"/>
  <c r="K70" i="3"/>
  <c r="L70" i="3"/>
  <c r="J71" i="3"/>
  <c r="K71" i="3"/>
  <c r="L71" i="3"/>
  <c r="J72" i="3"/>
  <c r="K72" i="3"/>
  <c r="L72" i="3"/>
  <c r="J73" i="3"/>
  <c r="K73" i="3"/>
  <c r="L73" i="3"/>
  <c r="J74" i="3"/>
  <c r="K74" i="3"/>
  <c r="L74" i="3"/>
  <c r="J75" i="3"/>
  <c r="K75" i="3"/>
  <c r="L75" i="3"/>
  <c r="J76" i="3"/>
  <c r="K76" i="3"/>
  <c r="L76" i="3"/>
  <c r="J77" i="3"/>
  <c r="K77" i="3"/>
  <c r="L77" i="3"/>
  <c r="J78" i="3"/>
  <c r="K78" i="3"/>
  <c r="L78" i="3"/>
  <c r="J79" i="3"/>
  <c r="K79" i="3"/>
  <c r="L79" i="3"/>
  <c r="J80" i="3"/>
  <c r="K80" i="3"/>
  <c r="L80" i="3"/>
  <c r="J81" i="3"/>
  <c r="K81" i="3"/>
  <c r="L81" i="3"/>
  <c r="J82" i="3"/>
  <c r="K82" i="3"/>
  <c r="L82" i="3"/>
  <c r="J83" i="3"/>
  <c r="K83" i="3"/>
  <c r="L83" i="3"/>
  <c r="J84" i="3"/>
  <c r="K84" i="3"/>
  <c r="L84" i="3"/>
  <c r="J85" i="3"/>
  <c r="K85" i="3"/>
  <c r="L85" i="3"/>
  <c r="J86" i="3"/>
  <c r="K86" i="3"/>
  <c r="L86" i="3"/>
  <c r="J87" i="3"/>
  <c r="K87" i="3"/>
  <c r="L87" i="3"/>
  <c r="J88" i="3"/>
  <c r="K88" i="3"/>
  <c r="L88" i="3"/>
  <c r="J89" i="3"/>
  <c r="K89" i="3"/>
  <c r="L89" i="3"/>
  <c r="J90" i="3"/>
  <c r="K90" i="3"/>
  <c r="L90" i="3"/>
  <c r="J91" i="3"/>
  <c r="K91" i="3"/>
  <c r="L91" i="3"/>
  <c r="J92" i="3"/>
  <c r="K92" i="3"/>
  <c r="L92" i="3"/>
  <c r="J93" i="3"/>
  <c r="K93" i="3"/>
  <c r="L93" i="3"/>
  <c r="J94" i="3"/>
  <c r="K94" i="3"/>
  <c r="L94" i="3"/>
  <c r="J95" i="3"/>
  <c r="K95" i="3"/>
  <c r="L95" i="3"/>
  <c r="J96" i="3"/>
  <c r="K96" i="3"/>
  <c r="L96" i="3"/>
  <c r="J97" i="3"/>
  <c r="K97" i="3"/>
  <c r="L97" i="3"/>
  <c r="J98" i="3"/>
  <c r="K98" i="3"/>
  <c r="L98" i="3"/>
  <c r="J99" i="3"/>
  <c r="K99" i="3"/>
  <c r="L99" i="3"/>
  <c r="J100" i="3"/>
  <c r="K100" i="3"/>
  <c r="L100" i="3"/>
  <c r="J101" i="3"/>
  <c r="K101" i="3"/>
  <c r="L101" i="3"/>
  <c r="J102" i="3"/>
  <c r="K102" i="3"/>
  <c r="L102" i="3"/>
  <c r="J103" i="3"/>
  <c r="K103" i="3"/>
  <c r="L103" i="3"/>
  <c r="J104" i="3"/>
  <c r="K104" i="3"/>
  <c r="L104" i="3"/>
  <c r="J105" i="3"/>
  <c r="K105" i="3"/>
  <c r="L105" i="3"/>
  <c r="J106" i="3"/>
  <c r="K106" i="3"/>
  <c r="L106" i="3"/>
  <c r="J107" i="3"/>
  <c r="K107" i="3"/>
  <c r="L107" i="3"/>
  <c r="J108" i="3"/>
  <c r="K108" i="3"/>
  <c r="L108" i="3"/>
  <c r="J109" i="3"/>
  <c r="K109" i="3"/>
  <c r="L109" i="3"/>
  <c r="J110" i="3"/>
  <c r="K110" i="3"/>
  <c r="L110" i="3"/>
  <c r="J111" i="3"/>
  <c r="K111" i="3"/>
  <c r="L111" i="3"/>
  <c r="J112" i="3"/>
  <c r="K112" i="3"/>
  <c r="L112" i="3"/>
  <c r="J113" i="3"/>
  <c r="K113" i="3"/>
  <c r="L113" i="3"/>
  <c r="J114" i="3"/>
  <c r="K114" i="3"/>
  <c r="L114" i="3"/>
  <c r="J115" i="3"/>
  <c r="K115" i="3"/>
  <c r="L115" i="3"/>
  <c r="J116" i="3"/>
  <c r="K116" i="3"/>
  <c r="L116" i="3"/>
  <c r="J117" i="3"/>
  <c r="K117" i="3"/>
  <c r="L117" i="3"/>
  <c r="J118" i="3"/>
  <c r="K118" i="3"/>
  <c r="L118" i="3"/>
  <c r="J119" i="3"/>
  <c r="K119" i="3"/>
  <c r="L119" i="3"/>
  <c r="J120" i="3"/>
  <c r="K120" i="3"/>
  <c r="L120" i="3"/>
  <c r="J121" i="3"/>
  <c r="K121" i="3"/>
  <c r="L121" i="3"/>
  <c r="J122" i="3"/>
  <c r="K122" i="3"/>
  <c r="L122" i="3"/>
  <c r="J123" i="3"/>
  <c r="K123" i="3"/>
  <c r="L123" i="3"/>
  <c r="J124" i="3"/>
  <c r="K124" i="3"/>
  <c r="L124" i="3"/>
  <c r="J125" i="3"/>
  <c r="K125" i="3"/>
  <c r="L125" i="3"/>
  <c r="J126" i="3"/>
  <c r="K126" i="3"/>
  <c r="L126" i="3"/>
  <c r="J127" i="3"/>
  <c r="K127" i="3"/>
  <c r="L127" i="3"/>
  <c r="J128" i="3"/>
  <c r="K128" i="3"/>
  <c r="L128" i="3"/>
  <c r="J129" i="3"/>
  <c r="K129" i="3"/>
  <c r="L129" i="3"/>
  <c r="J130" i="3"/>
  <c r="K130" i="3"/>
  <c r="L130" i="3"/>
  <c r="J131" i="3"/>
  <c r="K131" i="3"/>
  <c r="L131" i="3"/>
  <c r="J132" i="3"/>
  <c r="K132" i="3"/>
  <c r="L132" i="3"/>
  <c r="J133" i="3"/>
  <c r="K133" i="3"/>
  <c r="L133" i="3"/>
  <c r="J134" i="3"/>
  <c r="K134" i="3"/>
  <c r="L134" i="3"/>
  <c r="J135" i="3"/>
  <c r="K135" i="3"/>
  <c r="L135" i="3"/>
  <c r="J136" i="3"/>
  <c r="K136" i="3"/>
  <c r="L136" i="3"/>
  <c r="J137" i="3"/>
  <c r="K137" i="3"/>
  <c r="L137" i="3"/>
  <c r="J138" i="3"/>
  <c r="K138" i="3"/>
  <c r="L138" i="3"/>
  <c r="J139" i="3"/>
  <c r="K139" i="3"/>
  <c r="L139" i="3"/>
  <c r="J140" i="3"/>
  <c r="K140" i="3"/>
  <c r="L140" i="3"/>
  <c r="J141" i="3"/>
  <c r="K141" i="3"/>
  <c r="L141" i="3"/>
  <c r="J142" i="3"/>
  <c r="K142" i="3"/>
  <c r="L142" i="3"/>
  <c r="J143" i="3"/>
  <c r="K143" i="3"/>
  <c r="L143" i="3"/>
  <c r="J144" i="3"/>
  <c r="K144" i="3"/>
  <c r="L144" i="3"/>
  <c r="J145" i="3"/>
  <c r="K145" i="3"/>
  <c r="L145" i="3"/>
  <c r="J146" i="3"/>
  <c r="L146" i="3"/>
  <c r="J147" i="3"/>
  <c r="K147" i="3"/>
  <c r="L147" i="3"/>
  <c r="J148" i="3"/>
  <c r="K148" i="3"/>
  <c r="L148" i="3"/>
  <c r="J149" i="3"/>
  <c r="K149" i="3"/>
  <c r="L149" i="3"/>
  <c r="J150" i="3"/>
  <c r="K150" i="3"/>
  <c r="L150" i="3"/>
  <c r="J151" i="3"/>
  <c r="K151" i="3"/>
  <c r="L151" i="3"/>
  <c r="J152" i="3"/>
  <c r="K152" i="3"/>
  <c r="L152" i="3"/>
  <c r="J153" i="3"/>
  <c r="K153" i="3"/>
  <c r="L153" i="3"/>
  <c r="J154" i="3"/>
  <c r="K154" i="3"/>
  <c r="L154" i="3"/>
  <c r="J155" i="3"/>
  <c r="K155" i="3"/>
  <c r="L155" i="3"/>
  <c r="J156" i="3"/>
  <c r="K156" i="3"/>
  <c r="L156" i="3"/>
  <c r="J157" i="3"/>
  <c r="K157" i="3"/>
  <c r="L157" i="3"/>
  <c r="J158" i="3"/>
  <c r="K158" i="3"/>
  <c r="L158" i="3"/>
  <c r="J159" i="3"/>
  <c r="K159" i="3"/>
  <c r="L159" i="3"/>
  <c r="J160" i="3"/>
  <c r="K160" i="3"/>
  <c r="L160" i="3"/>
  <c r="J161" i="3"/>
  <c r="K161" i="3"/>
  <c r="L161" i="3"/>
  <c r="J162" i="3"/>
  <c r="K162" i="3"/>
  <c r="L162" i="3"/>
  <c r="J163" i="3"/>
  <c r="K163" i="3"/>
  <c r="L163" i="3"/>
  <c r="J164" i="3"/>
  <c r="K164" i="3"/>
  <c r="L164" i="3"/>
  <c r="J165" i="3"/>
  <c r="K165" i="3"/>
  <c r="L165" i="3"/>
  <c r="I164" i="3"/>
  <c r="I165" i="3"/>
  <c r="I3" i="3"/>
  <c r="R2" i="3" s="1"/>
  <c r="I4" i="3"/>
  <c r="I5" i="3"/>
  <c r="I6" i="3"/>
  <c r="I7" i="3"/>
  <c r="R7" i="3" s="1"/>
  <c r="I8" i="3"/>
  <c r="I9" i="3"/>
  <c r="I10" i="3"/>
  <c r="I11" i="3"/>
  <c r="I12" i="3"/>
  <c r="I13" i="3"/>
  <c r="I14" i="3"/>
  <c r="I15" i="3"/>
  <c r="R14" i="3" s="1"/>
  <c r="I16" i="3"/>
  <c r="I17" i="3"/>
  <c r="I18" i="3"/>
  <c r="I19" i="3"/>
  <c r="I20" i="3"/>
  <c r="R27" i="3" s="1"/>
  <c r="I21" i="3"/>
  <c r="I22" i="3"/>
  <c r="I23" i="3"/>
  <c r="I24" i="3"/>
  <c r="R19" i="3" s="1"/>
  <c r="I25" i="3"/>
  <c r="I26" i="3"/>
  <c r="I27" i="3"/>
  <c r="I28" i="3"/>
  <c r="I29" i="3"/>
  <c r="I30" i="3"/>
  <c r="I31" i="3"/>
  <c r="R23" i="3" s="1"/>
  <c r="I32" i="3"/>
  <c r="I33" i="3"/>
  <c r="I34" i="3"/>
  <c r="I35" i="3"/>
  <c r="I36" i="3"/>
  <c r="R32" i="3" s="1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R18" i="3" s="1"/>
  <c r="I152" i="3"/>
  <c r="I153" i="3"/>
  <c r="I154" i="3"/>
  <c r="I155" i="3"/>
  <c r="I156" i="3"/>
  <c r="I157" i="3"/>
  <c r="I158" i="3"/>
  <c r="I159" i="3"/>
  <c r="I160" i="3"/>
  <c r="I161" i="3"/>
  <c r="I162" i="3"/>
  <c r="I163" i="3"/>
  <c r="I2" i="3"/>
  <c r="Q3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V16" i="2" s="1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V27" i="2" s="1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V20" i="2" s="1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V11" i="2" s="1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U12" i="2" s="1"/>
  <c r="L16" i="2"/>
  <c r="L17" i="2"/>
  <c r="L18" i="2"/>
  <c r="L19" i="2"/>
  <c r="L20" i="2"/>
  <c r="L21" i="2"/>
  <c r="L22" i="2"/>
  <c r="L23" i="2"/>
  <c r="L24" i="2"/>
  <c r="L25" i="2"/>
  <c r="L26" i="2"/>
  <c r="L27" i="2"/>
  <c r="U16" i="2" s="1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T16" i="2" s="1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J3" i="2"/>
  <c r="J4" i="2"/>
  <c r="J5" i="2"/>
  <c r="J6" i="2"/>
  <c r="J7" i="2"/>
  <c r="J8" i="2"/>
  <c r="J9" i="2"/>
  <c r="S19" i="2" s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S16" i="2" s="1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S15" i="2" s="1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R16" i="2" s="1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M2" i="2"/>
  <c r="V7" i="2" s="1"/>
  <c r="L2" i="2"/>
  <c r="U2" i="2" s="1"/>
  <c r="K2" i="2"/>
  <c r="T2" i="2" s="1"/>
  <c r="J2" i="2"/>
  <c r="S2" i="2" s="1"/>
  <c r="I2" i="2"/>
  <c r="N5" i="12" l="1"/>
  <c r="M16" i="12"/>
  <c r="I16" i="12"/>
  <c r="K16" i="12"/>
  <c r="G16" i="12"/>
  <c r="J16" i="12"/>
  <c r="L16" i="12"/>
  <c r="H16" i="12"/>
  <c r="F16" i="12"/>
  <c r="N10" i="12"/>
  <c r="O16" i="12"/>
  <c r="T16" i="3"/>
  <c r="R34" i="3"/>
  <c r="R15" i="3"/>
  <c r="R16" i="3"/>
  <c r="R29" i="3"/>
  <c r="U32" i="3"/>
  <c r="U27" i="3"/>
  <c r="T28" i="3"/>
  <c r="U18" i="3"/>
  <c r="S25" i="3"/>
  <c r="U6" i="3"/>
  <c r="S11" i="3"/>
  <c r="T2" i="3"/>
  <c r="V12" i="3"/>
  <c r="V28" i="3"/>
  <c r="V7" i="3"/>
  <c r="T24" i="3"/>
  <c r="T11" i="3"/>
  <c r="U2" i="3"/>
  <c r="R26" i="3"/>
  <c r="R10" i="3"/>
  <c r="R17" i="3"/>
  <c r="R8" i="3"/>
  <c r="R3" i="3"/>
  <c r="T25" i="3"/>
  <c r="S13" i="3"/>
  <c r="T7" i="3"/>
  <c r="S24" i="3"/>
  <c r="T4" i="3"/>
  <c r="S30" i="3"/>
  <c r="T32" i="3"/>
  <c r="U22" i="3"/>
  <c r="T12" i="3"/>
  <c r="U26" i="3"/>
  <c r="S28" i="3"/>
  <c r="U10" i="3"/>
  <c r="U17" i="3"/>
  <c r="T20" i="3"/>
  <c r="U8" i="3"/>
  <c r="S7" i="3"/>
  <c r="T5" i="3"/>
  <c r="V18" i="3"/>
  <c r="V2" i="3"/>
  <c r="V25" i="3"/>
  <c r="V11" i="3"/>
  <c r="R30" i="3"/>
  <c r="S3" i="3"/>
  <c r="R4" i="3"/>
  <c r="R5" i="3"/>
  <c r="U34" i="3"/>
  <c r="S32" i="3"/>
  <c r="U15" i="3"/>
  <c r="T22" i="3"/>
  <c r="U24" i="3"/>
  <c r="T26" i="3"/>
  <c r="S27" i="3"/>
  <c r="U29" i="3"/>
  <c r="S18" i="3"/>
  <c r="U9" i="3"/>
  <c r="T17" i="3"/>
  <c r="S6" i="3"/>
  <c r="U11" i="3"/>
  <c r="T3" i="3"/>
  <c r="U4" i="3"/>
  <c r="V33" i="3"/>
  <c r="V8" i="3"/>
  <c r="V3" i="3"/>
  <c r="T9" i="3"/>
  <c r="R22" i="3"/>
  <c r="R33" i="3"/>
  <c r="R24" i="3"/>
  <c r="R13" i="3"/>
  <c r="R25" i="3"/>
  <c r="S34" i="3"/>
  <c r="T30" i="3"/>
  <c r="S15" i="3"/>
  <c r="U12" i="3"/>
  <c r="S16" i="3"/>
  <c r="S29" i="3"/>
  <c r="S9" i="3"/>
  <c r="U20" i="3"/>
  <c r="S4" i="3"/>
  <c r="T27" i="3"/>
  <c r="T18" i="3"/>
  <c r="T6" i="3"/>
  <c r="U3" i="3"/>
  <c r="S2" i="3"/>
  <c r="V30" i="3"/>
  <c r="V29" i="3"/>
  <c r="V13" i="3"/>
  <c r="V9" i="3"/>
  <c r="R12" i="3"/>
  <c r="R20" i="3"/>
  <c r="U33" i="3"/>
  <c r="T10" i="3"/>
  <c r="S20" i="3"/>
  <c r="U25" i="3"/>
  <c r="T8" i="3"/>
  <c r="S5" i="3"/>
  <c r="V4" i="3"/>
  <c r="V34" i="3"/>
  <c r="V15" i="3"/>
  <c r="V24" i="3"/>
  <c r="V16" i="3"/>
  <c r="V10" i="3"/>
  <c r="V17" i="3"/>
  <c r="R28" i="3"/>
  <c r="S22" i="3"/>
  <c r="U28" i="3"/>
  <c r="S10" i="3"/>
  <c r="S17" i="3"/>
  <c r="U7" i="3"/>
  <c r="U37" i="3" s="1"/>
  <c r="V22" i="3"/>
  <c r="V20" i="3"/>
  <c r="V5" i="3"/>
  <c r="R9" i="3"/>
  <c r="U13" i="3"/>
  <c r="H27" i="12"/>
  <c r="L26" i="12"/>
  <c r="L25" i="12"/>
  <c r="L18" i="12"/>
  <c r="L21" i="12"/>
  <c r="L20" i="12"/>
  <c r="I27" i="12"/>
  <c r="L24" i="12"/>
  <c r="K27" i="12"/>
  <c r="L23" i="12"/>
  <c r="L22" i="12"/>
  <c r="L27" i="12" s="1"/>
  <c r="L19" i="12"/>
  <c r="J27" i="12"/>
  <c r="O9" i="12"/>
  <c r="O12" i="12"/>
  <c r="O23" i="12"/>
  <c r="O27" i="12" s="1"/>
  <c r="G27" i="12"/>
  <c r="N27" i="12" s="1"/>
  <c r="C26" i="12"/>
  <c r="S24" i="2"/>
  <c r="T20" i="2"/>
  <c r="T11" i="2"/>
  <c r="R12" i="2"/>
  <c r="S27" i="2"/>
  <c r="S6" i="2"/>
  <c r="T15" i="2"/>
  <c r="U21" i="2"/>
  <c r="S29" i="2"/>
  <c r="R13" i="2"/>
  <c r="T7" i="2"/>
  <c r="V13" i="2"/>
  <c r="R18" i="2"/>
  <c r="R25" i="2"/>
  <c r="S17" i="2"/>
  <c r="S10" i="2"/>
  <c r="T12" i="2"/>
  <c r="T3" i="2"/>
  <c r="U27" i="2"/>
  <c r="U4" i="2"/>
  <c r="U14" i="2"/>
  <c r="U5" i="2"/>
  <c r="V15" i="2"/>
  <c r="V18" i="2"/>
  <c r="V25" i="2"/>
  <c r="V21" i="2"/>
  <c r="V19" i="2"/>
  <c r="V4" i="2"/>
  <c r="R15" i="2"/>
  <c r="R29" i="2"/>
  <c r="R4" i="2"/>
  <c r="S20" i="2"/>
  <c r="S11" i="2"/>
  <c r="S13" i="2"/>
  <c r="T9" i="2"/>
  <c r="T22" i="2"/>
  <c r="T6" i="2"/>
  <c r="U7" i="2"/>
  <c r="V24" i="2"/>
  <c r="V29" i="2"/>
  <c r="R24" i="2"/>
  <c r="R21" i="2"/>
  <c r="R19" i="2"/>
  <c r="R2" i="2"/>
  <c r="R31" i="2" s="1"/>
  <c r="R27" i="2"/>
  <c r="R5" i="2"/>
  <c r="R8" i="2"/>
  <c r="R7" i="2"/>
  <c r="S18" i="2"/>
  <c r="S25" i="2"/>
  <c r="S21" i="2"/>
  <c r="S4" i="2"/>
  <c r="T17" i="2"/>
  <c r="T13" i="2"/>
  <c r="T10" i="2"/>
  <c r="U9" i="2"/>
  <c r="U22" i="2"/>
  <c r="U6" i="2"/>
  <c r="U3" i="2"/>
  <c r="V8" i="2"/>
  <c r="R14" i="2"/>
  <c r="R9" i="2"/>
  <c r="R22" i="2"/>
  <c r="R6" i="2"/>
  <c r="R3" i="2"/>
  <c r="S14" i="2"/>
  <c r="S5" i="2"/>
  <c r="S8" i="2"/>
  <c r="S7" i="2"/>
  <c r="T18" i="2"/>
  <c r="T25" i="2"/>
  <c r="T24" i="2"/>
  <c r="T29" i="2"/>
  <c r="T21" i="2"/>
  <c r="T19" i="2"/>
  <c r="T4" i="2"/>
  <c r="U8" i="2"/>
  <c r="U20" i="2"/>
  <c r="U17" i="2"/>
  <c r="U11" i="2"/>
  <c r="U13" i="2"/>
  <c r="U10" i="2"/>
  <c r="V14" i="2"/>
  <c r="V5" i="2"/>
  <c r="V31" i="2" s="1"/>
  <c r="V2" i="2"/>
  <c r="V9" i="2"/>
  <c r="V12" i="2"/>
  <c r="V22" i="2"/>
  <c r="V6" i="2"/>
  <c r="V3" i="2"/>
  <c r="R20" i="2"/>
  <c r="R17" i="2"/>
  <c r="R11" i="2"/>
  <c r="R10" i="2"/>
  <c r="S9" i="2"/>
  <c r="S12" i="2"/>
  <c r="S22" i="2"/>
  <c r="S3" i="2"/>
  <c r="T27" i="2"/>
  <c r="T14" i="2"/>
  <c r="T5" i="2"/>
  <c r="T8" i="2"/>
  <c r="U15" i="2"/>
  <c r="U18" i="2"/>
  <c r="U25" i="2"/>
  <c r="U24" i="2"/>
  <c r="U29" i="2"/>
  <c r="U19" i="2"/>
  <c r="V17" i="2"/>
  <c r="V10" i="2"/>
  <c r="N16" i="12" l="1"/>
  <c r="AB10" i="3"/>
  <c r="AB34" i="3"/>
  <c r="AB32" i="3"/>
  <c r="AB19" i="3"/>
  <c r="AB8" i="3"/>
  <c r="AB5" i="3"/>
  <c r="AB30" i="3"/>
  <c r="AB14" i="3"/>
  <c r="AB22" i="3"/>
  <c r="AB18" i="3"/>
  <c r="AB6" i="3"/>
  <c r="AB24" i="3"/>
  <c r="AB9" i="3"/>
  <c r="AB26" i="3"/>
  <c r="AB17" i="3"/>
  <c r="AB27" i="3"/>
  <c r="AB4" i="3"/>
  <c r="AB23" i="3"/>
  <c r="AB2" i="3"/>
  <c r="AB16" i="3"/>
  <c r="AB15" i="3"/>
  <c r="AB29" i="3"/>
  <c r="AB11" i="3"/>
  <c r="AB3" i="3"/>
  <c r="AB12" i="3"/>
  <c r="AB7" i="3"/>
  <c r="AB13" i="3"/>
  <c r="AB28" i="3"/>
  <c r="AB33" i="3"/>
  <c r="V37" i="3"/>
  <c r="AC4" i="3" s="1"/>
  <c r="R37" i="3"/>
  <c r="Y9" i="3" s="1"/>
  <c r="AC9" i="3"/>
  <c r="S37" i="3"/>
  <c r="AC22" i="3"/>
  <c r="AC16" i="3"/>
  <c r="AB25" i="3"/>
  <c r="T37" i="3"/>
  <c r="AA6" i="3" s="1"/>
  <c r="AB20" i="3"/>
  <c r="Y13" i="3"/>
  <c r="M27" i="12"/>
  <c r="S31" i="2"/>
  <c r="U31" i="2"/>
  <c r="T31" i="2"/>
  <c r="AC5" i="3" l="1"/>
  <c r="Y22" i="3"/>
  <c r="AC13" i="3"/>
  <c r="Y24" i="3"/>
  <c r="AC10" i="3"/>
  <c r="AC15" i="3"/>
  <c r="Z26" i="3"/>
  <c r="Z23" i="3"/>
  <c r="Z25" i="3"/>
  <c r="Z24" i="3"/>
  <c r="Z14" i="3"/>
  <c r="Z32" i="3"/>
  <c r="Z3" i="3"/>
  <c r="Z33" i="3"/>
  <c r="Z19" i="3"/>
  <c r="Z27" i="3"/>
  <c r="Z11" i="3"/>
  <c r="Z7" i="3"/>
  <c r="Z12" i="3"/>
  <c r="Z6" i="3"/>
  <c r="Z13" i="3"/>
  <c r="Z30" i="3"/>
  <c r="Z28" i="3"/>
  <c r="Z18" i="3"/>
  <c r="Z8" i="3"/>
  <c r="Z17" i="3"/>
  <c r="AA30" i="3"/>
  <c r="Z16" i="3"/>
  <c r="Z15" i="3"/>
  <c r="Z4" i="3"/>
  <c r="Z5" i="3"/>
  <c r="AC18" i="3"/>
  <c r="AC11" i="3"/>
  <c r="AC28" i="3"/>
  <c r="AC33" i="3"/>
  <c r="AC3" i="3"/>
  <c r="AC6" i="3"/>
  <c r="AC2" i="3"/>
  <c r="AC14" i="3"/>
  <c r="AC32" i="3"/>
  <c r="AC26" i="3"/>
  <c r="AC12" i="3"/>
  <c r="AC7" i="3"/>
  <c r="AC25" i="3"/>
  <c r="AC27" i="3"/>
  <c r="AC23" i="3"/>
  <c r="AC19" i="3"/>
  <c r="AC8" i="3"/>
  <c r="AA27" i="3"/>
  <c r="AC17" i="3"/>
  <c r="AC20" i="3"/>
  <c r="AC29" i="3"/>
  <c r="AC24" i="3"/>
  <c r="AA8" i="3"/>
  <c r="Z29" i="3"/>
  <c r="Y17" i="3"/>
  <c r="Y15" i="3"/>
  <c r="Y18" i="3"/>
  <c r="Y19" i="3"/>
  <c r="Y7" i="3"/>
  <c r="Y32" i="3"/>
  <c r="Y3" i="3"/>
  <c r="Y30" i="3"/>
  <c r="Y8" i="3"/>
  <c r="Y6" i="3"/>
  <c r="Y11" i="3"/>
  <c r="Y16" i="3"/>
  <c r="Y10" i="3"/>
  <c r="Y4" i="3"/>
  <c r="Y26" i="3"/>
  <c r="Y5" i="3"/>
  <c r="Y34" i="3"/>
  <c r="Y29" i="3"/>
  <c r="Y2" i="3"/>
  <c r="Y23" i="3"/>
  <c r="Y27" i="3"/>
  <c r="Y14" i="3"/>
  <c r="AC34" i="3"/>
  <c r="Y33" i="3"/>
  <c r="AC30" i="3"/>
  <c r="Y28" i="3"/>
  <c r="Z9" i="3"/>
  <c r="Y12" i="3"/>
  <c r="Z22" i="3"/>
  <c r="AA7" i="3"/>
  <c r="AA12" i="3"/>
  <c r="AA5" i="3"/>
  <c r="AA29" i="3"/>
  <c r="AA22" i="3"/>
  <c r="AA3" i="3"/>
  <c r="AA24" i="3"/>
  <c r="AA11" i="3"/>
  <c r="AA23" i="3"/>
  <c r="AA19" i="3"/>
  <c r="AA9" i="3"/>
  <c r="AA34" i="3"/>
  <c r="AA33" i="3"/>
  <c r="AA16" i="3"/>
  <c r="AA13" i="3"/>
  <c r="AA25" i="3"/>
  <c r="AA4" i="3"/>
  <c r="AA14" i="3"/>
  <c r="AA26" i="3"/>
  <c r="AA17" i="3"/>
  <c r="AA15" i="3"/>
  <c r="AA20" i="3"/>
  <c r="AA28" i="3"/>
  <c r="AA2" i="3"/>
  <c r="AA32" i="3"/>
  <c r="AA10" i="3"/>
  <c r="Y25" i="3"/>
  <c r="Z2" i="3"/>
  <c r="Y20" i="3"/>
  <c r="Z34" i="3"/>
  <c r="AA18" i="3"/>
  <c r="Z20" i="3"/>
  <c r="Z10" i="3"/>
</calcChain>
</file>

<file path=xl/sharedStrings.xml><?xml version="1.0" encoding="utf-8"?>
<sst xmlns="http://schemas.openxmlformats.org/spreadsheetml/2006/main" count="4879" uniqueCount="987">
  <si>
    <t>Teams</t>
  </si>
  <si>
    <t>C</t>
  </si>
  <si>
    <t>AVG</t>
  </si>
  <si>
    <t>Atl</t>
  </si>
  <si>
    <t>HR</t>
  </si>
  <si>
    <t>Bal</t>
  </si>
  <si>
    <t>1B</t>
  </si>
  <si>
    <t>R</t>
  </si>
  <si>
    <t>Bos</t>
  </si>
  <si>
    <t>2B</t>
  </si>
  <si>
    <t>RBI</t>
  </si>
  <si>
    <t>Chc</t>
  </si>
  <si>
    <t>3B</t>
  </si>
  <si>
    <t>SB</t>
  </si>
  <si>
    <t>Chw</t>
  </si>
  <si>
    <t>SS</t>
  </si>
  <si>
    <t>Cin</t>
  </si>
  <si>
    <t>MI</t>
  </si>
  <si>
    <t>ERA</t>
  </si>
  <si>
    <t>Cle</t>
  </si>
  <si>
    <t>K</t>
  </si>
  <si>
    <t>Det</t>
  </si>
  <si>
    <t>OF</t>
  </si>
  <si>
    <t>S</t>
  </si>
  <si>
    <t>Hou</t>
  </si>
  <si>
    <t>W</t>
  </si>
  <si>
    <t>KC</t>
  </si>
  <si>
    <t>WHIP</t>
  </si>
  <si>
    <t>MIA</t>
  </si>
  <si>
    <t>MIl</t>
  </si>
  <si>
    <t>MIN</t>
  </si>
  <si>
    <t>NYM</t>
  </si>
  <si>
    <t>P</t>
  </si>
  <si>
    <t>NYY</t>
  </si>
  <si>
    <t>PHI</t>
  </si>
  <si>
    <t>PIT</t>
  </si>
  <si>
    <t>STL</t>
  </si>
  <si>
    <t>TB</t>
  </si>
  <si>
    <t>TEX</t>
  </si>
  <si>
    <t>TOR</t>
  </si>
  <si>
    <t>WAS</t>
  </si>
  <si>
    <t>CHW</t>
  </si>
  <si>
    <t>ATL</t>
  </si>
  <si>
    <t>CLE</t>
  </si>
  <si>
    <t>DET</t>
  </si>
  <si>
    <t>BAL</t>
  </si>
  <si>
    <t>MIL</t>
  </si>
  <si>
    <t>CHC</t>
  </si>
  <si>
    <t>CIN</t>
  </si>
  <si>
    <t>HOU</t>
  </si>
  <si>
    <t>moustakas</t>
  </si>
  <si>
    <t>Player</t>
  </si>
  <si>
    <t>AB</t>
  </si>
  <si>
    <t>H</t>
  </si>
  <si>
    <t>J.T. Realmuto C | PHI </t>
  </si>
  <si>
    <t>Salvador Perez C | KC</t>
  </si>
  <si>
    <t>Travis d'Arnaud C | ATL</t>
  </si>
  <si>
    <t>Willson Contreras C | CHC </t>
  </si>
  <si>
    <t>Christian Vazquez C | BOS</t>
  </si>
  <si>
    <t>Yasmani Grandal C | CHW </t>
  </si>
  <si>
    <t>James McCann C | NYM</t>
  </si>
  <si>
    <t>Martin Maldonado C | HOU</t>
  </si>
  <si>
    <t>Pedro Severino C | BAL</t>
  </si>
  <si>
    <t>Yan Gomes C | WAS</t>
  </si>
  <si>
    <t>Gary Sanchez C | NYY</t>
  </si>
  <si>
    <t>Danny Jansen C | TOR</t>
  </si>
  <si>
    <t>Kevin Plawecki C | BOS </t>
  </si>
  <si>
    <t>Yadier Molina C | STL</t>
  </si>
  <si>
    <t>Wilson Ramos C | DET</t>
  </si>
  <si>
    <t>Jacob Stallings C | PIT </t>
  </si>
  <si>
    <t>Jorge Alfaro C | MIA</t>
  </si>
  <si>
    <t>Andrew Knapp C | PHI</t>
  </si>
  <si>
    <t>Austin Romine C | CHC</t>
  </si>
  <si>
    <t>Tucker Barnhart C | CIN</t>
  </si>
  <si>
    <t>Kyle Higashioka C | NYY</t>
  </si>
  <si>
    <t>Jacob Nottingham C | MIL </t>
  </si>
  <si>
    <t>Francisco Cervelli C | MIA</t>
  </si>
  <si>
    <t>Chance Sisco C | BAL</t>
  </si>
  <si>
    <t>Jose Trevino C | TEX </t>
  </si>
  <si>
    <t>Sam Huff C | TEX </t>
  </si>
  <si>
    <t>Ryan Jeffers C | MIN</t>
  </si>
  <si>
    <t>Cam Gallagher C | KC</t>
  </si>
  <si>
    <t>Tomas Nido C | NYM</t>
  </si>
  <si>
    <t>Tyler Stephenson C | CIN</t>
  </si>
  <si>
    <t>Jeff Mathis C | PHI </t>
  </si>
  <si>
    <t>Mike Zunino C | TB</t>
  </si>
  <si>
    <t>Alejandro Kirk C | TOR </t>
  </si>
  <si>
    <t>Kevan Smith C | TB</t>
  </si>
  <si>
    <t>Jason Castro C | HOU</t>
  </si>
  <si>
    <t>Grayson Greiner C | DET </t>
  </si>
  <si>
    <t>Tony Wolters C | PIT </t>
  </si>
  <si>
    <t>Manny Pina C | MIL </t>
  </si>
  <si>
    <t>Rafael Marchan C | PHI</t>
  </si>
  <si>
    <t>Austin Hedges C | CLE</t>
  </si>
  <si>
    <t>Michael Perez C | PIT</t>
  </si>
  <si>
    <t>Chad Wallach C | MIA</t>
  </si>
  <si>
    <t>Willians Astudillo C | MIN</t>
  </si>
  <si>
    <t>Omar Narvaez C | MIL</t>
  </si>
  <si>
    <t>Erik Kratz C | NYY</t>
  </si>
  <si>
    <t>Mitch Garver C | MIN </t>
  </si>
  <si>
    <t>Tyler Flowers C | ATL</t>
  </si>
  <si>
    <t>Jonah Heim C | TEX</t>
  </si>
  <si>
    <t>Caleb Joseph C | NYM </t>
  </si>
  <si>
    <t>Alex Avila C | WAS</t>
  </si>
  <si>
    <t>Dustin Garneau C | DET</t>
  </si>
  <si>
    <t>Andrew Knizner C | STL </t>
  </si>
  <si>
    <t>Josh Phegley C | CHC</t>
  </si>
  <si>
    <t>Matt Wieters C | STL</t>
  </si>
  <si>
    <t>William Contreras C | ATL </t>
  </si>
  <si>
    <t>Oscar Hernandez C | BOS</t>
  </si>
  <si>
    <t>Robinson Chirinos C | NYY </t>
  </si>
  <si>
    <t>Tyler Heineman C | STL</t>
  </si>
  <si>
    <t>Roberto Perez C | CLE</t>
  </si>
  <si>
    <t>John Hicks C | TEX </t>
  </si>
  <si>
    <t>Jonathan Lucroy C | CHW</t>
  </si>
  <si>
    <t>Francisco Mejia C | TB </t>
  </si>
  <si>
    <t>Welington Castillo C | WAS</t>
  </si>
  <si>
    <t>Chris Iannetta C | NYY</t>
  </si>
  <si>
    <t>Reese McGuire C | TOR</t>
  </si>
  <si>
    <t>Sandy Leon C | MIA</t>
  </si>
  <si>
    <t>John Ryan Murphy C | PIT</t>
  </si>
  <si>
    <t>Nick Dini C | KC</t>
  </si>
  <si>
    <t>Ryan Lavarnway C | CLE </t>
  </si>
  <si>
    <t>Meibrys Viloria C | KC</t>
  </si>
  <si>
    <t>Chris Herrmann C | BOS </t>
  </si>
  <si>
    <t>Austin Wynns C | BAL</t>
  </si>
  <si>
    <t>Garrett Stubbs C | HOU </t>
  </si>
  <si>
    <t>Rene Rivera C | NYM</t>
  </si>
  <si>
    <t>Jake Rogers C | DET </t>
  </si>
  <si>
    <t>Beau Taylor C | CLE</t>
  </si>
  <si>
    <t>Taylor Davis C | BAL</t>
  </si>
  <si>
    <t>Luke Maile C | MIL</t>
  </si>
  <si>
    <t>Drew Butera C | TEX</t>
  </si>
  <si>
    <t>Eric Haase C | DET</t>
  </si>
  <si>
    <t>Juan Centeno C | TEX</t>
  </si>
  <si>
    <t>Wilkin Castillo C | NYY</t>
  </si>
  <si>
    <t>Spencer Kieboom C | WAS</t>
  </si>
  <si>
    <t>Mike Wright C | CHW </t>
  </si>
  <si>
    <t>Julio Rodriguez C | STL </t>
  </si>
  <si>
    <t>Steven Baron C | CLE</t>
  </si>
  <si>
    <t>Joe Hudson C | PIT</t>
  </si>
  <si>
    <t>Rob Brantly C | NYY</t>
  </si>
  <si>
    <t>Tres Barrera C | WAS</t>
  </si>
  <si>
    <t>Nick Ciuffo C | BAL</t>
  </si>
  <si>
    <t>Deivi Grullon C | CIN</t>
  </si>
  <si>
    <t>David Freitas C | MIL</t>
  </si>
  <si>
    <t>Rocky Gale C | CIN</t>
  </si>
  <si>
    <t>Seby Zavala C | CHW</t>
  </si>
  <si>
    <t>Raudy Read C | WAS</t>
  </si>
  <si>
    <t>Alex Jackson C | ATL </t>
  </si>
  <si>
    <t>Devin Mesoraco C | NYM</t>
  </si>
  <si>
    <t>Bruce Maxwell C | NYM</t>
  </si>
  <si>
    <t>Adam Moore C | TB</t>
  </si>
  <si>
    <t>Chris Stewart C | ATL</t>
  </si>
  <si>
    <t>Jett Bandy C | BOS </t>
  </si>
  <si>
    <t>Tomas Telis C | MIN </t>
  </si>
  <si>
    <t>Alfredo Gonzalez C | CHW</t>
  </si>
  <si>
    <t>Jose Lobaton C | CHC </t>
  </si>
  <si>
    <t>Andrew Susac C | PIT</t>
  </si>
  <si>
    <t>R/per AB</t>
  </si>
  <si>
    <t>HR / per AB</t>
  </si>
  <si>
    <t>RBI / per AB</t>
  </si>
  <si>
    <t>SB / per AB</t>
  </si>
  <si>
    <t>AVG / AB</t>
  </si>
  <si>
    <t>PROJ</t>
  </si>
  <si>
    <t>c</t>
  </si>
  <si>
    <t>1b</t>
  </si>
  <si>
    <t>2b</t>
  </si>
  <si>
    <t>3b</t>
  </si>
  <si>
    <t>ss</t>
  </si>
  <si>
    <t>lf</t>
  </si>
  <si>
    <t>cf</t>
  </si>
  <si>
    <t>rf</t>
  </si>
  <si>
    <t>d'arnuad</t>
  </si>
  <si>
    <t>freeman</t>
  </si>
  <si>
    <t>albies</t>
  </si>
  <si>
    <t>riley</t>
  </si>
  <si>
    <t>dansby</t>
  </si>
  <si>
    <t>ozuna</t>
  </si>
  <si>
    <t>pache</t>
  </si>
  <si>
    <t>acuna</t>
  </si>
  <si>
    <t>severino</t>
  </si>
  <si>
    <t>mancini</t>
  </si>
  <si>
    <t>yolmer</t>
  </si>
  <si>
    <t>rio ruiz</t>
  </si>
  <si>
    <t>galvis</t>
  </si>
  <si>
    <t>hays</t>
  </si>
  <si>
    <t>ced mullins</t>
  </si>
  <si>
    <t>santander</t>
  </si>
  <si>
    <t>DH</t>
  </si>
  <si>
    <t>Mountcaslte</t>
  </si>
  <si>
    <t>realmuto</t>
  </si>
  <si>
    <t>hoskins</t>
  </si>
  <si>
    <t>segura</t>
  </si>
  <si>
    <t>bohm</t>
  </si>
  <si>
    <t>didi</t>
  </si>
  <si>
    <t>mccutchen</t>
  </si>
  <si>
    <t>quinn</t>
  </si>
  <si>
    <t>harper</t>
  </si>
  <si>
    <t>jansen</t>
  </si>
  <si>
    <t>vlad</t>
  </si>
  <si>
    <t>semien</t>
  </si>
  <si>
    <t>cavan</t>
  </si>
  <si>
    <t>bichette</t>
  </si>
  <si>
    <t>lourdes</t>
  </si>
  <si>
    <t>springer</t>
  </si>
  <si>
    <t>teoscar</t>
  </si>
  <si>
    <t>rowdy</t>
  </si>
  <si>
    <t>stallings</t>
  </si>
  <si>
    <t>moran</t>
  </si>
  <si>
    <t>frazier</t>
  </si>
  <si>
    <t>kebryan</t>
  </si>
  <si>
    <t>erik gonzales</t>
  </si>
  <si>
    <t>jared oliva</t>
  </si>
  <si>
    <t>bryan reynolds</t>
  </si>
  <si>
    <t>polanco</t>
  </si>
  <si>
    <t>ramos</t>
  </si>
  <si>
    <t>candelario</t>
  </si>
  <si>
    <t>schoop</t>
  </si>
  <si>
    <t>paredes</t>
  </si>
  <si>
    <t>willi castro</t>
  </si>
  <si>
    <t>grossman</t>
  </si>
  <si>
    <t>jacoby jones</t>
  </si>
  <si>
    <t>victor reyes</t>
  </si>
  <si>
    <t>miggy</t>
  </si>
  <si>
    <t>sanches</t>
  </si>
  <si>
    <t>voit</t>
  </si>
  <si>
    <t>lemehiue</t>
  </si>
  <si>
    <t>gio</t>
  </si>
  <si>
    <t>gleyber</t>
  </si>
  <si>
    <t>clint</t>
  </si>
  <si>
    <t>hicks</t>
  </si>
  <si>
    <t>judge</t>
  </si>
  <si>
    <t>stanton</t>
  </si>
  <si>
    <t>vazquez</t>
  </si>
  <si>
    <t>dalbec</t>
  </si>
  <si>
    <t xml:space="preserve">kike </t>
  </si>
  <si>
    <t>devers</t>
  </si>
  <si>
    <t>bogarts</t>
  </si>
  <si>
    <t>francy cordero</t>
  </si>
  <si>
    <t>verdugo</t>
  </si>
  <si>
    <t>renfroe</t>
  </si>
  <si>
    <t>jd martinez</t>
  </si>
  <si>
    <t>garver</t>
  </si>
  <si>
    <t>sano</t>
  </si>
  <si>
    <t>jorge polanco</t>
  </si>
  <si>
    <t>donaldson</t>
  </si>
  <si>
    <t>simmons</t>
  </si>
  <si>
    <t>krilloff</t>
  </si>
  <si>
    <t>buxton</t>
  </si>
  <si>
    <t>kepler</t>
  </si>
  <si>
    <t>cruz</t>
  </si>
  <si>
    <t>zunino</t>
  </si>
  <si>
    <t>jiman</t>
  </si>
  <si>
    <t>lowe</t>
  </si>
  <si>
    <t>wendle</t>
  </si>
  <si>
    <t>adames</t>
  </si>
  <si>
    <t>arozarena</t>
  </si>
  <si>
    <t>kiermaier</t>
  </si>
  <si>
    <t>morgot</t>
  </si>
  <si>
    <t>meadows</t>
  </si>
  <si>
    <t>alfaro</t>
  </si>
  <si>
    <t>aguilar</t>
  </si>
  <si>
    <t>chisholm</t>
  </si>
  <si>
    <t>anderson</t>
  </si>
  <si>
    <t>migul rojas</t>
  </si>
  <si>
    <t>dickerson</t>
  </si>
  <si>
    <t>marte</t>
  </si>
  <si>
    <t>duvall</t>
  </si>
  <si>
    <t>cooper</t>
  </si>
  <si>
    <t>gomes</t>
  </si>
  <si>
    <t>bell</t>
  </si>
  <si>
    <t>castro</t>
  </si>
  <si>
    <t>kieboom</t>
  </si>
  <si>
    <t>trea</t>
  </si>
  <si>
    <t>schawrber</t>
  </si>
  <si>
    <t>robles</t>
  </si>
  <si>
    <t>soto</t>
  </si>
  <si>
    <t>zimerman</t>
  </si>
  <si>
    <t>contreras</t>
  </si>
  <si>
    <t>rizzo</t>
  </si>
  <si>
    <t>bote</t>
  </si>
  <si>
    <t>bryant</t>
  </si>
  <si>
    <t>baez</t>
  </si>
  <si>
    <t>joc peterson</t>
  </si>
  <si>
    <t>happ</t>
  </si>
  <si>
    <t>heyward</t>
  </si>
  <si>
    <t>barnhart</t>
  </si>
  <si>
    <t>votto</t>
  </si>
  <si>
    <t>suarez</t>
  </si>
  <si>
    <t>jose garcia</t>
  </si>
  <si>
    <t>winker</t>
  </si>
  <si>
    <t>senzel</t>
  </si>
  <si>
    <t>castellanos</t>
  </si>
  <si>
    <t>marvaez</t>
  </si>
  <si>
    <t>hiura</t>
  </si>
  <si>
    <t>wong</t>
  </si>
  <si>
    <t>urias</t>
  </si>
  <si>
    <t>arcia</t>
  </si>
  <si>
    <t>yelich</t>
  </si>
  <si>
    <t>cain</t>
  </si>
  <si>
    <t>garcia</t>
  </si>
  <si>
    <t>vogelach</t>
  </si>
  <si>
    <t>molina</t>
  </si>
  <si>
    <t>goldy</t>
  </si>
  <si>
    <t>edman</t>
  </si>
  <si>
    <t>arenado</t>
  </si>
  <si>
    <t>dejong</t>
  </si>
  <si>
    <t>onielle</t>
  </si>
  <si>
    <t>bader</t>
  </si>
  <si>
    <t>carlson</t>
  </si>
  <si>
    <t>carpenter</t>
  </si>
  <si>
    <t>grandal</t>
  </si>
  <si>
    <t>abreu</t>
  </si>
  <si>
    <t>madrigal</t>
  </si>
  <si>
    <t>moncada</t>
  </si>
  <si>
    <t>eloy</t>
  </si>
  <si>
    <t>robert</t>
  </si>
  <si>
    <t>eaton</t>
  </si>
  <si>
    <t>vaughn</t>
  </si>
  <si>
    <t>roberto perez</t>
  </si>
  <si>
    <t>naylor</t>
  </si>
  <si>
    <t>cesar</t>
  </si>
  <si>
    <t>ramirez</t>
  </si>
  <si>
    <t>giminez</t>
  </si>
  <si>
    <t>eddie rosario</t>
  </si>
  <si>
    <t>mercado</t>
  </si>
  <si>
    <t>dan johnson</t>
  </si>
  <si>
    <t>franmil</t>
  </si>
  <si>
    <t>perez</t>
  </si>
  <si>
    <t>carlos santan</t>
  </si>
  <si>
    <t>nicky lopez</t>
  </si>
  <si>
    <t>dozier</t>
  </si>
  <si>
    <t>mondesi</t>
  </si>
  <si>
    <t>benitendi</t>
  </si>
  <si>
    <t>micheal taylor</t>
  </si>
  <si>
    <t>whit</t>
  </si>
  <si>
    <t>soler</t>
  </si>
  <si>
    <t>maldonado</t>
  </si>
  <si>
    <t>gurriel</t>
  </si>
  <si>
    <t>altuve</t>
  </si>
  <si>
    <t>bregman</t>
  </si>
  <si>
    <t>correa</t>
  </si>
  <si>
    <t>brantley</t>
  </si>
  <si>
    <t>myles straw</t>
  </si>
  <si>
    <t>kyle tucker</t>
  </si>
  <si>
    <t>yordan</t>
  </si>
  <si>
    <t>trevino</t>
  </si>
  <si>
    <t>nate lowe</t>
  </si>
  <si>
    <t>solak</t>
  </si>
  <si>
    <t>odor</t>
  </si>
  <si>
    <t>kiner falefa</t>
  </si>
  <si>
    <t>dahl</t>
  </si>
  <si>
    <t xml:space="preserve">leody </t>
  </si>
  <si>
    <t>gallo</t>
  </si>
  <si>
    <t>calhoun</t>
  </si>
  <si>
    <t>Averages</t>
  </si>
  <si>
    <t>VS AVERAGE Players</t>
  </si>
  <si>
    <t xml:space="preserve">Jose Abreu 1B | CHW </t>
  </si>
  <si>
    <t xml:space="preserve">Freddie Freeman 1B | ATL </t>
  </si>
  <si>
    <t xml:space="preserve">Luke Voit 1B | NYY </t>
  </si>
  <si>
    <t>DJ LeMahieu 2B | NYY</t>
  </si>
  <si>
    <t xml:space="preserve">Dominic Smith 1B | NYM </t>
  </si>
  <si>
    <t xml:space="preserve">J.T. Realmuto C | PHI </t>
  </si>
  <si>
    <t>Pete Alonso 1B | NYM</t>
  </si>
  <si>
    <t xml:space="preserve">Vladimir Guerrero 1B | TOR </t>
  </si>
  <si>
    <t xml:space="preserve">Jesus Aguilar 1B | MIA </t>
  </si>
  <si>
    <t xml:space="preserve">Renato Nunez 1B | DET </t>
  </si>
  <si>
    <t xml:space="preserve">Jeimer Candelario 1B | DET </t>
  </si>
  <si>
    <t xml:space="preserve">Rhys Hoskins 1B | PHI </t>
  </si>
  <si>
    <t xml:space="preserve">Paul Goldschmidt 1B | STL </t>
  </si>
  <si>
    <t>Alec Bohm 3B | PHI</t>
  </si>
  <si>
    <t xml:space="preserve">Miguel Sano 1B | MIN </t>
  </si>
  <si>
    <t>Anthony Rizzo 1B | CHC</t>
  </si>
  <si>
    <t xml:space="preserve">Colin Moran 3B | PIT </t>
  </si>
  <si>
    <t>Joey Votto 1B | CIN</t>
  </si>
  <si>
    <t>Rowdy Tellez 1B | TOR</t>
  </si>
  <si>
    <t xml:space="preserve">Yasmani Grandal C | CHW </t>
  </si>
  <si>
    <t>Carlos Santana 1B | KC</t>
  </si>
  <si>
    <t>Pat Valaika SS | BAL</t>
  </si>
  <si>
    <t>Ryan Mountcastle LF | BAL</t>
  </si>
  <si>
    <t xml:space="preserve">Garrett Cooper 1B | MIA </t>
  </si>
  <si>
    <t xml:space="preserve">Hunter Dozier 1B | KC </t>
  </si>
  <si>
    <t>Jedd Gyorko 1B | MIL</t>
  </si>
  <si>
    <t xml:space="preserve">Mike Moustakas 2B | CIN </t>
  </si>
  <si>
    <t xml:space="preserve">Yuli Gurriel 1B | HOU </t>
  </si>
  <si>
    <t>Josh Bell 1B | WAS</t>
  </si>
  <si>
    <t>Bobby Dalbec 1B | BOS</t>
  </si>
  <si>
    <t xml:space="preserve">Mike Brosseau 1B | TB </t>
  </si>
  <si>
    <t xml:space="preserve">Michael Chavis 1B | BOS </t>
  </si>
  <si>
    <t xml:space="preserve">Travis Shaw 3B | MIL </t>
  </si>
  <si>
    <t xml:space="preserve">Matt Carpenter 3B | STL </t>
  </si>
  <si>
    <t>Daniel Vogelbach 1B | MIL</t>
  </si>
  <si>
    <t xml:space="preserve">Marwin Gonzalez 3B | BOS </t>
  </si>
  <si>
    <t xml:space="preserve">Todd Frazier 3B | PIT </t>
  </si>
  <si>
    <t xml:space="preserve">Ji-Man Choi 1B | TB </t>
  </si>
  <si>
    <t>Ryan McBroom 1B | KC</t>
  </si>
  <si>
    <t>Howie Kendrick 1B | WAS</t>
  </si>
  <si>
    <t xml:space="preserve">Nate Lowe 1B | TEX </t>
  </si>
  <si>
    <t xml:space="preserve">Ronald Guzman 1B | TEX </t>
  </si>
  <si>
    <t>Justin Smoak 1B | MIL</t>
  </si>
  <si>
    <t xml:space="preserve">Derek Dietrich 1B | NYY </t>
  </si>
  <si>
    <t>Josh Naylor LF | CLE</t>
  </si>
  <si>
    <t>Eric Thames 1B | WAS</t>
  </si>
  <si>
    <t>Jose Osuna RF | PIT</t>
  </si>
  <si>
    <t>Ryan O'Hearn 1B | KC</t>
  </si>
  <si>
    <t xml:space="preserve">Jake Lamb 3B | ATL </t>
  </si>
  <si>
    <t>Jose Martinez RF | NYM</t>
  </si>
  <si>
    <t xml:space="preserve">Danny Santana 1B | TEX </t>
  </si>
  <si>
    <t>Brandon Dixon 1B | DET</t>
  </si>
  <si>
    <t>Matt Adams 1B | ATL</t>
  </si>
  <si>
    <t>Pablo Sandoval 3B | ATL</t>
  </si>
  <si>
    <t>Mike Ford 1B | NYY</t>
  </si>
  <si>
    <t xml:space="preserve">Ildemaro Vargas 2B | CHC </t>
  </si>
  <si>
    <t>Hernan Perez 1B | WAS</t>
  </si>
  <si>
    <t>Ryon Healy 1B | MIL</t>
  </si>
  <si>
    <t>Ryan Zimmerman 1B | WAS</t>
  </si>
  <si>
    <t xml:space="preserve">Chris Davis 1B | BAL </t>
  </si>
  <si>
    <t>Charlie Culberson 1B | TEX</t>
  </si>
  <si>
    <t xml:space="preserve">Tyler White 1B | TOR </t>
  </si>
  <si>
    <t>Logan Morrison 1B | MIL</t>
  </si>
  <si>
    <t>Pedro Alvarez 1B | MIA</t>
  </si>
  <si>
    <t>Patrick Wisdom 1B | CHC</t>
  </si>
  <si>
    <t>Dilson Herrera 1B | CIN</t>
  </si>
  <si>
    <t xml:space="preserve">Andrew Vaughn 1B | CHW </t>
  </si>
  <si>
    <t>Proj</t>
  </si>
  <si>
    <t>Trey Mancini</t>
  </si>
  <si>
    <t>Whit Merrifield RF | KC</t>
  </si>
  <si>
    <t xml:space="preserve">Brandon Lowe 2B | TB </t>
  </si>
  <si>
    <t xml:space="preserve">Cavan Biggio 2B | TOR </t>
  </si>
  <si>
    <t xml:space="preserve">Robinson Cano 2B | NYM </t>
  </si>
  <si>
    <t xml:space="preserve">Keston Hiura 2B | MIL </t>
  </si>
  <si>
    <t>Hanser Alberto 2B | KC</t>
  </si>
  <si>
    <t>Jean Segura 2B | PHI</t>
  </si>
  <si>
    <t xml:space="preserve">Joey Wendle 3B | TB </t>
  </si>
  <si>
    <t xml:space="preserve">Jonathan Schoop 2B | DET </t>
  </si>
  <si>
    <t xml:space="preserve">Nick Solak LF | TEX </t>
  </si>
  <si>
    <t>Cesar Hernandez 2B | CLE</t>
  </si>
  <si>
    <t xml:space="preserve">Tommy Edman 3B | STL </t>
  </si>
  <si>
    <t>Jeff McNeil LF | NYM</t>
  </si>
  <si>
    <t xml:space="preserve">Ozzie Albies 2B | ATL </t>
  </si>
  <si>
    <t>Jonathan Villar 2B | NYM</t>
  </si>
  <si>
    <t>Andres Gimenez SS | CLE</t>
  </si>
  <si>
    <t xml:space="preserve">Jon Berti 2B | MIA </t>
  </si>
  <si>
    <t>Kolten Wong 2B | MIL</t>
  </si>
  <si>
    <t xml:space="preserve">Jose Altuve 2B | HOU </t>
  </si>
  <si>
    <t xml:space="preserve">Adam Frazier 2B | PIT </t>
  </si>
  <si>
    <t xml:space="preserve">David Bote 3B | CHC </t>
  </si>
  <si>
    <t xml:space="preserve">Rougned Odor 2B | TEX </t>
  </si>
  <si>
    <t xml:space="preserve">Enrique Hernandez 2B | BOS </t>
  </si>
  <si>
    <t xml:space="preserve">Niko Goodrum SS | DET </t>
  </si>
  <si>
    <t>Freddy Galvis SS | BAL</t>
  </si>
  <si>
    <t>Luis Garcia 2B | WAS</t>
  </si>
  <si>
    <t xml:space="preserve">Luis Arraez 2B | MIN </t>
  </si>
  <si>
    <t>Josh Harrison 2B | WAS</t>
  </si>
  <si>
    <t xml:space="preserve">Nick Madrigal 2B | CHW </t>
  </si>
  <si>
    <t>Tyler Wade 2B | NYY</t>
  </si>
  <si>
    <t xml:space="preserve">Jason Kipnis 2B | ATL </t>
  </si>
  <si>
    <t xml:space="preserve">Nico Hoerner 2B | CHC </t>
  </si>
  <si>
    <t>Luis Guillorme 2B | NYM</t>
  </si>
  <si>
    <t>Johan Camargo 2B | ATL</t>
  </si>
  <si>
    <t>Leury Garcia SS | CHW</t>
  </si>
  <si>
    <t xml:space="preserve">Luis Urias 3B | MIL </t>
  </si>
  <si>
    <t>Danny Mendick 2B | CHW</t>
  </si>
  <si>
    <t>Christian Arroyo 2B | BOS</t>
  </si>
  <si>
    <t>Joe Panik 2B | TOR</t>
  </si>
  <si>
    <t>Aledmys Diaz 2B | HOU</t>
  </si>
  <si>
    <t>Jose Peraza 2B | NYM</t>
  </si>
  <si>
    <t>Starlin Castro 2B | WAS</t>
  </si>
  <si>
    <t>Jonathan Arauz 2B | BOS</t>
  </si>
  <si>
    <t xml:space="preserve">Jazz Chisholm 2B | MIA </t>
  </si>
  <si>
    <t>Dee Gordon 2B | CIN</t>
  </si>
  <si>
    <t xml:space="preserve">Kevin Newman SS | PIT </t>
  </si>
  <si>
    <t>Nicky Lopez 2B | KC</t>
  </si>
  <si>
    <t xml:space="preserve">Greg Garcia 2B | DET </t>
  </si>
  <si>
    <t>Eric Sogard 3B | MIL</t>
  </si>
  <si>
    <t xml:space="preserve">Kyle Farmer SS | CIN </t>
  </si>
  <si>
    <t>Thairo Estrada 2B | NYY</t>
  </si>
  <si>
    <t>Eddy Alvarez 2B | MIA</t>
  </si>
  <si>
    <t>Scott Kingery 2B | PHI</t>
  </si>
  <si>
    <t xml:space="preserve">Brian Dozier 2B | NYM </t>
  </si>
  <si>
    <t>Neil Walker 2B | PHI</t>
  </si>
  <si>
    <t>Ronny Rodriguez 2B | DET</t>
  </si>
  <si>
    <t>Adeiny Hechavarria 2B | ATL</t>
  </si>
  <si>
    <t>Logan Forsythe 2B | PHI</t>
  </si>
  <si>
    <t>Ehire Adrianza 3B | ATL</t>
  </si>
  <si>
    <t>Addison Russell 2B | CHC</t>
  </si>
  <si>
    <t>Sean Rodriguez 2B | MIA</t>
  </si>
  <si>
    <t xml:space="preserve">Marco Hernandez 2B | CHW </t>
  </si>
  <si>
    <t xml:space="preserve">Isan Diaz 2B | MIA </t>
  </si>
  <si>
    <t>Cory Spangenberg 2B | MIL</t>
  </si>
  <si>
    <t xml:space="preserve">Robel Garcia 2B | HOU </t>
  </si>
  <si>
    <t>Daniel Descalso 2B | CHC</t>
  </si>
  <si>
    <t xml:space="preserve">Breyvic Valera 2B | TOR </t>
  </si>
  <si>
    <t>Yangervis Solarte 2B | ATL</t>
  </si>
  <si>
    <t>Jose Rondon 2B | STL</t>
  </si>
  <si>
    <t>Dixon Machado 2B | MIA</t>
  </si>
  <si>
    <t>Tzu-Wei Lin SS | MIN</t>
  </si>
  <si>
    <t>Alex Blandino 2B | CIN</t>
  </si>
  <si>
    <t>Max Moroff 2B | STL</t>
  </si>
  <si>
    <t>Gregorio Petit 2B | PHI</t>
  </si>
  <si>
    <t>Corban Joseph 2B | BAL</t>
  </si>
  <si>
    <t>Luis Sardinas 2B | WAS</t>
  </si>
  <si>
    <t>Tony Renda 2B | BOS</t>
  </si>
  <si>
    <t xml:space="preserve">Sergio Alcantara 3B | CHC </t>
  </si>
  <si>
    <t>Eliezer Alvarez 2B | TEX</t>
  </si>
  <si>
    <t>Nick Franklin 2B | PIT</t>
  </si>
  <si>
    <t>Ty Kelly 2B | NYM</t>
  </si>
  <si>
    <t>Dustin Pedroia 2B | BOS</t>
  </si>
  <si>
    <t>Solak</t>
  </si>
  <si>
    <t>averages</t>
  </si>
  <si>
    <t>Jose Ramirez 3B | CLE</t>
  </si>
  <si>
    <t>Rafael Devers 3B | BOS</t>
  </si>
  <si>
    <t xml:space="preserve">Eugenio Suarez 3B | CIN </t>
  </si>
  <si>
    <t>Brian Anderson 3B | MIA</t>
  </si>
  <si>
    <t>Maikel Franco 3B | KC</t>
  </si>
  <si>
    <t xml:space="preserve">Gio Urshela 3B | NYY </t>
  </si>
  <si>
    <t xml:space="preserve">Willi Castro SS | DET </t>
  </si>
  <si>
    <t>Rio Ruiz 3B | BAL</t>
  </si>
  <si>
    <t>Isiah Kiner-Falefa 3B | TEX</t>
  </si>
  <si>
    <t xml:space="preserve">Nolan Arenado 3B | STL </t>
  </si>
  <si>
    <t xml:space="preserve">Austin Riley 3B | ATL </t>
  </si>
  <si>
    <t>Brad Miller 3B | PHI</t>
  </si>
  <si>
    <t xml:space="preserve">Ke'Bryan Hayes 3B | PIT </t>
  </si>
  <si>
    <t xml:space="preserve">Yoshitomo Tsutsugo LF | TB </t>
  </si>
  <si>
    <t xml:space="preserve">Yoan Moncada 3B | CHW </t>
  </si>
  <si>
    <t xml:space="preserve">J.D. Davis 3B | NYM </t>
  </si>
  <si>
    <t xml:space="preserve">Alex Bregman 3B | HOU </t>
  </si>
  <si>
    <t xml:space="preserve">Yandy Diaz 3B | TB </t>
  </si>
  <si>
    <t xml:space="preserve">Erik Gonzalez SS | PIT </t>
  </si>
  <si>
    <t xml:space="preserve">Josh Donaldson 3B | MIN </t>
  </si>
  <si>
    <t xml:space="preserve">Kris Bryant 3B | CHC </t>
  </si>
  <si>
    <t xml:space="preserve">Phillip Evans 3B | PIT </t>
  </si>
  <si>
    <t xml:space="preserve">Abraham Toro-Hernandez 3B | HOU </t>
  </si>
  <si>
    <t xml:space="preserve">Carter Kieboom 3B | WAS </t>
  </si>
  <si>
    <t>Yolmer Sanchez 3B | BAL</t>
  </si>
  <si>
    <t xml:space="preserve">Brock Holt 3B | TEX </t>
  </si>
  <si>
    <t xml:space="preserve">Miguel Andujar LF | NYY </t>
  </si>
  <si>
    <t xml:space="preserve">Isaac Paredes 3B | DET </t>
  </si>
  <si>
    <t xml:space="preserve">Brandon Drury 3B | NYM </t>
  </si>
  <si>
    <t>Cheslor Cuthbert 3B | CIN</t>
  </si>
  <si>
    <t>Mike Freeman 3B | CLE</t>
  </si>
  <si>
    <t xml:space="preserve">Dawel Lugo 3B | DET </t>
  </si>
  <si>
    <t>JT Riddle 3B | MIN</t>
  </si>
  <si>
    <t>Ryan Goins 3B | CHW</t>
  </si>
  <si>
    <t>Matt Duffy 3B | CHC</t>
  </si>
  <si>
    <t>Drew Robinson 3B | TEX</t>
  </si>
  <si>
    <t xml:space="preserve">Adrian Sanchez 3B | WAS </t>
  </si>
  <si>
    <t>Trevor Plouffe 3B | PHI</t>
  </si>
  <si>
    <t>full stats</t>
  </si>
  <si>
    <t xml:space="preserve">Trea Turner SS | WAS </t>
  </si>
  <si>
    <t xml:space="preserve">Dansby Swanson SS | ATL </t>
  </si>
  <si>
    <t>Adalberto Mondesi SS | KC</t>
  </si>
  <si>
    <t xml:space="preserve">Xander Bogaerts SS | BOS </t>
  </si>
  <si>
    <t xml:space="preserve">Tim Anderson SS | CHW </t>
  </si>
  <si>
    <t xml:space="preserve">Didi Gregorius SS | PHI </t>
  </si>
  <si>
    <t>Francisco Lindor SS | NYM</t>
  </si>
  <si>
    <t xml:space="preserve">Willy Adames SS | TB </t>
  </si>
  <si>
    <t>Bo Bichette SS | TOR</t>
  </si>
  <si>
    <t>Miguel Rojas SS | MIA</t>
  </si>
  <si>
    <t>Marcus Semien SS | TOR</t>
  </si>
  <si>
    <t>Carlos Correa SS | HOU</t>
  </si>
  <si>
    <t xml:space="preserve">Javier Baez SS | CHC </t>
  </si>
  <si>
    <t>Jorge Polanco SS | MIN</t>
  </si>
  <si>
    <t xml:space="preserve">Orlando Arcia SS | MIL </t>
  </si>
  <si>
    <t>Paul DeJong SS | STL</t>
  </si>
  <si>
    <t>Amed Rosario SS | CLE</t>
  </si>
  <si>
    <t xml:space="preserve">Andrelton Simmons SS | MIN </t>
  </si>
  <si>
    <t>Gleyber Torres SS | NYY</t>
  </si>
  <si>
    <t>Anderson Tejeda SS | TEX</t>
  </si>
  <si>
    <t>Santiago Espinal SS | TOR</t>
  </si>
  <si>
    <t>Andrew Velazquez SS | NYY</t>
  </si>
  <si>
    <t>Jordy Mercer SS | WAS</t>
  </si>
  <si>
    <t xml:space="preserve">Richie Martin SS | BAL </t>
  </si>
  <si>
    <t xml:space="preserve">Wilmer Difo SS | PIT </t>
  </si>
  <si>
    <t>Daniel Robertson SS | MIL</t>
  </si>
  <si>
    <t>Alcides Escobar SS | BAL</t>
  </si>
  <si>
    <t>Richard Urena SS | TOR</t>
  </si>
  <si>
    <t>Ronald Torreyes SS | PHI</t>
  </si>
  <si>
    <t>Yadiel Rivera SS | TEX</t>
  </si>
  <si>
    <t xml:space="preserve">Andrew Romine SS | MIN </t>
  </si>
  <si>
    <t>Taylor Motter SS | MIN</t>
  </si>
  <si>
    <t>Abiatal Avelino SS | CHC</t>
  </si>
  <si>
    <t>Edmundo Sosa SS | STL</t>
  </si>
  <si>
    <t>Gavin Cecchini SS | NYM</t>
  </si>
  <si>
    <t>Yu Chang SS | CLE</t>
  </si>
  <si>
    <t xml:space="preserve">Jose Garcia SS | CIN </t>
  </si>
  <si>
    <t>Marcell Ozuna LF | ATL</t>
  </si>
  <si>
    <t xml:space="preserve">Juan Soto LF | WAS </t>
  </si>
  <si>
    <t>Teoscar Hernandez RF | TOR</t>
  </si>
  <si>
    <t xml:space="preserve">Bryce Harper RF | PHI </t>
  </si>
  <si>
    <t>Ronald Acuna CF | ATL</t>
  </si>
  <si>
    <t>Michael Conforto RF | NYM</t>
  </si>
  <si>
    <t xml:space="preserve">Kyle Tucker LF | HOU </t>
  </si>
  <si>
    <t xml:space="preserve">Eloy Jimenez LF | CHW </t>
  </si>
  <si>
    <t>Eddie Rosario LF | CLE</t>
  </si>
  <si>
    <t>Randal Grichuk CF | TOR</t>
  </si>
  <si>
    <t xml:space="preserve">Lourdes Gurriel LF | TOR </t>
  </si>
  <si>
    <t xml:space="preserve">George Springer CF | TOR </t>
  </si>
  <si>
    <t>Starling Marte CF | MIA</t>
  </si>
  <si>
    <t xml:space="preserve">Luis Robert CF | CHW </t>
  </si>
  <si>
    <t>Adam Duvall LF | MIA</t>
  </si>
  <si>
    <t>Andrew McCutchen LF | PHI</t>
  </si>
  <si>
    <t xml:space="preserve">Nick Castellanos RF | CIN </t>
  </si>
  <si>
    <t xml:space="preserve">Kevin Pillar CF | NYM </t>
  </si>
  <si>
    <t xml:space="preserve">Alex Verdugo RF | BOS </t>
  </si>
  <si>
    <t xml:space="preserve">Ian Happ CF | CHC </t>
  </si>
  <si>
    <t>Christian Yelich LF | MIL</t>
  </si>
  <si>
    <t>Anthony Santander RF | BAL</t>
  </si>
  <si>
    <t xml:space="preserve">Byron Buxton CF | MIN </t>
  </si>
  <si>
    <t xml:space="preserve">Jesse Winker LF | CIN </t>
  </si>
  <si>
    <t xml:space="preserve">Robbie Grossman LF | DET </t>
  </si>
  <si>
    <t xml:space="preserve">Brandon Nimmo CF | NYM </t>
  </si>
  <si>
    <t xml:space="preserve">Clint Frazier RF | NYY </t>
  </si>
  <si>
    <t xml:space="preserve">Victor Reyes CF | DET </t>
  </si>
  <si>
    <t xml:space="preserve">Michael Brantley DH | HOU </t>
  </si>
  <si>
    <t>Max Kepler RF | MIN</t>
  </si>
  <si>
    <t xml:space="preserve">Aaron Judge RF | NYY </t>
  </si>
  <si>
    <t>Aaron Hicks CF | NYY</t>
  </si>
  <si>
    <t xml:space="preserve">Kyle Schwarber LF | WAS </t>
  </si>
  <si>
    <t>Jason Heyward RF | CHC</t>
  </si>
  <si>
    <t>Manuel Margot CF | TB</t>
  </si>
  <si>
    <t xml:space="preserve">Corey Dickerson LF | MIA </t>
  </si>
  <si>
    <t>Ryan Braun RF | MIL</t>
  </si>
  <si>
    <t xml:space="preserve">Joey Gallo RF | TEX </t>
  </si>
  <si>
    <t xml:space="preserve">Brian Goodwin CF | PIT </t>
  </si>
  <si>
    <t xml:space="preserve">Randy Arozarena LF | TB </t>
  </si>
  <si>
    <t xml:space="preserve">Kevin Kiermaier CF | TB </t>
  </si>
  <si>
    <t>Jorge Soler DH | KC</t>
  </si>
  <si>
    <t>J.D. Martinez DH | BOS</t>
  </si>
  <si>
    <t xml:space="preserve">Cedric Mullins CF | BAL </t>
  </si>
  <si>
    <t>Josh Reddick RF | HOU</t>
  </si>
  <si>
    <t>JaCoby Jones CF | DET</t>
  </si>
  <si>
    <t>Leody Taveras CF | TEX</t>
  </si>
  <si>
    <t>Adam Eaton RF | CHW</t>
  </si>
  <si>
    <t xml:space="preserve">Brett Gardner LF | NYY </t>
  </si>
  <si>
    <t xml:space="preserve">Austin Hays CF | BAL </t>
  </si>
  <si>
    <t>Roman Quinn CF | PHI</t>
  </si>
  <si>
    <t>Hunter Renfroe RF | BOS</t>
  </si>
  <si>
    <t xml:space="preserve">Tyler O'Neill LF | STL </t>
  </si>
  <si>
    <t xml:space="preserve">Joc Pederson LF | CHC </t>
  </si>
  <si>
    <t xml:space="preserve">Harrison Bader CF | STL </t>
  </si>
  <si>
    <t xml:space="preserve">Bryan Reynolds LF | PIT </t>
  </si>
  <si>
    <t xml:space="preserve">Mike Tauchman LF | NYY </t>
  </si>
  <si>
    <t>Tim Lopes LF | MIL</t>
  </si>
  <si>
    <t xml:space="preserve">Victor Robles CF | WAS </t>
  </si>
  <si>
    <t>Andrew Stevenson LF | WAS</t>
  </si>
  <si>
    <t>Lewis Brinson RF | MIA</t>
  </si>
  <si>
    <t xml:space="preserve">DJ Stewart RF | BAL </t>
  </si>
  <si>
    <t>Adam Engel RF | CHW</t>
  </si>
  <si>
    <t xml:space="preserve">Shogo Akiyama LF | CIN </t>
  </si>
  <si>
    <t xml:space="preserve">Tyler Naquin RF | CIN </t>
  </si>
  <si>
    <t xml:space="preserve">Austin Meadows LF | TB </t>
  </si>
  <si>
    <t>Jake Cave CF | MIN</t>
  </si>
  <si>
    <t xml:space="preserve">Avisail Garcia CF | MIL </t>
  </si>
  <si>
    <t>Matt Joyce RF | PHI</t>
  </si>
  <si>
    <t xml:space="preserve">Gregory Polanco RF | PIT </t>
  </si>
  <si>
    <t>Jay Bruce LF | NYY</t>
  </si>
  <si>
    <t>Michael Taylor LF | KC</t>
  </si>
  <si>
    <t>Brett Phillips CF | TB</t>
  </si>
  <si>
    <t xml:space="preserve">Dylan Carlson RF | STL </t>
  </si>
  <si>
    <t>Ender Inciarte CF | ATL</t>
  </si>
  <si>
    <t xml:space="preserve">Magneuris Sierra CF | MIA </t>
  </si>
  <si>
    <t>Edward Olivares LF | KC</t>
  </si>
  <si>
    <t>Cole Tucker CF | PIT</t>
  </si>
  <si>
    <t xml:space="preserve">Myles Straw CF | HOU </t>
  </si>
  <si>
    <t xml:space="preserve">Nomar Mazara RF | DET </t>
  </si>
  <si>
    <t>Billy Hamilton CF | CLE</t>
  </si>
  <si>
    <t xml:space="preserve">Anthony Alford LF | PIT </t>
  </si>
  <si>
    <t>Delino DeShields CF | TEX</t>
  </si>
  <si>
    <t>Monte Harrison CF | MIA</t>
  </si>
  <si>
    <t>Adam Haseley CF | PHI</t>
  </si>
  <si>
    <t>Andrew Benintendi LF | KC</t>
  </si>
  <si>
    <t>Trey Mancini RF | BAL</t>
  </si>
  <si>
    <t xml:space="preserve">Lorenzo Cain CF | MIL </t>
  </si>
  <si>
    <t xml:space="preserve">David Dahl CF | TEX </t>
  </si>
  <si>
    <t xml:space="preserve">Gerardo Parra RF | WAS </t>
  </si>
  <si>
    <t xml:space="preserve">Nick Senzel CF | CIN </t>
  </si>
  <si>
    <t>Albert Almora CF | NYM</t>
  </si>
  <si>
    <t xml:space="preserve">Odubel Herrera CF | PHI </t>
  </si>
  <si>
    <t>Jake Bauers LF | CLE</t>
  </si>
  <si>
    <t xml:space="preserve">Jake Marisnick CF | CHC </t>
  </si>
  <si>
    <t>Oscar Mercado CF | CLE</t>
  </si>
  <si>
    <t xml:space="preserve">Willie Calhoun DH | TEX </t>
  </si>
  <si>
    <t xml:space="preserve">Phillip Ervin RF | ATL </t>
  </si>
  <si>
    <t>Jordan Luplow LF | CLE</t>
  </si>
  <si>
    <t>Aristides Aquino LF | CIN</t>
  </si>
  <si>
    <t xml:space="preserve">Harold Castro LF | DET </t>
  </si>
  <si>
    <t>Billy McKinney RF | MIL</t>
  </si>
  <si>
    <t xml:space="preserve">Christin Stewart LF | DET </t>
  </si>
  <si>
    <t>Jace Peterson RF | MIL</t>
  </si>
  <si>
    <t xml:space="preserve">Derek Fisher RF | MIL </t>
  </si>
  <si>
    <t>Keon Broxton CF | MIN</t>
  </si>
  <si>
    <t xml:space="preserve">Franchy Cordero RF | BOS </t>
  </si>
  <si>
    <t xml:space="preserve">Alex Kirilloff RF | MIN </t>
  </si>
  <si>
    <t xml:space="preserve">Steven Souza RF | HOU </t>
  </si>
  <si>
    <t xml:space="preserve">Cristian Pache LF | ATL </t>
  </si>
  <si>
    <t>Jared Oliva LF | PIT</t>
  </si>
  <si>
    <t>Daniel Johnson RF | CLE</t>
  </si>
  <si>
    <t xml:space="preserve">Tyrone Taylor RF | MIL </t>
  </si>
  <si>
    <t>Yadiel Hernandez LF | WAS</t>
  </si>
  <si>
    <t>Bradley Zimmer LF | CLE</t>
  </si>
  <si>
    <t>Eli White LF | TEX</t>
  </si>
  <si>
    <t xml:space="preserve">Brent Rooker RF | MIN </t>
  </si>
  <si>
    <t>Abraham Almonte LF | ATL</t>
  </si>
  <si>
    <t>Jonathan Davis RF | TOR</t>
  </si>
  <si>
    <t>Nick Heath CF | KC</t>
  </si>
  <si>
    <t>Mark Mathias RF | MIL</t>
  </si>
  <si>
    <t>Luis Gonzalez CF | CHW</t>
  </si>
  <si>
    <t xml:space="preserve">Akil Baddoo CF | DET </t>
  </si>
  <si>
    <t>Justin Williams RF | STL</t>
  </si>
  <si>
    <t>Lane Thomas RF | STL</t>
  </si>
  <si>
    <t xml:space="preserve">Daz Cameron RF | DET </t>
  </si>
  <si>
    <t>Mark Payton LF | CIN</t>
  </si>
  <si>
    <t>Scott Heineman CF | CIN</t>
  </si>
  <si>
    <t>Derek Hill CF | DET</t>
  </si>
  <si>
    <t>Mickey Moniak LF | PHI</t>
  </si>
  <si>
    <t>Austin Dean LF | STL</t>
  </si>
  <si>
    <t xml:space="preserve"> -</t>
  </si>
  <si>
    <t>RP</t>
  </si>
  <si>
    <t xml:space="preserve">Clarke Schmidt RP | NYY </t>
  </si>
  <si>
    <t>SP</t>
  </si>
  <si>
    <t xml:space="preserve">Daniel Ponce de Leon SP | STL </t>
  </si>
  <si>
    <t>CF</t>
  </si>
  <si>
    <t xml:space="preserve">Demarcus Evans RP | TEX </t>
  </si>
  <si>
    <t>Bryse Wilson RP | ATL</t>
  </si>
  <si>
    <t xml:space="preserve">Andrew Knizner C | STL </t>
  </si>
  <si>
    <t xml:space="preserve">Garrett Crochet RP | CHW </t>
  </si>
  <si>
    <t xml:space="preserve">Jacob Nottingham C | MIL </t>
  </si>
  <si>
    <t>Trevor May RP | NYM</t>
  </si>
  <si>
    <t xml:space="preserve">Seth Lugo RP | NYM </t>
  </si>
  <si>
    <t>RF</t>
  </si>
  <si>
    <t>Chris Martin RP | ATL</t>
  </si>
  <si>
    <t>Chad Green RP | NYY</t>
  </si>
  <si>
    <t xml:space="preserve">Jacob Stallings C | PIT </t>
  </si>
  <si>
    <t>Brandon Kintzler RP | PHI</t>
  </si>
  <si>
    <t>Daniel Hudson RP | WAS</t>
  </si>
  <si>
    <t>Tyler Matzek RP | ATL</t>
  </si>
  <si>
    <t>BOS</t>
  </si>
  <si>
    <t xml:space="preserve">Jose Trevino C | TEX </t>
  </si>
  <si>
    <t>Tyrone Taylor RF | MIL</t>
  </si>
  <si>
    <t xml:space="preserve">Brad Miller 3B | PHI </t>
  </si>
  <si>
    <t xml:space="preserve">Michael Fulmer SP | DET </t>
  </si>
  <si>
    <t xml:space="preserve">Kyle Wright SP | ATL </t>
  </si>
  <si>
    <t xml:space="preserve">Carlos Rodon SP | CHW </t>
  </si>
  <si>
    <t xml:space="preserve">Tyler Chatwood SP | TOR </t>
  </si>
  <si>
    <t>Spencer Turnbull SP | DET</t>
  </si>
  <si>
    <t xml:space="preserve">Kyle Gibson SP | TEX </t>
  </si>
  <si>
    <t>LF</t>
  </si>
  <si>
    <t xml:space="preserve">Freddy Peralta RP | MIL </t>
  </si>
  <si>
    <t>Adrian Houser SP | MIL</t>
  </si>
  <si>
    <t>Zack Britton RP | NYY</t>
  </si>
  <si>
    <t>Peter Fairbanks RP | TB</t>
  </si>
  <si>
    <t xml:space="preserve">Martin Perez SP | BOS </t>
  </si>
  <si>
    <t>Tyler Duffey RP | MIN</t>
  </si>
  <si>
    <t>Keegan Akin SP | BAL</t>
  </si>
  <si>
    <t>Trevor Rogers SP | MIA</t>
  </si>
  <si>
    <t xml:space="preserve">David Peterson SP | NYM </t>
  </si>
  <si>
    <t>Brent Suter RP | MIL</t>
  </si>
  <si>
    <t>Josh Lindblom SP | MIL</t>
  </si>
  <si>
    <t xml:space="preserve">Alec Mills SP | CHC </t>
  </si>
  <si>
    <t xml:space="preserve">Tanner Houck SP | BOS </t>
  </si>
  <si>
    <t>Cole Hamels SP | ATL</t>
  </si>
  <si>
    <t xml:space="preserve">Kohei Arihara SP | TEX </t>
  </si>
  <si>
    <t>Dean Kremer SP | BAL</t>
  </si>
  <si>
    <t xml:space="preserve">Garrett Richards SP | BOS </t>
  </si>
  <si>
    <t>Danny Duffy SP | KC</t>
  </si>
  <si>
    <t>Mike Minor SP | KC</t>
  </si>
  <si>
    <t>Rafael Dolis RP | TOR</t>
  </si>
  <si>
    <t>Steven Matz SP | TOR</t>
  </si>
  <si>
    <t xml:space="preserve">Ross Stripling SP | TOR </t>
  </si>
  <si>
    <t xml:space="preserve">Alex Reyes RP | STL </t>
  </si>
  <si>
    <t>Jake Odorizzi SP | MIN</t>
  </si>
  <si>
    <t xml:space="preserve">Robbie Ray SP | TOR </t>
  </si>
  <si>
    <t xml:space="preserve">Nick Pivetta RP | BOS </t>
  </si>
  <si>
    <t xml:space="preserve">J.A. Happ SP | MIN </t>
  </si>
  <si>
    <t>Hector Neris RP | PHI</t>
  </si>
  <si>
    <t>Matt Moore SP | PHI</t>
  </si>
  <si>
    <t>Khris Davis DH | TEX</t>
  </si>
  <si>
    <t xml:space="preserve">Dylan Cease SP | CHW </t>
  </si>
  <si>
    <t xml:space="preserve">Matt Shoemaker SP | MIN </t>
  </si>
  <si>
    <t xml:space="preserve">Michael Lorenzen RP | CIN </t>
  </si>
  <si>
    <t xml:space="preserve">Taijuan Walker SP | NYM </t>
  </si>
  <si>
    <t xml:space="preserve">Ian Kennedy RP | TEX </t>
  </si>
  <si>
    <t>Josh Staumont RP | KC</t>
  </si>
  <si>
    <t>Casey Mize SP | DET</t>
  </si>
  <si>
    <t xml:space="preserve">Aaron Bummer RP | CHW </t>
  </si>
  <si>
    <t xml:space="preserve">Tanner Rainey RP | WAS </t>
  </si>
  <si>
    <t>Enrique Hernandez 2B | BOS</t>
  </si>
  <si>
    <t xml:space="preserve">Chris Archer SP | TB </t>
  </si>
  <si>
    <t xml:space="preserve">Lucas Sims RP | CIN </t>
  </si>
  <si>
    <t xml:space="preserve">Jonathan Hernandez RP | TEX </t>
  </si>
  <si>
    <t>Hunter Harvey RP | BAL</t>
  </si>
  <si>
    <t xml:space="preserve">Miles Mikolas SP | STL </t>
  </si>
  <si>
    <t xml:space="preserve">Diego Castillo RP | TB </t>
  </si>
  <si>
    <t xml:space="preserve">Jordan Romano RP | TOR </t>
  </si>
  <si>
    <t>Anthony Bass RP | MIA</t>
  </si>
  <si>
    <t>Spencer Howard SP | PHI</t>
  </si>
  <si>
    <t xml:space="preserve">Adbert Alzolay SP | CHC </t>
  </si>
  <si>
    <t>Mitch Keller SP | PIT</t>
  </si>
  <si>
    <t>Kris Bubic SP | KC</t>
  </si>
  <si>
    <t xml:space="preserve">Domingo German SP | NYY </t>
  </si>
  <si>
    <t xml:space="preserve">Matthew Boyd SP | DET </t>
  </si>
  <si>
    <t xml:space="preserve">Carlos Martinez SP | STL </t>
  </si>
  <si>
    <t>Edwin Encarnacion DH | CHW</t>
  </si>
  <si>
    <t>Brad Keller SP | KC</t>
  </si>
  <si>
    <t xml:space="preserve">Rich Hill SP | TB </t>
  </si>
  <si>
    <t>Adam Wainwright SP | STL</t>
  </si>
  <si>
    <t xml:space="preserve">Deivi Garcia SP | NYY </t>
  </si>
  <si>
    <t xml:space="preserve">Kwang Hyun Kim SP | STL </t>
  </si>
  <si>
    <t>Joey Wendle 3B | TB</t>
  </si>
  <si>
    <t xml:space="preserve">Miguel Cabrera DH | DET </t>
  </si>
  <si>
    <t xml:space="preserve">Sam Huff C | TEX </t>
  </si>
  <si>
    <t xml:space="preserve">Tarik Skubal SP | DET </t>
  </si>
  <si>
    <t xml:space="preserve">Francisco Mejia C | TB </t>
  </si>
  <si>
    <t xml:space="preserve">Alejandro Kirk C | TOR </t>
  </si>
  <si>
    <t>Giovanny Gallegos RP | STL</t>
  </si>
  <si>
    <t xml:space="preserve">Ryan Yarbrough SP | TB </t>
  </si>
  <si>
    <t xml:space="preserve">Zach Davies SP | CHC </t>
  </si>
  <si>
    <t>Alex Colome RP | MIN</t>
  </si>
  <si>
    <t>Brandon Nimmo CF | NYM</t>
  </si>
  <si>
    <t xml:space="preserve">Nathan Eovaldi SP | BOS </t>
  </si>
  <si>
    <t>Yimi Garcia RP | MIA</t>
  </si>
  <si>
    <t xml:space="preserve">Elieser Hernandez SP | MIA </t>
  </si>
  <si>
    <t>Jordan Montgomery SP | NYY</t>
  </si>
  <si>
    <t xml:space="preserve">Michael Kopech SP | CHW </t>
  </si>
  <si>
    <t>Zach Eflin SP | PHI</t>
  </si>
  <si>
    <t>Drew Smyly SP | ATL</t>
  </si>
  <si>
    <t xml:space="preserve">Nate Pearson SP | TOR </t>
  </si>
  <si>
    <t xml:space="preserve">Dane Dunning SP | TEX </t>
  </si>
  <si>
    <t>Brady Singer SP | KC</t>
  </si>
  <si>
    <t>Taylor Rogers RP | MIN</t>
  </si>
  <si>
    <t xml:space="preserve">Jose Leclerc RP | TEX </t>
  </si>
  <si>
    <t xml:space="preserve">Eduardo Rodriguez SP | BOS </t>
  </si>
  <si>
    <t xml:space="preserve">Matt Barnes RP | BOS </t>
  </si>
  <si>
    <t>Greg Holland RP | KC</t>
  </si>
  <si>
    <t xml:space="preserve">Jordan Hicks RP | STL </t>
  </si>
  <si>
    <t>Nick Solak LF | TEX</t>
  </si>
  <si>
    <t>Michael Pineda SP | MIN</t>
  </si>
  <si>
    <t>Archie Bradley RP | PHI</t>
  </si>
  <si>
    <t>Marcus Stroman SP | NYM</t>
  </si>
  <si>
    <t>John Means SP | BAL</t>
  </si>
  <si>
    <t>Richard Rodriguez RP | PIT</t>
  </si>
  <si>
    <t>Aaron Civale SP | CLE</t>
  </si>
  <si>
    <t xml:space="preserve">Jameson Taillon SP | NYY </t>
  </si>
  <si>
    <t xml:space="preserve">Will Smith RP | ATL </t>
  </si>
  <si>
    <t>Amir Garrett RP | CIN</t>
  </si>
  <si>
    <t>Dallas Keuchel SP | CHW</t>
  </si>
  <si>
    <t xml:space="preserve">Mitch Garver C | MIN </t>
  </si>
  <si>
    <t xml:space="preserve">Jose Urquidy SP | HOU </t>
  </si>
  <si>
    <t>Cristian Javier SP | HOU</t>
  </si>
  <si>
    <t xml:space="preserve">Nick Anderson RP | TB </t>
  </si>
  <si>
    <t xml:space="preserve">Corey Kluber SP | NYY </t>
  </si>
  <si>
    <t>Triston McKenzie SP | CLE</t>
  </si>
  <si>
    <t>Tyler Mahle SP | CIN</t>
  </si>
  <si>
    <t xml:space="preserve">Mike Soroka SP | ATL </t>
  </si>
  <si>
    <t>Pablo Lopez SP | MIA</t>
  </si>
  <si>
    <t xml:space="preserve">Devin Williams RP | MIL </t>
  </si>
  <si>
    <t xml:space="preserve">Craig Kimbrel RP | CHC </t>
  </si>
  <si>
    <t xml:space="preserve">Sandy Alcantara SP | MIA </t>
  </si>
  <si>
    <t xml:space="preserve">Ryan Pressly RP | HOU </t>
  </si>
  <si>
    <t>Charlie Morton SP | ATL</t>
  </si>
  <si>
    <t>Patrick Corbin SP | WAS</t>
  </si>
  <si>
    <t xml:space="preserve">Franmil Reyes DH | CLE </t>
  </si>
  <si>
    <t>Sixto Sanchez SP | MIA</t>
  </si>
  <si>
    <t>Lance McCullers SP | HOU</t>
  </si>
  <si>
    <t>Ian Anderson SP | ATL</t>
  </si>
  <si>
    <t xml:space="preserve">Willson Contreras C | CHC </t>
  </si>
  <si>
    <t xml:space="preserve">Brad Hand RP | WAS </t>
  </si>
  <si>
    <t xml:space="preserve">James Karinchak RP | CLE </t>
  </si>
  <si>
    <t xml:space="preserve">Edwin Diaz RP | NYM </t>
  </si>
  <si>
    <t xml:space="preserve">Kirby Yates RP | TOR </t>
  </si>
  <si>
    <t xml:space="preserve">Giancarlo Stanton DH | NYY </t>
  </si>
  <si>
    <t xml:space="preserve">Aroldis Chapman RP | NYY </t>
  </si>
  <si>
    <t>Framber Valdez SP | HOU</t>
  </si>
  <si>
    <t>Jose Berrios SP | MIN</t>
  </si>
  <si>
    <t xml:space="preserve">Liam Hendriks RP | CHW </t>
  </si>
  <si>
    <t>Max Fried SP | ATL</t>
  </si>
  <si>
    <t xml:space="preserve">Zack Wheeler SP | PHI </t>
  </si>
  <si>
    <t>Josh Hader RP | MIL</t>
  </si>
  <si>
    <t xml:space="preserve">Sonny Gray SP | CIN </t>
  </si>
  <si>
    <t xml:space="preserve">Kyle Hendricks SP | CHC </t>
  </si>
  <si>
    <t>Keston Hiura 2B | MIL</t>
  </si>
  <si>
    <t>Corbin Burnes SP | MIL</t>
  </si>
  <si>
    <t xml:space="preserve">Stephen Strasburg SP | WAS </t>
  </si>
  <si>
    <t>Nelson Cruz DH | MIN</t>
  </si>
  <si>
    <t xml:space="preserve">Yordan Alvarez DH | HOU </t>
  </si>
  <si>
    <t>Hyun-Jin Ryu SP | TOR</t>
  </si>
  <si>
    <t xml:space="preserve">Zack Greinke SP | HOU </t>
  </si>
  <si>
    <t>Brandon Woodruff SP | MIL</t>
  </si>
  <si>
    <t xml:space="preserve">Carlos Carrasco SP | NYM </t>
  </si>
  <si>
    <t>Zach Plesac SP | CLE</t>
  </si>
  <si>
    <t xml:space="preserve">Tyler Glasnow SP | TB </t>
  </si>
  <si>
    <t xml:space="preserve">Lance Lynn SP | CHW </t>
  </si>
  <si>
    <t xml:space="preserve">Jack Flaherty SP | STL </t>
  </si>
  <si>
    <t>Luis Castillo SP | CIN</t>
  </si>
  <si>
    <t xml:space="preserve">Max Scherzer SP | WAS </t>
  </si>
  <si>
    <t>Aaron Nola SP | PHI</t>
  </si>
  <si>
    <t>Kenta Maeda SP | MIN</t>
  </si>
  <si>
    <t>Bryce Harper RF | PHI</t>
  </si>
  <si>
    <t>Xander Bogaerts SS | BOS</t>
  </si>
  <si>
    <t xml:space="preserve">Lucas Giolito SP | CHW </t>
  </si>
  <si>
    <t>Jacob deGrom SP | NYM</t>
  </si>
  <si>
    <t xml:space="preserve">Gerrit Cole SP | NYY </t>
  </si>
  <si>
    <t xml:space="preserve">Shane Bieber SP | CLE </t>
  </si>
  <si>
    <t>Book Value</t>
  </si>
  <si>
    <t>NL-Only</t>
  </si>
  <si>
    <t>AL-Only</t>
  </si>
  <si>
    <t>Mixed</t>
  </si>
  <si>
    <t>Team</t>
  </si>
  <si>
    <t>Pos</t>
  </si>
  <si>
    <t>Name</t>
  </si>
  <si>
    <t>Sortable 2021 Projected Salaries</t>
  </si>
  <si>
    <t>Hunter Renfroe</t>
  </si>
  <si>
    <t>Garret Cooper</t>
  </si>
  <si>
    <t>Eloy</t>
  </si>
  <si>
    <t>Shin Choo Choo</t>
  </si>
  <si>
    <t>Jose Ramirez</t>
  </si>
  <si>
    <t>Sean Doolittle RP | WAS</t>
  </si>
  <si>
    <t>Raisel Iglesias RP | CIN</t>
  </si>
  <si>
    <t>Trevor Rosenthal RP | WAS</t>
  </si>
  <si>
    <t>Touki Toussaint SP | ATL</t>
  </si>
  <si>
    <t xml:space="preserve">Alex Reyes SP | STL </t>
  </si>
  <si>
    <t>Mike Clevinger SP | CLE</t>
  </si>
  <si>
    <t xml:space="preserve">Jameson Taillon SP | PIT </t>
  </si>
  <si>
    <t xml:space="preserve">Noah Syndergaard SP | NYM </t>
  </si>
  <si>
    <t>Should be 110</t>
  </si>
  <si>
    <t>Daniel Johnson</t>
  </si>
  <si>
    <t>Jesus Sanchez</t>
  </si>
  <si>
    <t>Josh Lowe</t>
  </si>
  <si>
    <t>Yohitomo Tsutsugo</t>
  </si>
  <si>
    <t>L</t>
  </si>
  <si>
    <t>INN</t>
  </si>
  <si>
    <t>$$ Value</t>
  </si>
  <si>
    <t>Tarik Skubal</t>
  </si>
  <si>
    <t>Nolan Jones</t>
  </si>
  <si>
    <t>TOTAL</t>
  </si>
  <si>
    <t>Joey Wentz</t>
  </si>
  <si>
    <t>1B/OF</t>
  </si>
  <si>
    <t>Ryan Mountcastle</t>
  </si>
  <si>
    <t>Alex Kiriloff</t>
  </si>
  <si>
    <t>Brady Singer</t>
  </si>
  <si>
    <t>Bobby Witt Jr</t>
  </si>
  <si>
    <t>Ian Anderson</t>
  </si>
  <si>
    <t>Royce Lewis</t>
  </si>
  <si>
    <t>Sixto Sanchez</t>
  </si>
  <si>
    <t>Christan Pache</t>
  </si>
  <si>
    <t>Matt Manning</t>
  </si>
  <si>
    <t>Ke'Bryan Hayes</t>
  </si>
  <si>
    <t>CR</t>
  </si>
  <si>
    <t>Forest Whitley</t>
  </si>
  <si>
    <t>Alec Bohm</t>
  </si>
  <si>
    <t>Nate Pearson</t>
  </si>
  <si>
    <t>Brendan Rodgers</t>
  </si>
  <si>
    <t>Brent Honeywell</t>
  </si>
  <si>
    <t>Austin Hays</t>
  </si>
  <si>
    <t>Casey Mize</t>
  </si>
  <si>
    <t>Carter Kieboom</t>
  </si>
  <si>
    <t>Michael Kopech</t>
  </si>
  <si>
    <t>3B/2B</t>
  </si>
  <si>
    <t>Nick Solak</t>
  </si>
  <si>
    <t>Brendan McKay</t>
  </si>
  <si>
    <t>Wander Franco</t>
  </si>
  <si>
    <t>BA</t>
  </si>
  <si>
    <t>Mitch Keller</t>
  </si>
  <si>
    <t>Luis Robert</t>
  </si>
  <si>
    <t>$$ Per</t>
  </si>
  <si>
    <t>TGT</t>
  </si>
  <si>
    <t>Top Rookies</t>
  </si>
  <si>
    <t>Alternative Options for Position</t>
  </si>
  <si>
    <t>$$ Worth</t>
  </si>
  <si>
    <t xml:space="preserve"> +/-</t>
  </si>
  <si>
    <t>Stats Needed for First Place</t>
  </si>
  <si>
    <t>AUC VAL</t>
  </si>
  <si>
    <t>f</t>
  </si>
  <si>
    <t>Yasmani Grandal</t>
  </si>
  <si>
    <t>Rojas</t>
  </si>
  <si>
    <t>Travis D'Arnuad</t>
  </si>
  <si>
    <t>Yoan Moncada</t>
  </si>
  <si>
    <t>Myles Straw</t>
  </si>
  <si>
    <t>Arozerana</t>
  </si>
  <si>
    <t>Lourdes Gurriel</t>
  </si>
  <si>
    <t>Verdugo</t>
  </si>
  <si>
    <t>Willi Castro, Giminez</t>
  </si>
  <si>
    <t>Bobby Dalbec, Hunter Dozier</t>
  </si>
  <si>
    <t>Should be 160</t>
  </si>
  <si>
    <t>Corey Dickerson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</si>
</sst>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&quot;$&quot;* #,##0_);_(&quot;$&quot;* \(#,##0\);_(&quot;$&quot;* &quot;-&quot;??_);_(@_)"/>
    <numFmt numFmtId="166" formatCode="_(* #,##0.000_);_(* \(#,##0.000\);_(* &quot;-&quot;??_);_(@_)"/>
    <numFmt numFmtId="167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sz val="11"/>
      <color indexed="9"/>
      <name val="Calibri"/>
      <family val="2"/>
    </font>
    <font>
      <b/>
      <u/>
      <sz val="11"/>
      <color indexed="8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3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6" fontId="0" fillId="8" borderId="0" xfId="0" applyNumberFormat="1" applyFill="1"/>
    <xf numFmtId="6" fontId="0" fillId="0" borderId="0" xfId="0" applyNumberFormat="1"/>
    <xf numFmtId="44" fontId="0" fillId="0" borderId="0" xfId="0" applyNumberFormat="1"/>
    <xf numFmtId="165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165" fontId="3" fillId="8" borderId="0" xfId="1" applyNumberFormat="1" applyFont="1" applyFill="1"/>
    <xf numFmtId="166" fontId="0" fillId="0" borderId="0" xfId="2" applyNumberFormat="1" applyFont="1"/>
    <xf numFmtId="167" fontId="0" fillId="0" borderId="0" xfId="2" applyNumberFormat="1" applyFont="1"/>
    <xf numFmtId="165" fontId="0" fillId="0" borderId="0" xfId="0" applyNumberFormat="1"/>
    <xf numFmtId="1" fontId="4" fillId="0" borderId="0" xfId="0" applyNumberFormat="1" applyFont="1"/>
    <xf numFmtId="165" fontId="0" fillId="8" borderId="0" xfId="0" applyNumberFormat="1" applyFill="1"/>
    <xf numFmtId="0" fontId="0" fillId="8" borderId="0" xfId="0" applyFill="1"/>
    <xf numFmtId="0" fontId="5" fillId="0" borderId="0" xfId="0" applyFont="1"/>
    <xf numFmtId="165" fontId="2" fillId="8" borderId="0" xfId="0" applyNumberFormat="1" applyFont="1" applyFill="1"/>
    <xf numFmtId="164" fontId="2" fillId="0" borderId="0" xfId="0" applyNumberFormat="1" applyFont="1"/>
    <xf numFmtId="44" fontId="0" fillId="0" borderId="0" xfId="1" applyFont="1"/>
    <xf numFmtId="2" fontId="0" fillId="8" borderId="0" xfId="0" applyNumberFormat="1" applyFill="1"/>
    <xf numFmtId="164" fontId="0" fillId="8" borderId="0" xfId="0" applyNumberFormat="1" applyFill="1"/>
    <xf numFmtId="164" fontId="6" fillId="0" borderId="0" xfId="0" applyNumberFormat="1" applyFont="1"/>
    <xf numFmtId="0" fontId="0" fillId="3" borderId="0" xfId="0" applyFill="1"/>
  </cellXfs>
  <cellStyles count="3">
    <cellStyle name="Comma 2" xfId="2" xr:uid="{0B1F2694-5504-8545-B411-9FE846051771}"/>
    <cellStyle name="Currency 2" xfId="1" xr:uid="{4E085ABE-2C34-A74F-9D08-664398F3111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attardo/Downloads/Roto_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rojSalaries"/>
      <sheetName val="Catchers"/>
      <sheetName val="First"/>
      <sheetName val="Second"/>
      <sheetName val="Short"/>
      <sheetName val="Third"/>
      <sheetName val="Outfield"/>
      <sheetName val="DH"/>
      <sheetName val="SP"/>
      <sheetName val="RP"/>
    </sheetNames>
    <sheetDataSet>
      <sheetData sheetId="0"/>
      <sheetData sheetId="1"/>
      <sheetData sheetId="2">
        <row r="3">
          <cell r="A3" t="str">
            <v xml:space="preserve">J.T. Realmuto C | PHI </v>
          </cell>
          <cell r="B3">
            <v>483</v>
          </cell>
          <cell r="C3">
            <v>78</v>
          </cell>
          <cell r="D3">
            <v>125</v>
          </cell>
          <cell r="E3">
            <v>75</v>
          </cell>
          <cell r="F3">
            <v>25</v>
          </cell>
          <cell r="G3">
            <v>2</v>
          </cell>
          <cell r="H3">
            <v>23</v>
          </cell>
          <cell r="I3">
            <v>73</v>
          </cell>
          <cell r="J3">
            <v>41</v>
          </cell>
          <cell r="K3">
            <v>135</v>
          </cell>
          <cell r="L3">
            <v>9</v>
          </cell>
          <cell r="M3">
            <v>2</v>
          </cell>
          <cell r="N3">
            <v>0.25900000000000001</v>
          </cell>
          <cell r="O3">
            <v>0.32600000000000001</v>
          </cell>
          <cell r="P3">
            <v>0.46200000000000002</v>
          </cell>
          <cell r="Q3">
            <v>41</v>
          </cell>
          <cell r="R3">
            <v>14.602548767056639</v>
          </cell>
        </row>
        <row r="4">
          <cell r="A4" t="str">
            <v xml:space="preserve">Willson Contreras C | CHC </v>
          </cell>
          <cell r="B4">
            <v>476</v>
          </cell>
          <cell r="C4">
            <v>84</v>
          </cell>
          <cell r="D4">
            <v>130</v>
          </cell>
          <cell r="E4">
            <v>76</v>
          </cell>
          <cell r="F4">
            <v>26</v>
          </cell>
          <cell r="G4">
            <v>2</v>
          </cell>
          <cell r="H4">
            <v>26</v>
          </cell>
          <cell r="I4">
            <v>78</v>
          </cell>
          <cell r="J4">
            <v>45</v>
          </cell>
          <cell r="K4">
            <v>139</v>
          </cell>
          <cell r="L4">
            <v>2</v>
          </cell>
          <cell r="M4">
            <v>1</v>
          </cell>
          <cell r="N4">
            <v>0.27300000000000002</v>
          </cell>
          <cell r="O4">
            <v>0.36</v>
          </cell>
          <cell r="P4">
            <v>0.5</v>
          </cell>
          <cell r="Q4">
            <v>83</v>
          </cell>
          <cell r="R4">
            <v>13.191901225561924</v>
          </cell>
        </row>
        <row r="5">
          <cell r="A5" t="str">
            <v>Salvador Perez C | KC</v>
          </cell>
          <cell r="B5">
            <v>463</v>
          </cell>
          <cell r="C5">
            <v>64</v>
          </cell>
          <cell r="D5">
            <v>122</v>
          </cell>
          <cell r="E5">
            <v>72</v>
          </cell>
          <cell r="F5">
            <v>25</v>
          </cell>
          <cell r="G5">
            <v>1</v>
          </cell>
          <cell r="H5">
            <v>24</v>
          </cell>
          <cell r="I5">
            <v>79</v>
          </cell>
          <cell r="J5">
            <v>34</v>
          </cell>
          <cell r="K5">
            <v>125</v>
          </cell>
          <cell r="L5">
            <v>2</v>
          </cell>
          <cell r="M5">
            <v>1</v>
          </cell>
          <cell r="N5">
            <v>0.26400000000000001</v>
          </cell>
          <cell r="O5">
            <v>0.32</v>
          </cell>
          <cell r="P5">
            <v>0.47699999999999998</v>
          </cell>
          <cell r="Q5">
            <v>86</v>
          </cell>
          <cell r="R5">
            <v>11.988838477090507</v>
          </cell>
        </row>
        <row r="6">
          <cell r="A6" t="str">
            <v>Gary Sanchez C | NYY</v>
          </cell>
          <cell r="B6">
            <v>397</v>
          </cell>
          <cell r="C6">
            <v>56</v>
          </cell>
          <cell r="D6">
            <v>82</v>
          </cell>
          <cell r="E6">
            <v>41</v>
          </cell>
          <cell r="F6">
            <v>14</v>
          </cell>
          <cell r="G6">
            <v>1</v>
          </cell>
          <cell r="H6">
            <v>26</v>
          </cell>
          <cell r="I6">
            <v>67</v>
          </cell>
          <cell r="J6">
            <v>44</v>
          </cell>
          <cell r="K6">
            <v>138</v>
          </cell>
          <cell r="L6">
            <v>0</v>
          </cell>
          <cell r="M6">
            <v>0</v>
          </cell>
          <cell r="N6">
            <v>0.20599999999999999</v>
          </cell>
          <cell r="O6">
            <v>0.3</v>
          </cell>
          <cell r="P6">
            <v>0.443</v>
          </cell>
          <cell r="Q6">
            <v>98</v>
          </cell>
          <cell r="R6">
            <v>9.8945988297858101</v>
          </cell>
        </row>
        <row r="7">
          <cell r="A7" t="str">
            <v xml:space="preserve">Yasmani Grandal C | CHW </v>
          </cell>
          <cell r="B7">
            <v>448</v>
          </cell>
          <cell r="C7">
            <v>77</v>
          </cell>
          <cell r="D7">
            <v>113</v>
          </cell>
          <cell r="E7">
            <v>64</v>
          </cell>
          <cell r="F7">
            <v>23</v>
          </cell>
          <cell r="G7">
            <v>2</v>
          </cell>
          <cell r="H7">
            <v>24</v>
          </cell>
          <cell r="I7">
            <v>80</v>
          </cell>
          <cell r="J7">
            <v>82</v>
          </cell>
          <cell r="K7">
            <v>128</v>
          </cell>
          <cell r="L7">
            <v>3</v>
          </cell>
          <cell r="M7">
            <v>1</v>
          </cell>
          <cell r="N7">
            <v>0.252</v>
          </cell>
          <cell r="O7">
            <v>0.36899999999999999</v>
          </cell>
          <cell r="P7">
            <v>0.47299999999999998</v>
          </cell>
          <cell r="Q7">
            <v>104</v>
          </cell>
          <cell r="R7">
            <v>12.689819237258501</v>
          </cell>
        </row>
        <row r="8">
          <cell r="A8" t="str">
            <v>Travis d'Arnaud C | ATL</v>
          </cell>
          <cell r="B8">
            <v>423</v>
          </cell>
          <cell r="C8">
            <v>52</v>
          </cell>
          <cell r="D8">
            <v>111</v>
          </cell>
          <cell r="E8">
            <v>73</v>
          </cell>
          <cell r="F8">
            <v>19</v>
          </cell>
          <cell r="G8">
            <v>0</v>
          </cell>
          <cell r="H8">
            <v>19</v>
          </cell>
          <cell r="I8">
            <v>80</v>
          </cell>
          <cell r="J8">
            <v>43</v>
          </cell>
          <cell r="K8">
            <v>125</v>
          </cell>
          <cell r="L8">
            <v>1</v>
          </cell>
          <cell r="M8">
            <v>1</v>
          </cell>
          <cell r="N8">
            <v>0.26200000000000001</v>
          </cell>
          <cell r="O8">
            <v>0.33500000000000002</v>
          </cell>
          <cell r="P8">
            <v>0.442</v>
          </cell>
          <cell r="Q8">
            <v>108</v>
          </cell>
          <cell r="R8">
            <v>10.341047991232003</v>
          </cell>
        </row>
        <row r="9">
          <cell r="A9" t="str">
            <v>James McCann C | NYM</v>
          </cell>
          <cell r="B9">
            <v>425</v>
          </cell>
          <cell r="C9">
            <v>68</v>
          </cell>
          <cell r="D9">
            <v>114</v>
          </cell>
          <cell r="E9">
            <v>66</v>
          </cell>
          <cell r="F9">
            <v>24</v>
          </cell>
          <cell r="G9">
            <v>1</v>
          </cell>
          <cell r="H9">
            <v>23</v>
          </cell>
          <cell r="I9">
            <v>65</v>
          </cell>
          <cell r="J9">
            <v>37</v>
          </cell>
          <cell r="K9">
            <v>123</v>
          </cell>
          <cell r="L9">
            <v>4</v>
          </cell>
          <cell r="M9">
            <v>1</v>
          </cell>
          <cell r="N9">
            <v>0.26800000000000002</v>
          </cell>
          <cell r="O9">
            <v>0.34</v>
          </cell>
          <cell r="P9">
            <v>0.49199999999999999</v>
          </cell>
          <cell r="Q9">
            <v>137</v>
          </cell>
          <cell r="R9">
            <v>11.979423146481265</v>
          </cell>
        </row>
        <row r="10">
          <cell r="A10" t="str">
            <v xml:space="preserve">Mitch Garver C | MIN </v>
          </cell>
          <cell r="B10">
            <v>414</v>
          </cell>
          <cell r="C10">
            <v>72</v>
          </cell>
          <cell r="D10">
            <v>100</v>
          </cell>
          <cell r="E10">
            <v>51</v>
          </cell>
          <cell r="F10">
            <v>20</v>
          </cell>
          <cell r="G10">
            <v>2</v>
          </cell>
          <cell r="H10">
            <v>27</v>
          </cell>
          <cell r="I10">
            <v>73</v>
          </cell>
          <cell r="J10">
            <v>48</v>
          </cell>
          <cell r="K10">
            <v>146</v>
          </cell>
          <cell r="L10">
            <v>0</v>
          </cell>
          <cell r="M10">
            <v>0</v>
          </cell>
          <cell r="N10">
            <v>0.24099999999999999</v>
          </cell>
          <cell r="O10">
            <v>0.33</v>
          </cell>
          <cell r="P10">
            <v>0.495</v>
          </cell>
          <cell r="Q10">
            <v>139</v>
          </cell>
          <cell r="R10">
            <v>11.301433681921463</v>
          </cell>
        </row>
        <row r="11">
          <cell r="A11" t="str">
            <v>Christian Vazquez C | BOS</v>
          </cell>
          <cell r="B11">
            <v>432</v>
          </cell>
          <cell r="C11">
            <v>56</v>
          </cell>
          <cell r="D11">
            <v>116</v>
          </cell>
          <cell r="E11">
            <v>74</v>
          </cell>
          <cell r="F11">
            <v>22</v>
          </cell>
          <cell r="G11">
            <v>1</v>
          </cell>
          <cell r="H11">
            <v>19</v>
          </cell>
          <cell r="I11">
            <v>61</v>
          </cell>
          <cell r="J11">
            <v>34</v>
          </cell>
          <cell r="K11">
            <v>112</v>
          </cell>
          <cell r="L11">
            <v>5</v>
          </cell>
          <cell r="M11">
            <v>4</v>
          </cell>
          <cell r="N11">
            <v>0.26900000000000002</v>
          </cell>
          <cell r="O11">
            <v>0.32100000000000001</v>
          </cell>
          <cell r="P11">
            <v>0.45600000000000002</v>
          </cell>
          <cell r="Q11">
            <v>140</v>
          </cell>
          <cell r="R11">
            <v>11.218866234283148</v>
          </cell>
        </row>
        <row r="12">
          <cell r="A12" t="str">
            <v>Jorge Alfaro C | MIA</v>
          </cell>
          <cell r="B12">
            <v>388</v>
          </cell>
          <cell r="C12">
            <v>46</v>
          </cell>
          <cell r="D12">
            <v>99</v>
          </cell>
          <cell r="E12">
            <v>62</v>
          </cell>
          <cell r="F12">
            <v>14</v>
          </cell>
          <cell r="G12">
            <v>1</v>
          </cell>
          <cell r="H12">
            <v>22</v>
          </cell>
          <cell r="I12">
            <v>61</v>
          </cell>
          <cell r="J12">
            <v>26</v>
          </cell>
          <cell r="K12">
            <v>137</v>
          </cell>
          <cell r="L12">
            <v>5</v>
          </cell>
          <cell r="M12">
            <v>3</v>
          </cell>
          <cell r="N12">
            <v>0.255</v>
          </cell>
          <cell r="O12">
            <v>0.318</v>
          </cell>
          <cell r="P12">
            <v>0.46700000000000003</v>
          </cell>
          <cell r="Q12">
            <v>176</v>
          </cell>
          <cell r="R12">
            <v>10.804067505802992</v>
          </cell>
        </row>
        <row r="13">
          <cell r="A13" t="str">
            <v>Yadier Molina C | STL</v>
          </cell>
          <cell r="B13">
            <v>454</v>
          </cell>
          <cell r="C13">
            <v>53</v>
          </cell>
          <cell r="D13">
            <v>116</v>
          </cell>
          <cell r="E13">
            <v>81</v>
          </cell>
          <cell r="F13">
            <v>17</v>
          </cell>
          <cell r="G13">
            <v>1</v>
          </cell>
          <cell r="H13">
            <v>17</v>
          </cell>
          <cell r="I13">
            <v>61</v>
          </cell>
          <cell r="J13">
            <v>33</v>
          </cell>
          <cell r="K13">
            <v>106</v>
          </cell>
          <cell r="L13">
            <v>1</v>
          </cell>
          <cell r="M13">
            <v>0</v>
          </cell>
          <cell r="N13">
            <v>0.25600000000000001</v>
          </cell>
          <cell r="O13">
            <v>0.313</v>
          </cell>
          <cell r="P13">
            <v>0.41</v>
          </cell>
          <cell r="Q13">
            <v>178</v>
          </cell>
          <cell r="R13">
            <v>9.517694245487629</v>
          </cell>
        </row>
        <row r="14">
          <cell r="A14" t="str">
            <v>Pedro Severino C | BAL</v>
          </cell>
          <cell r="B14">
            <v>395</v>
          </cell>
          <cell r="C14">
            <v>46</v>
          </cell>
          <cell r="D14">
            <v>97</v>
          </cell>
          <cell r="E14">
            <v>63</v>
          </cell>
          <cell r="F14">
            <v>16</v>
          </cell>
          <cell r="G14">
            <v>2</v>
          </cell>
          <cell r="H14">
            <v>16</v>
          </cell>
          <cell r="I14">
            <v>52</v>
          </cell>
          <cell r="J14">
            <v>44</v>
          </cell>
          <cell r="K14">
            <v>105</v>
          </cell>
          <cell r="L14">
            <v>2</v>
          </cell>
          <cell r="M14">
            <v>1</v>
          </cell>
          <cell r="N14">
            <v>0.246</v>
          </cell>
          <cell r="O14">
            <v>0.32400000000000001</v>
          </cell>
          <cell r="P14">
            <v>0.41799999999999998</v>
          </cell>
          <cell r="Q14">
            <v>180</v>
          </cell>
          <cell r="R14">
            <v>8.6735431978887512</v>
          </cell>
        </row>
        <row r="15">
          <cell r="A15" t="str">
            <v>Wilson Ramos C | DET</v>
          </cell>
          <cell r="B15">
            <v>376</v>
          </cell>
          <cell r="C15">
            <v>39</v>
          </cell>
          <cell r="D15">
            <v>97</v>
          </cell>
          <cell r="E15">
            <v>69</v>
          </cell>
          <cell r="F15">
            <v>16</v>
          </cell>
          <cell r="G15">
            <v>0</v>
          </cell>
          <cell r="H15">
            <v>12</v>
          </cell>
          <cell r="I15">
            <v>48</v>
          </cell>
          <cell r="J15">
            <v>31</v>
          </cell>
          <cell r="K15">
            <v>84</v>
          </cell>
          <cell r="L15">
            <v>0</v>
          </cell>
          <cell r="M15">
            <v>0</v>
          </cell>
          <cell r="N15">
            <v>0.25800000000000001</v>
          </cell>
          <cell r="O15">
            <v>0.317</v>
          </cell>
          <cell r="P15">
            <v>0.39600000000000002</v>
          </cell>
          <cell r="Q15">
            <v>184</v>
          </cell>
          <cell r="R15">
            <v>7.0739920704764625</v>
          </cell>
        </row>
        <row r="16">
          <cell r="A16" t="str">
            <v xml:space="preserve">Francisco Mejia C | TB </v>
          </cell>
          <cell r="B16">
            <v>255</v>
          </cell>
          <cell r="C16">
            <v>34</v>
          </cell>
          <cell r="D16">
            <v>57</v>
          </cell>
          <cell r="E16">
            <v>34</v>
          </cell>
          <cell r="F16">
            <v>11</v>
          </cell>
          <cell r="G16">
            <v>1</v>
          </cell>
          <cell r="H16">
            <v>11</v>
          </cell>
          <cell r="I16">
            <v>29</v>
          </cell>
          <cell r="J16">
            <v>23</v>
          </cell>
          <cell r="K16">
            <v>71</v>
          </cell>
          <cell r="L16">
            <v>1</v>
          </cell>
          <cell r="M16">
            <v>1</v>
          </cell>
          <cell r="N16">
            <v>0.224</v>
          </cell>
          <cell r="O16">
            <v>0.30099999999999999</v>
          </cell>
          <cell r="P16">
            <v>0.40400000000000003</v>
          </cell>
          <cell r="Q16">
            <v>191</v>
          </cell>
          <cell r="R16">
            <v>5.4609368297520762</v>
          </cell>
        </row>
        <row r="17">
          <cell r="A17" t="str">
            <v xml:space="preserve">Sam Huff C | TEX </v>
          </cell>
          <cell r="B17">
            <v>189</v>
          </cell>
          <cell r="C17">
            <v>26</v>
          </cell>
          <cell r="D17">
            <v>45</v>
          </cell>
          <cell r="E17">
            <v>27</v>
          </cell>
          <cell r="F17">
            <v>10</v>
          </cell>
          <cell r="G17">
            <v>0</v>
          </cell>
          <cell r="H17">
            <v>8</v>
          </cell>
          <cell r="I17">
            <v>26</v>
          </cell>
          <cell r="J17">
            <v>17</v>
          </cell>
          <cell r="K17">
            <v>57</v>
          </cell>
          <cell r="L17">
            <v>1</v>
          </cell>
          <cell r="M17">
            <v>0</v>
          </cell>
          <cell r="N17">
            <v>0.23799999999999999</v>
          </cell>
          <cell r="O17">
            <v>0.309</v>
          </cell>
          <cell r="P17">
            <v>0.41799999999999998</v>
          </cell>
          <cell r="Q17">
            <v>192</v>
          </cell>
          <cell r="R17">
            <v>4.3812219183980012</v>
          </cell>
        </row>
        <row r="18">
          <cell r="A18" t="str">
            <v>Kyle Higashioka C | NYY</v>
          </cell>
          <cell r="B18">
            <v>317</v>
          </cell>
          <cell r="C18">
            <v>46</v>
          </cell>
          <cell r="D18">
            <v>78</v>
          </cell>
          <cell r="E18">
            <v>44</v>
          </cell>
          <cell r="F18">
            <v>15</v>
          </cell>
          <cell r="G18">
            <v>1</v>
          </cell>
          <cell r="H18">
            <v>18</v>
          </cell>
          <cell r="I18">
            <v>53</v>
          </cell>
          <cell r="J18">
            <v>29</v>
          </cell>
          <cell r="K18">
            <v>95</v>
          </cell>
          <cell r="L18">
            <v>1</v>
          </cell>
          <cell r="M18">
            <v>0</v>
          </cell>
          <cell r="N18">
            <v>0.246</v>
          </cell>
          <cell r="O18">
            <v>0.314</v>
          </cell>
          <cell r="P18">
            <v>0.47</v>
          </cell>
          <cell r="Q18">
            <v>295</v>
          </cell>
          <cell r="R18">
            <v>8.20376800803629</v>
          </cell>
        </row>
        <row r="19">
          <cell r="A19" t="str">
            <v>Omar Narvaez C | MIL</v>
          </cell>
          <cell r="B19">
            <v>375</v>
          </cell>
          <cell r="C19">
            <v>48</v>
          </cell>
          <cell r="D19">
            <v>98</v>
          </cell>
          <cell r="E19">
            <v>68</v>
          </cell>
          <cell r="F19">
            <v>13</v>
          </cell>
          <cell r="G19">
            <v>0</v>
          </cell>
          <cell r="H19">
            <v>17</v>
          </cell>
          <cell r="I19">
            <v>49</v>
          </cell>
          <cell r="J19">
            <v>42</v>
          </cell>
          <cell r="K19">
            <v>99</v>
          </cell>
          <cell r="L19">
            <v>0</v>
          </cell>
          <cell r="M19">
            <v>0</v>
          </cell>
          <cell r="N19">
            <v>0.26100000000000001</v>
          </cell>
          <cell r="O19">
            <v>0.34300000000000003</v>
          </cell>
          <cell r="P19">
            <v>0.432</v>
          </cell>
          <cell r="Q19">
            <v>296</v>
          </cell>
          <cell r="R19">
            <v>8.1206621139982467</v>
          </cell>
        </row>
        <row r="20">
          <cell r="A20" t="str">
            <v>Martin Maldonado C | HOU</v>
          </cell>
          <cell r="B20">
            <v>385</v>
          </cell>
          <cell r="C20">
            <v>56</v>
          </cell>
          <cell r="D20">
            <v>89</v>
          </cell>
          <cell r="E20">
            <v>53</v>
          </cell>
          <cell r="F20">
            <v>19</v>
          </cell>
          <cell r="G20">
            <v>0</v>
          </cell>
          <cell r="H20">
            <v>17</v>
          </cell>
          <cell r="I20">
            <v>50</v>
          </cell>
          <cell r="J20">
            <v>53</v>
          </cell>
          <cell r="K20">
            <v>114</v>
          </cell>
          <cell r="L20">
            <v>1</v>
          </cell>
          <cell r="M20">
            <v>0</v>
          </cell>
          <cell r="N20">
            <v>0.23100000000000001</v>
          </cell>
          <cell r="O20">
            <v>0.33200000000000002</v>
          </cell>
          <cell r="P20">
            <v>0.41299999999999998</v>
          </cell>
          <cell r="Q20">
            <v>307</v>
          </cell>
          <cell r="R20">
            <v>8.617721305538792</v>
          </cell>
        </row>
        <row r="21">
          <cell r="A21" t="str">
            <v xml:space="preserve">Jose Trevino C | TEX </v>
          </cell>
          <cell r="B21">
            <v>387</v>
          </cell>
          <cell r="C21">
            <v>51</v>
          </cell>
          <cell r="D21">
            <v>94</v>
          </cell>
          <cell r="E21">
            <v>54</v>
          </cell>
          <cell r="F21">
            <v>25</v>
          </cell>
          <cell r="G21">
            <v>1</v>
          </cell>
          <cell r="H21">
            <v>14</v>
          </cell>
          <cell r="I21">
            <v>52</v>
          </cell>
          <cell r="J21">
            <v>27</v>
          </cell>
          <cell r="K21">
            <v>106</v>
          </cell>
          <cell r="L21">
            <v>1</v>
          </cell>
          <cell r="M21">
            <v>0</v>
          </cell>
          <cell r="N21">
            <v>0.24299999999999999</v>
          </cell>
          <cell r="O21">
            <v>0.29599999999999999</v>
          </cell>
          <cell r="P21">
            <v>0.42099999999999999</v>
          </cell>
          <cell r="Q21">
            <v>318</v>
          </cell>
          <cell r="R21">
            <v>8.2302720431347165</v>
          </cell>
        </row>
        <row r="22">
          <cell r="A22" t="str">
            <v>Danny Jansen C | TOR</v>
          </cell>
          <cell r="B22">
            <v>303</v>
          </cell>
          <cell r="C22">
            <v>47</v>
          </cell>
          <cell r="D22">
            <v>72</v>
          </cell>
          <cell r="E22">
            <v>42</v>
          </cell>
          <cell r="F22">
            <v>13</v>
          </cell>
          <cell r="G22">
            <v>1</v>
          </cell>
          <cell r="H22">
            <v>16</v>
          </cell>
          <cell r="I22">
            <v>50</v>
          </cell>
          <cell r="J22">
            <v>35</v>
          </cell>
          <cell r="K22">
            <v>82</v>
          </cell>
          <cell r="L22">
            <v>1</v>
          </cell>
          <cell r="M22">
            <v>0</v>
          </cell>
          <cell r="N22">
            <v>0.23799999999999999</v>
          </cell>
          <cell r="O22">
            <v>0.32400000000000001</v>
          </cell>
          <cell r="P22">
            <v>0.44600000000000001</v>
          </cell>
          <cell r="Q22">
            <v>319</v>
          </cell>
          <cell r="R22">
            <v>7.7484687955460299</v>
          </cell>
        </row>
        <row r="23">
          <cell r="A23" t="str">
            <v>Yan Gomes C | WAS</v>
          </cell>
          <cell r="B23">
            <v>390</v>
          </cell>
          <cell r="C23">
            <v>45</v>
          </cell>
          <cell r="D23">
            <v>96</v>
          </cell>
          <cell r="E23">
            <v>59</v>
          </cell>
          <cell r="F23">
            <v>20</v>
          </cell>
          <cell r="G23">
            <v>2</v>
          </cell>
          <cell r="H23">
            <v>15</v>
          </cell>
          <cell r="I23">
            <v>48</v>
          </cell>
          <cell r="J23">
            <v>35</v>
          </cell>
          <cell r="K23">
            <v>108</v>
          </cell>
          <cell r="L23">
            <v>3</v>
          </cell>
          <cell r="M23">
            <v>0</v>
          </cell>
          <cell r="N23">
            <v>0.246</v>
          </cell>
          <cell r="O23">
            <v>0.315</v>
          </cell>
          <cell r="P23">
            <v>0.42299999999999999</v>
          </cell>
          <cell r="Q23">
            <v>322</v>
          </cell>
          <cell r="R23">
            <v>8.6662686323371609</v>
          </cell>
        </row>
        <row r="24">
          <cell r="A24" t="str">
            <v>Ryan Jeffers C | MIN</v>
          </cell>
          <cell r="B24">
            <v>327</v>
          </cell>
          <cell r="C24">
            <v>42</v>
          </cell>
          <cell r="D24">
            <v>82</v>
          </cell>
          <cell r="E24">
            <v>52</v>
          </cell>
          <cell r="F24">
            <v>13</v>
          </cell>
          <cell r="G24">
            <v>1</v>
          </cell>
          <cell r="H24">
            <v>16</v>
          </cell>
          <cell r="I24">
            <v>48</v>
          </cell>
          <cell r="J24">
            <v>32</v>
          </cell>
          <cell r="K24">
            <v>92</v>
          </cell>
          <cell r="L24">
            <v>1</v>
          </cell>
          <cell r="M24">
            <v>0</v>
          </cell>
          <cell r="N24">
            <v>0.251</v>
          </cell>
          <cell r="O24">
            <v>0.32700000000000001</v>
          </cell>
          <cell r="P24">
            <v>0.443</v>
          </cell>
          <cell r="Q24">
            <v>326</v>
          </cell>
          <cell r="R24">
            <v>7.6905147280788286</v>
          </cell>
        </row>
        <row r="25">
          <cell r="A25" t="str">
            <v>Tucker Barnhart C | CIN</v>
          </cell>
          <cell r="B25">
            <v>397</v>
          </cell>
          <cell r="C25">
            <v>44</v>
          </cell>
          <cell r="D25">
            <v>95</v>
          </cell>
          <cell r="E25">
            <v>60</v>
          </cell>
          <cell r="F25">
            <v>19</v>
          </cell>
          <cell r="G25">
            <v>0</v>
          </cell>
          <cell r="H25">
            <v>16</v>
          </cell>
          <cell r="I25">
            <v>53</v>
          </cell>
          <cell r="J25">
            <v>45</v>
          </cell>
          <cell r="K25">
            <v>111</v>
          </cell>
          <cell r="L25">
            <v>1</v>
          </cell>
          <cell r="M25">
            <v>0</v>
          </cell>
          <cell r="N25">
            <v>0.23899999999999999</v>
          </cell>
          <cell r="O25">
            <v>0.32</v>
          </cell>
          <cell r="P25">
            <v>0.40799999999999997</v>
          </cell>
          <cell r="Q25">
            <v>329</v>
          </cell>
          <cell r="R25">
            <v>8.2529644956200876</v>
          </cell>
        </row>
        <row r="26">
          <cell r="A26" t="str">
            <v>Mike Zunino C | TB</v>
          </cell>
          <cell r="B26">
            <v>385</v>
          </cell>
          <cell r="C26">
            <v>49</v>
          </cell>
          <cell r="D26">
            <v>76</v>
          </cell>
          <cell r="E26">
            <v>37</v>
          </cell>
          <cell r="F26">
            <v>18</v>
          </cell>
          <cell r="G26">
            <v>1</v>
          </cell>
          <cell r="H26">
            <v>20</v>
          </cell>
          <cell r="I26">
            <v>58</v>
          </cell>
          <cell r="J26">
            <v>27</v>
          </cell>
          <cell r="K26">
            <v>146</v>
          </cell>
          <cell r="L26">
            <v>0</v>
          </cell>
          <cell r="M26">
            <v>0</v>
          </cell>
          <cell r="N26">
            <v>0.19700000000000001</v>
          </cell>
          <cell r="O26">
            <v>0.26500000000000001</v>
          </cell>
          <cell r="P26">
            <v>0.40500000000000003</v>
          </cell>
          <cell r="Q26">
            <v>338</v>
          </cell>
          <cell r="R26">
            <v>8.3879527581098863</v>
          </cell>
        </row>
        <row r="27">
          <cell r="A27" t="str">
            <v>Willians Astudillo C | MIN</v>
          </cell>
          <cell r="B27">
            <v>328</v>
          </cell>
          <cell r="C27">
            <v>46</v>
          </cell>
          <cell r="D27">
            <v>82</v>
          </cell>
          <cell r="E27">
            <v>53</v>
          </cell>
          <cell r="F27">
            <v>16</v>
          </cell>
          <cell r="G27">
            <v>0</v>
          </cell>
          <cell r="H27">
            <v>13</v>
          </cell>
          <cell r="I27">
            <v>46</v>
          </cell>
          <cell r="J27">
            <v>23</v>
          </cell>
          <cell r="K27">
            <v>32</v>
          </cell>
          <cell r="L27">
            <v>1</v>
          </cell>
          <cell r="M27">
            <v>0</v>
          </cell>
          <cell r="N27">
            <v>0.25</v>
          </cell>
          <cell r="O27">
            <v>0.307</v>
          </cell>
          <cell r="P27">
            <v>0.41799999999999998</v>
          </cell>
          <cell r="Q27">
            <v>340</v>
          </cell>
          <cell r="R27">
            <v>7.4056119935043361</v>
          </cell>
        </row>
        <row r="28">
          <cell r="A28" t="str">
            <v>Roberto Perez C | CLE</v>
          </cell>
          <cell r="B28">
            <v>398</v>
          </cell>
          <cell r="C28">
            <v>42</v>
          </cell>
          <cell r="D28">
            <v>89</v>
          </cell>
          <cell r="E28">
            <v>60</v>
          </cell>
          <cell r="F28">
            <v>11</v>
          </cell>
          <cell r="G28">
            <v>1</v>
          </cell>
          <cell r="H28">
            <v>17</v>
          </cell>
          <cell r="I28">
            <v>52</v>
          </cell>
          <cell r="J28">
            <v>39</v>
          </cell>
          <cell r="K28">
            <v>131</v>
          </cell>
          <cell r="L28">
            <v>0</v>
          </cell>
          <cell r="M28">
            <v>0</v>
          </cell>
          <cell r="N28">
            <v>0.224</v>
          </cell>
          <cell r="O28">
            <v>0.30199999999999999</v>
          </cell>
          <cell r="P28">
            <v>0.38400000000000001</v>
          </cell>
          <cell r="Q28">
            <v>353</v>
          </cell>
          <cell r="R28">
            <v>7.7905523314298097</v>
          </cell>
        </row>
        <row r="29">
          <cell r="A29" t="str">
            <v>Tomas Nido C | NYM</v>
          </cell>
          <cell r="B29">
            <v>321</v>
          </cell>
          <cell r="C29">
            <v>39</v>
          </cell>
          <cell r="D29">
            <v>75</v>
          </cell>
          <cell r="E29">
            <v>48</v>
          </cell>
          <cell r="F29">
            <v>14</v>
          </cell>
          <cell r="G29">
            <v>0</v>
          </cell>
          <cell r="H29">
            <v>13</v>
          </cell>
          <cell r="I29">
            <v>47</v>
          </cell>
          <cell r="J29">
            <v>26</v>
          </cell>
          <cell r="K29">
            <v>88</v>
          </cell>
          <cell r="L29">
            <v>1</v>
          </cell>
          <cell r="M29">
            <v>0</v>
          </cell>
          <cell r="N29">
            <v>0.23400000000000001</v>
          </cell>
          <cell r="O29">
            <v>0.29699999999999999</v>
          </cell>
          <cell r="P29">
            <v>0.39900000000000002</v>
          </cell>
          <cell r="Q29">
            <v>374</v>
          </cell>
          <cell r="R29">
            <v>7.0026222630041524</v>
          </cell>
        </row>
        <row r="30">
          <cell r="A30" t="str">
            <v xml:space="preserve">Jacob Stallings C | PIT </v>
          </cell>
          <cell r="B30">
            <v>372</v>
          </cell>
          <cell r="C30">
            <v>41</v>
          </cell>
          <cell r="D30">
            <v>88</v>
          </cell>
          <cell r="E30">
            <v>58</v>
          </cell>
          <cell r="F30">
            <v>17</v>
          </cell>
          <cell r="G30">
            <v>1</v>
          </cell>
          <cell r="H30">
            <v>12</v>
          </cell>
          <cell r="I30">
            <v>46</v>
          </cell>
          <cell r="J30">
            <v>39</v>
          </cell>
          <cell r="K30">
            <v>113</v>
          </cell>
          <cell r="L30">
            <v>1</v>
          </cell>
          <cell r="M30">
            <v>0</v>
          </cell>
          <cell r="N30">
            <v>0.23699999999999999</v>
          </cell>
          <cell r="O30">
            <v>0.313</v>
          </cell>
          <cell r="P30">
            <v>0.38400000000000001</v>
          </cell>
          <cell r="Q30">
            <v>379</v>
          </cell>
          <cell r="R30">
            <v>7.2114282525922402</v>
          </cell>
        </row>
        <row r="31">
          <cell r="A31" t="str">
            <v>Chance Sisco C | BAL</v>
          </cell>
          <cell r="B31">
            <v>305</v>
          </cell>
          <cell r="C31">
            <v>40</v>
          </cell>
          <cell r="D31">
            <v>70</v>
          </cell>
          <cell r="E31">
            <v>42</v>
          </cell>
          <cell r="F31">
            <v>15</v>
          </cell>
          <cell r="G31">
            <v>0</v>
          </cell>
          <cell r="H31">
            <v>13</v>
          </cell>
          <cell r="I31">
            <v>37</v>
          </cell>
          <cell r="J31">
            <v>39</v>
          </cell>
          <cell r="K31">
            <v>103</v>
          </cell>
          <cell r="L31">
            <v>0</v>
          </cell>
          <cell r="M31">
            <v>0</v>
          </cell>
          <cell r="N31">
            <v>0.23</v>
          </cell>
          <cell r="O31">
            <v>0.33400000000000002</v>
          </cell>
          <cell r="P31">
            <v>0.40699999999999997</v>
          </cell>
          <cell r="Q31">
            <v>404</v>
          </cell>
          <cell r="R31">
            <v>6.2162600268861663</v>
          </cell>
        </row>
        <row r="32">
          <cell r="A32" t="str">
            <v>Austin Romine C | CHC</v>
          </cell>
          <cell r="B32">
            <v>331</v>
          </cell>
          <cell r="C32">
            <v>35</v>
          </cell>
          <cell r="D32">
            <v>77</v>
          </cell>
          <cell r="E32">
            <v>53</v>
          </cell>
          <cell r="F32">
            <v>15</v>
          </cell>
          <cell r="G32">
            <v>0</v>
          </cell>
          <cell r="H32">
            <v>9</v>
          </cell>
          <cell r="I32">
            <v>46</v>
          </cell>
          <cell r="J32">
            <v>19</v>
          </cell>
          <cell r="K32">
            <v>106</v>
          </cell>
          <cell r="L32">
            <v>1</v>
          </cell>
          <cell r="M32">
            <v>1</v>
          </cell>
          <cell r="N32">
            <v>0.23300000000000001</v>
          </cell>
          <cell r="O32">
            <v>0.27600000000000002</v>
          </cell>
          <cell r="P32">
            <v>0.35899999999999999</v>
          </cell>
          <cell r="Q32">
            <v>413</v>
          </cell>
          <cell r="R32">
            <v>6.350456987681782</v>
          </cell>
        </row>
        <row r="33">
          <cell r="A33" t="str">
            <v>Welington Castillo C | WAS</v>
          </cell>
          <cell r="B33">
            <v>259</v>
          </cell>
          <cell r="C33">
            <v>27</v>
          </cell>
          <cell r="D33">
            <v>60</v>
          </cell>
          <cell r="E33">
            <v>33</v>
          </cell>
          <cell r="F33">
            <v>14</v>
          </cell>
          <cell r="G33">
            <v>0</v>
          </cell>
          <cell r="H33">
            <v>13</v>
          </cell>
          <cell r="I33">
            <v>40</v>
          </cell>
          <cell r="J33">
            <v>25</v>
          </cell>
          <cell r="K33">
            <v>77</v>
          </cell>
          <cell r="L33">
            <v>1</v>
          </cell>
          <cell r="M33">
            <v>0</v>
          </cell>
          <cell r="N33">
            <v>0.23200000000000001</v>
          </cell>
          <cell r="O33">
            <v>0.307</v>
          </cell>
          <cell r="P33">
            <v>0.436</v>
          </cell>
          <cell r="Q33">
            <v>416</v>
          </cell>
          <cell r="R33">
            <v>5.9112021563184829</v>
          </cell>
        </row>
        <row r="34">
          <cell r="A34" t="str">
            <v>Chris Herrmann C | BOS</v>
          </cell>
          <cell r="B34">
            <v>262</v>
          </cell>
          <cell r="C34">
            <v>34</v>
          </cell>
          <cell r="D34">
            <v>62</v>
          </cell>
          <cell r="E34">
            <v>39</v>
          </cell>
          <cell r="F34">
            <v>12</v>
          </cell>
          <cell r="G34">
            <v>1</v>
          </cell>
          <cell r="H34">
            <v>10</v>
          </cell>
          <cell r="I34">
            <v>36</v>
          </cell>
          <cell r="J34">
            <v>25</v>
          </cell>
          <cell r="K34">
            <v>78</v>
          </cell>
          <cell r="L34">
            <v>1</v>
          </cell>
          <cell r="M34">
            <v>0</v>
          </cell>
          <cell r="N34">
            <v>0.23699999999999999</v>
          </cell>
          <cell r="O34">
            <v>0.308</v>
          </cell>
          <cell r="P34">
            <v>0.40500000000000003</v>
          </cell>
          <cell r="Q34">
            <v>424</v>
          </cell>
          <cell r="R34">
            <v>5.7165567287142061</v>
          </cell>
        </row>
        <row r="35">
          <cell r="A35" t="str">
            <v xml:space="preserve">Alejandro Kirk C | TOR </v>
          </cell>
          <cell r="B35">
            <v>188</v>
          </cell>
          <cell r="C35">
            <v>28</v>
          </cell>
          <cell r="D35">
            <v>50</v>
          </cell>
          <cell r="E35">
            <v>30</v>
          </cell>
          <cell r="F35">
            <v>10</v>
          </cell>
          <cell r="G35">
            <v>0</v>
          </cell>
          <cell r="H35">
            <v>10</v>
          </cell>
          <cell r="I35">
            <v>29</v>
          </cell>
          <cell r="J35">
            <v>18</v>
          </cell>
          <cell r="K35">
            <v>49</v>
          </cell>
          <cell r="L35">
            <v>1</v>
          </cell>
          <cell r="M35">
            <v>0</v>
          </cell>
          <cell r="N35">
            <v>0.26600000000000001</v>
          </cell>
          <cell r="O35">
            <v>0.33500000000000002</v>
          </cell>
          <cell r="P35">
            <v>0.47899999999999998</v>
          </cell>
          <cell r="Q35">
            <v>432</v>
          </cell>
          <cell r="R35">
            <v>4.9366161801439183</v>
          </cell>
        </row>
        <row r="36">
          <cell r="A36" t="str">
            <v xml:space="preserve">Jacob Nottingham C | MIL </v>
          </cell>
          <cell r="B36">
            <v>255</v>
          </cell>
          <cell r="C36">
            <v>30</v>
          </cell>
          <cell r="D36">
            <v>59</v>
          </cell>
          <cell r="E36">
            <v>37</v>
          </cell>
          <cell r="F36">
            <v>10</v>
          </cell>
          <cell r="G36">
            <v>1</v>
          </cell>
          <cell r="H36">
            <v>11</v>
          </cell>
          <cell r="I36">
            <v>35</v>
          </cell>
          <cell r="J36">
            <v>26</v>
          </cell>
          <cell r="K36">
            <v>78</v>
          </cell>
          <cell r="L36">
            <v>1</v>
          </cell>
          <cell r="M36">
            <v>0</v>
          </cell>
          <cell r="N36">
            <v>0.23100000000000001</v>
          </cell>
          <cell r="O36">
            <v>0.31</v>
          </cell>
          <cell r="P36">
            <v>0.40799999999999997</v>
          </cell>
          <cell r="Q36">
            <v>441</v>
          </cell>
          <cell r="R36">
            <v>5.5721496128353891</v>
          </cell>
        </row>
        <row r="37">
          <cell r="A37" t="str">
            <v>Chad Wallach C | MIA</v>
          </cell>
          <cell r="B37">
            <v>254</v>
          </cell>
          <cell r="C37">
            <v>29</v>
          </cell>
          <cell r="D37">
            <v>60</v>
          </cell>
          <cell r="E37">
            <v>38</v>
          </cell>
          <cell r="F37">
            <v>13</v>
          </cell>
          <cell r="G37">
            <v>0</v>
          </cell>
          <cell r="H37">
            <v>9</v>
          </cell>
          <cell r="I37">
            <v>34</v>
          </cell>
          <cell r="J37">
            <v>21</v>
          </cell>
          <cell r="K37">
            <v>76</v>
          </cell>
          <cell r="L37">
            <v>1</v>
          </cell>
          <cell r="M37">
            <v>0</v>
          </cell>
          <cell r="N37">
            <v>0.23599999999999999</v>
          </cell>
          <cell r="O37">
            <v>0.30199999999999999</v>
          </cell>
          <cell r="P37">
            <v>0.39400000000000002</v>
          </cell>
          <cell r="Q37">
            <v>456</v>
          </cell>
          <cell r="R37">
            <v>5.2676984343877225</v>
          </cell>
        </row>
        <row r="38">
          <cell r="A38" t="str">
            <v xml:space="preserve">Kevin Plawecki C | BOS </v>
          </cell>
          <cell r="B38">
            <v>199</v>
          </cell>
          <cell r="C38">
            <v>24</v>
          </cell>
          <cell r="D38">
            <v>53</v>
          </cell>
          <cell r="E38">
            <v>35</v>
          </cell>
          <cell r="F38">
            <v>11</v>
          </cell>
          <cell r="G38">
            <v>1</v>
          </cell>
          <cell r="H38">
            <v>6</v>
          </cell>
          <cell r="I38">
            <v>32</v>
          </cell>
          <cell r="J38">
            <v>17</v>
          </cell>
          <cell r="K38">
            <v>50</v>
          </cell>
          <cell r="L38">
            <v>1</v>
          </cell>
          <cell r="M38">
            <v>1</v>
          </cell>
          <cell r="N38">
            <v>0.26600000000000001</v>
          </cell>
          <cell r="O38">
            <v>0.33600000000000002</v>
          </cell>
          <cell r="P38">
            <v>0.42199999999999999</v>
          </cell>
          <cell r="Q38">
            <v>475</v>
          </cell>
          <cell r="R38">
            <v>4.4599316328381251</v>
          </cell>
        </row>
        <row r="39">
          <cell r="A39" t="str">
            <v>Tyler Stephenson C | CIN</v>
          </cell>
          <cell r="B39">
            <v>246</v>
          </cell>
          <cell r="C39">
            <v>28</v>
          </cell>
          <cell r="D39">
            <v>55</v>
          </cell>
          <cell r="E39">
            <v>35</v>
          </cell>
          <cell r="F39">
            <v>10</v>
          </cell>
          <cell r="G39">
            <v>1</v>
          </cell>
          <cell r="H39">
            <v>9</v>
          </cell>
          <cell r="I39">
            <v>32</v>
          </cell>
          <cell r="J39">
            <v>24</v>
          </cell>
          <cell r="K39">
            <v>76</v>
          </cell>
          <cell r="L39">
            <v>1</v>
          </cell>
          <cell r="M39">
            <v>0</v>
          </cell>
          <cell r="N39">
            <v>0.224</v>
          </cell>
          <cell r="O39">
            <v>0.30099999999999999</v>
          </cell>
          <cell r="P39">
            <v>0.38200000000000001</v>
          </cell>
          <cell r="Q39">
            <v>484</v>
          </cell>
          <cell r="R39">
            <v>5.0390132430102836</v>
          </cell>
        </row>
        <row r="40">
          <cell r="A40" t="str">
            <v>Andrew Knapp C | PHI</v>
          </cell>
          <cell r="B40">
            <v>191</v>
          </cell>
          <cell r="C40">
            <v>25</v>
          </cell>
          <cell r="D40">
            <v>45</v>
          </cell>
          <cell r="E40">
            <v>28</v>
          </cell>
          <cell r="F40">
            <v>9</v>
          </cell>
          <cell r="G40">
            <v>1</v>
          </cell>
          <cell r="H40">
            <v>7</v>
          </cell>
          <cell r="I40">
            <v>29</v>
          </cell>
          <cell r="J40">
            <v>22</v>
          </cell>
          <cell r="K40">
            <v>56</v>
          </cell>
          <cell r="L40">
            <v>1</v>
          </cell>
          <cell r="M40">
            <v>0</v>
          </cell>
          <cell r="N40">
            <v>0.23599999999999999</v>
          </cell>
          <cell r="O40">
            <v>0.32</v>
          </cell>
          <cell r="P40">
            <v>0.40300000000000002</v>
          </cell>
          <cell r="Q40">
            <v>504</v>
          </cell>
          <cell r="R40">
            <v>4.3315452079348091</v>
          </cell>
        </row>
        <row r="41">
          <cell r="A41" t="str">
            <v xml:space="preserve">Alex Jackson C | ATL </v>
          </cell>
          <cell r="B41">
            <v>194</v>
          </cell>
          <cell r="C41">
            <v>24</v>
          </cell>
          <cell r="D41">
            <v>46</v>
          </cell>
          <cell r="E41">
            <v>28</v>
          </cell>
          <cell r="F41">
            <v>10</v>
          </cell>
          <cell r="G41">
            <v>0</v>
          </cell>
          <cell r="H41">
            <v>8</v>
          </cell>
          <cell r="I41">
            <v>27</v>
          </cell>
          <cell r="J41">
            <v>20</v>
          </cell>
          <cell r="K41">
            <v>59</v>
          </cell>
          <cell r="L41">
            <v>1</v>
          </cell>
          <cell r="M41">
            <v>0</v>
          </cell>
          <cell r="N41">
            <v>0.23699999999999999</v>
          </cell>
          <cell r="O41">
            <v>0.32</v>
          </cell>
          <cell r="P41">
            <v>0.41199999999999998</v>
          </cell>
          <cell r="Q41">
            <v>506</v>
          </cell>
          <cell r="R41">
            <v>4.3602168918917741</v>
          </cell>
        </row>
        <row r="42">
          <cell r="A42" t="str">
            <v>Cam Gallagher C | KC</v>
          </cell>
          <cell r="B42">
            <v>187</v>
          </cell>
          <cell r="C42">
            <v>28</v>
          </cell>
          <cell r="D42">
            <v>47</v>
          </cell>
          <cell r="E42">
            <v>29</v>
          </cell>
          <cell r="F42">
            <v>11</v>
          </cell>
          <cell r="G42">
            <v>0</v>
          </cell>
          <cell r="H42">
            <v>7</v>
          </cell>
          <cell r="I42">
            <v>22</v>
          </cell>
          <cell r="J42">
            <v>19</v>
          </cell>
          <cell r="K42">
            <v>48</v>
          </cell>
          <cell r="L42">
            <v>0</v>
          </cell>
          <cell r="M42">
            <v>0</v>
          </cell>
          <cell r="N42">
            <v>0.251</v>
          </cell>
          <cell r="O42">
            <v>0.32500000000000001</v>
          </cell>
          <cell r="P42">
            <v>0.42199999999999999</v>
          </cell>
          <cell r="Q42">
            <v>515</v>
          </cell>
          <cell r="R42">
            <v>3.8974739697853193</v>
          </cell>
        </row>
        <row r="43">
          <cell r="A43" t="str">
            <v xml:space="preserve">Robinson Chirinos C | NYY </v>
          </cell>
          <cell r="B43">
            <v>179</v>
          </cell>
          <cell r="C43">
            <v>25</v>
          </cell>
          <cell r="D43">
            <v>39</v>
          </cell>
          <cell r="E43">
            <v>22</v>
          </cell>
          <cell r="F43">
            <v>9</v>
          </cell>
          <cell r="G43">
            <v>0</v>
          </cell>
          <cell r="H43">
            <v>8</v>
          </cell>
          <cell r="I43">
            <v>28</v>
          </cell>
          <cell r="J43">
            <v>21</v>
          </cell>
          <cell r="K43">
            <v>64</v>
          </cell>
          <cell r="L43">
            <v>0</v>
          </cell>
          <cell r="M43">
            <v>0</v>
          </cell>
          <cell r="N43">
            <v>0.218</v>
          </cell>
          <cell r="O43">
            <v>0.314</v>
          </cell>
          <cell r="P43">
            <v>0.40200000000000002</v>
          </cell>
          <cell r="Q43">
            <v>530</v>
          </cell>
          <cell r="R43">
            <v>3.950701671195513</v>
          </cell>
        </row>
        <row r="44">
          <cell r="A44" t="str">
            <v>Alex Avila C | WAS</v>
          </cell>
          <cell r="B44">
            <v>214</v>
          </cell>
          <cell r="C44">
            <v>27</v>
          </cell>
          <cell r="D44">
            <v>46</v>
          </cell>
          <cell r="E44">
            <v>26</v>
          </cell>
          <cell r="F44">
            <v>11</v>
          </cell>
          <cell r="G44">
            <v>0</v>
          </cell>
          <cell r="H44">
            <v>9</v>
          </cell>
          <cell r="I44">
            <v>24</v>
          </cell>
          <cell r="J44">
            <v>39</v>
          </cell>
          <cell r="K44">
            <v>87</v>
          </cell>
          <cell r="L44">
            <v>1</v>
          </cell>
          <cell r="M44">
            <v>0</v>
          </cell>
          <cell r="N44">
            <v>0.215</v>
          </cell>
          <cell r="O44">
            <v>0.34399999999999997</v>
          </cell>
          <cell r="P44">
            <v>0.39300000000000002</v>
          </cell>
          <cell r="Q44">
            <v>531</v>
          </cell>
          <cell r="R44">
            <v>4.4914622298059452</v>
          </cell>
        </row>
        <row r="45">
          <cell r="A45" t="str">
            <v>Seby Zavala C | CHW</v>
          </cell>
          <cell r="B45">
            <v>159</v>
          </cell>
          <cell r="C45">
            <v>22</v>
          </cell>
          <cell r="D45">
            <v>39</v>
          </cell>
          <cell r="E45">
            <v>25</v>
          </cell>
          <cell r="F45">
            <v>7</v>
          </cell>
          <cell r="G45">
            <v>0</v>
          </cell>
          <cell r="H45">
            <v>7</v>
          </cell>
          <cell r="I45">
            <v>23</v>
          </cell>
          <cell r="J45">
            <v>14</v>
          </cell>
          <cell r="K45">
            <v>46</v>
          </cell>
          <cell r="L45">
            <v>1</v>
          </cell>
          <cell r="M45">
            <v>0</v>
          </cell>
          <cell r="N45">
            <v>0.245</v>
          </cell>
          <cell r="O45">
            <v>0.312</v>
          </cell>
          <cell r="P45">
            <v>0.42099999999999999</v>
          </cell>
          <cell r="Q45">
            <v>534</v>
          </cell>
          <cell r="R45">
            <v>3.8458106610898137</v>
          </cell>
        </row>
        <row r="46">
          <cell r="A46" t="str">
            <v>Jonah Heim C | TEX</v>
          </cell>
          <cell r="B46">
            <v>191</v>
          </cell>
          <cell r="C46">
            <v>24</v>
          </cell>
          <cell r="D46">
            <v>43</v>
          </cell>
          <cell r="E46">
            <v>28</v>
          </cell>
          <cell r="F46">
            <v>8</v>
          </cell>
          <cell r="G46">
            <v>0</v>
          </cell>
          <cell r="H46">
            <v>7</v>
          </cell>
          <cell r="I46">
            <v>26</v>
          </cell>
          <cell r="J46">
            <v>17</v>
          </cell>
          <cell r="K46">
            <v>53</v>
          </cell>
          <cell r="L46">
            <v>1</v>
          </cell>
          <cell r="M46">
            <v>0</v>
          </cell>
          <cell r="N46">
            <v>0.22500000000000001</v>
          </cell>
          <cell r="O46">
            <v>0.29399999999999998</v>
          </cell>
          <cell r="P46">
            <v>0.377</v>
          </cell>
          <cell r="Q46">
            <v>544</v>
          </cell>
          <cell r="R46">
            <v>4.1313279832958703</v>
          </cell>
        </row>
        <row r="47">
          <cell r="A47" t="str">
            <v xml:space="preserve">Andrew Knizner C | STL </v>
          </cell>
          <cell r="B47">
            <v>188</v>
          </cell>
          <cell r="C47">
            <v>22</v>
          </cell>
          <cell r="D47">
            <v>42</v>
          </cell>
          <cell r="E47">
            <v>26</v>
          </cell>
          <cell r="F47">
            <v>9</v>
          </cell>
          <cell r="G47">
            <v>0</v>
          </cell>
          <cell r="H47">
            <v>7</v>
          </cell>
          <cell r="I47">
            <v>26</v>
          </cell>
          <cell r="J47">
            <v>17</v>
          </cell>
          <cell r="K47">
            <v>56</v>
          </cell>
          <cell r="L47">
            <v>2</v>
          </cell>
          <cell r="M47">
            <v>1</v>
          </cell>
          <cell r="N47">
            <v>0.223</v>
          </cell>
          <cell r="O47">
            <v>0.29399999999999998</v>
          </cell>
          <cell r="P47">
            <v>0.38300000000000001</v>
          </cell>
          <cell r="Q47">
            <v>545</v>
          </cell>
          <cell r="R47">
            <v>4.3603014639240758</v>
          </cell>
        </row>
        <row r="48">
          <cell r="A48" t="str">
            <v xml:space="preserve">William Contreras C | ATL </v>
          </cell>
          <cell r="B48">
            <v>163</v>
          </cell>
          <cell r="C48">
            <v>21</v>
          </cell>
          <cell r="D48">
            <v>40</v>
          </cell>
          <cell r="E48">
            <v>26</v>
          </cell>
          <cell r="F48">
            <v>7</v>
          </cell>
          <cell r="G48">
            <v>0</v>
          </cell>
          <cell r="H48">
            <v>7</v>
          </cell>
          <cell r="I48">
            <v>22</v>
          </cell>
          <cell r="J48">
            <v>16</v>
          </cell>
          <cell r="K48">
            <v>49</v>
          </cell>
          <cell r="L48">
            <v>1</v>
          </cell>
          <cell r="M48">
            <v>0</v>
          </cell>
          <cell r="N48">
            <v>0.245</v>
          </cell>
          <cell r="O48">
            <v>0.31900000000000001</v>
          </cell>
          <cell r="P48">
            <v>0.41699999999999998</v>
          </cell>
          <cell r="Q48">
            <v>547</v>
          </cell>
          <cell r="R48">
            <v>3.7889785302611951</v>
          </cell>
        </row>
        <row r="49">
          <cell r="A49" t="str">
            <v>Kevan Smith C | TB</v>
          </cell>
          <cell r="B49">
            <v>186</v>
          </cell>
          <cell r="C49">
            <v>21</v>
          </cell>
          <cell r="D49">
            <v>43</v>
          </cell>
          <cell r="E49">
            <v>26</v>
          </cell>
          <cell r="F49">
            <v>10</v>
          </cell>
          <cell r="G49">
            <v>0</v>
          </cell>
          <cell r="H49">
            <v>7</v>
          </cell>
          <cell r="I49">
            <v>26</v>
          </cell>
          <cell r="J49">
            <v>20</v>
          </cell>
          <cell r="K49">
            <v>55</v>
          </cell>
          <cell r="L49">
            <v>1</v>
          </cell>
          <cell r="M49">
            <v>0</v>
          </cell>
          <cell r="N49">
            <v>0.23100000000000001</v>
          </cell>
          <cell r="O49">
            <v>0.318</v>
          </cell>
          <cell r="P49">
            <v>0.39800000000000002</v>
          </cell>
          <cell r="Q49">
            <v>551</v>
          </cell>
          <cell r="R49">
            <v>4.008975042119399</v>
          </cell>
        </row>
        <row r="50">
          <cell r="A50" t="str">
            <v xml:space="preserve">Garrett Stubbs C | HOU </v>
          </cell>
          <cell r="B50">
            <v>157</v>
          </cell>
          <cell r="C50">
            <v>20</v>
          </cell>
          <cell r="D50">
            <v>38</v>
          </cell>
          <cell r="E50">
            <v>23</v>
          </cell>
          <cell r="F50">
            <v>8</v>
          </cell>
          <cell r="G50">
            <v>0</v>
          </cell>
          <cell r="H50">
            <v>7</v>
          </cell>
          <cell r="I50">
            <v>22</v>
          </cell>
          <cell r="J50">
            <v>16</v>
          </cell>
          <cell r="K50">
            <v>37</v>
          </cell>
          <cell r="L50">
            <v>1</v>
          </cell>
          <cell r="M50">
            <v>1</v>
          </cell>
          <cell r="N50">
            <v>0.24199999999999999</v>
          </cell>
          <cell r="O50">
            <v>0.318</v>
          </cell>
          <cell r="P50">
            <v>0.42699999999999999</v>
          </cell>
          <cell r="Q50">
            <v>556</v>
          </cell>
          <cell r="R50">
            <v>3.7036784326940784</v>
          </cell>
        </row>
        <row r="51">
          <cell r="A51" t="str">
            <v>Rafael Marchan C | PHI</v>
          </cell>
          <cell r="B51">
            <v>160</v>
          </cell>
          <cell r="C51">
            <v>21</v>
          </cell>
          <cell r="D51">
            <v>38</v>
          </cell>
          <cell r="E51">
            <v>25</v>
          </cell>
          <cell r="F51">
            <v>7</v>
          </cell>
          <cell r="G51">
            <v>0</v>
          </cell>
          <cell r="H51">
            <v>6</v>
          </cell>
          <cell r="I51">
            <v>24</v>
          </cell>
          <cell r="J51">
            <v>16</v>
          </cell>
          <cell r="K51">
            <v>47</v>
          </cell>
          <cell r="L51">
            <v>1</v>
          </cell>
          <cell r="M51">
            <v>0</v>
          </cell>
          <cell r="N51">
            <v>0.23699999999999999</v>
          </cell>
          <cell r="O51">
            <v>0.313</v>
          </cell>
          <cell r="P51">
            <v>0.39400000000000002</v>
          </cell>
          <cell r="Q51">
            <v>559</v>
          </cell>
          <cell r="R51">
            <v>3.6972646406579268</v>
          </cell>
        </row>
        <row r="52">
          <cell r="A52" t="str">
            <v>Austin Hedges C | CLE</v>
          </cell>
          <cell r="B52">
            <v>218</v>
          </cell>
          <cell r="C52">
            <v>24</v>
          </cell>
          <cell r="D52">
            <v>45</v>
          </cell>
          <cell r="E52">
            <v>29</v>
          </cell>
          <cell r="F52">
            <v>7</v>
          </cell>
          <cell r="G52">
            <v>1</v>
          </cell>
          <cell r="H52">
            <v>8</v>
          </cell>
          <cell r="I52">
            <v>27</v>
          </cell>
          <cell r="J52">
            <v>18</v>
          </cell>
          <cell r="K52">
            <v>63</v>
          </cell>
          <cell r="L52">
            <v>1</v>
          </cell>
          <cell r="M52">
            <v>1</v>
          </cell>
          <cell r="N52">
            <v>0.20599999999999999</v>
          </cell>
          <cell r="O52">
            <v>0.27800000000000002</v>
          </cell>
          <cell r="P52">
            <v>0.35799999999999998</v>
          </cell>
          <cell r="Q52">
            <v>562</v>
          </cell>
          <cell r="R52">
            <v>4.3379589999709616</v>
          </cell>
        </row>
        <row r="53">
          <cell r="A53" t="str">
            <v>Tony Wolters C | PIT</v>
          </cell>
          <cell r="B53">
            <v>304</v>
          </cell>
          <cell r="C53">
            <v>31</v>
          </cell>
          <cell r="D53">
            <v>70</v>
          </cell>
          <cell r="E53">
            <v>52</v>
          </cell>
          <cell r="F53">
            <v>13</v>
          </cell>
          <cell r="G53">
            <v>1</v>
          </cell>
          <cell r="H53">
            <v>4</v>
          </cell>
          <cell r="I53">
            <v>29</v>
          </cell>
          <cell r="J53">
            <v>27</v>
          </cell>
          <cell r="K53">
            <v>80</v>
          </cell>
          <cell r="L53">
            <v>0</v>
          </cell>
          <cell r="M53">
            <v>0</v>
          </cell>
          <cell r="N53">
            <v>0.23</v>
          </cell>
          <cell r="O53">
            <v>0.30399999999999999</v>
          </cell>
          <cell r="P53">
            <v>0.31900000000000001</v>
          </cell>
          <cell r="Q53">
            <v>564</v>
          </cell>
          <cell r="R53">
            <v>4.4284698168795114</v>
          </cell>
        </row>
        <row r="54">
          <cell r="A54" t="str">
            <v xml:space="preserve">Manny Pina C | MIL </v>
          </cell>
          <cell r="B54">
            <v>191</v>
          </cell>
          <cell r="C54">
            <v>20</v>
          </cell>
          <cell r="D54">
            <v>42</v>
          </cell>
          <cell r="E54">
            <v>28</v>
          </cell>
          <cell r="F54">
            <v>7</v>
          </cell>
          <cell r="G54">
            <v>0</v>
          </cell>
          <cell r="H54">
            <v>7</v>
          </cell>
          <cell r="I54">
            <v>25</v>
          </cell>
          <cell r="J54">
            <v>17</v>
          </cell>
          <cell r="K54">
            <v>58</v>
          </cell>
          <cell r="L54">
            <v>0</v>
          </cell>
          <cell r="M54">
            <v>0</v>
          </cell>
          <cell r="N54">
            <v>0.22</v>
          </cell>
          <cell r="O54">
            <v>0.29799999999999999</v>
          </cell>
          <cell r="P54">
            <v>0.36599999999999999</v>
          </cell>
          <cell r="Q54">
            <v>583</v>
          </cell>
          <cell r="R54">
            <v>3.5748271274491548</v>
          </cell>
        </row>
        <row r="55">
          <cell r="A55" t="str">
            <v>Tres Barrera C | WAS</v>
          </cell>
          <cell r="B55">
            <v>159</v>
          </cell>
          <cell r="C55">
            <v>19</v>
          </cell>
          <cell r="D55">
            <v>37</v>
          </cell>
          <cell r="E55">
            <v>24</v>
          </cell>
          <cell r="F55">
            <v>7</v>
          </cell>
          <cell r="G55">
            <v>0</v>
          </cell>
          <cell r="H55">
            <v>6</v>
          </cell>
          <cell r="I55">
            <v>21</v>
          </cell>
          <cell r="J55">
            <v>15</v>
          </cell>
          <cell r="K55">
            <v>45</v>
          </cell>
          <cell r="L55">
            <v>1</v>
          </cell>
          <cell r="M55">
            <v>0</v>
          </cell>
          <cell r="N55">
            <v>0.23300000000000001</v>
          </cell>
          <cell r="O55">
            <v>0.309</v>
          </cell>
          <cell r="P55">
            <v>0.39</v>
          </cell>
          <cell r="Q55">
            <v>585</v>
          </cell>
          <cell r="R55">
            <v>3.47852099421431</v>
          </cell>
        </row>
        <row r="56">
          <cell r="A56" t="str">
            <v>Joseph Odom C | TB</v>
          </cell>
          <cell r="B56">
            <v>159</v>
          </cell>
          <cell r="C56">
            <v>20</v>
          </cell>
          <cell r="D56">
            <v>35</v>
          </cell>
          <cell r="E56">
            <v>22</v>
          </cell>
          <cell r="F56">
            <v>7</v>
          </cell>
          <cell r="G56">
            <v>0</v>
          </cell>
          <cell r="H56">
            <v>6</v>
          </cell>
          <cell r="I56">
            <v>22</v>
          </cell>
          <cell r="J56">
            <v>16</v>
          </cell>
          <cell r="K56">
            <v>51</v>
          </cell>
          <cell r="L56">
            <v>1</v>
          </cell>
          <cell r="M56">
            <v>0</v>
          </cell>
          <cell r="N56">
            <v>0.22</v>
          </cell>
          <cell r="O56">
            <v>0.29799999999999999</v>
          </cell>
          <cell r="P56">
            <v>0.377</v>
          </cell>
          <cell r="Q56">
            <v>590</v>
          </cell>
          <cell r="R56">
            <v>3.5130952331221152</v>
          </cell>
        </row>
        <row r="57">
          <cell r="A57" t="str">
            <v>Drew Butera C | TEX</v>
          </cell>
          <cell r="B57">
            <v>157</v>
          </cell>
          <cell r="C57">
            <v>20</v>
          </cell>
          <cell r="D57">
            <v>35</v>
          </cell>
          <cell r="E57">
            <v>22</v>
          </cell>
          <cell r="F57">
            <v>7</v>
          </cell>
          <cell r="G57">
            <v>0</v>
          </cell>
          <cell r="H57">
            <v>6</v>
          </cell>
          <cell r="I57">
            <v>20</v>
          </cell>
          <cell r="J57">
            <v>13</v>
          </cell>
          <cell r="K57">
            <v>46</v>
          </cell>
          <cell r="L57">
            <v>1</v>
          </cell>
          <cell r="M57">
            <v>0</v>
          </cell>
          <cell r="N57">
            <v>0.223</v>
          </cell>
          <cell r="O57">
            <v>0.28599999999999998</v>
          </cell>
          <cell r="P57">
            <v>0.38200000000000001</v>
          </cell>
          <cell r="Q57">
            <v>592</v>
          </cell>
          <cell r="R57">
            <v>3.436483815074233</v>
          </cell>
        </row>
        <row r="58">
          <cell r="A58" t="str">
            <v xml:space="preserve">Ali Sanchez C | STL </v>
          </cell>
          <cell r="B58">
            <v>155</v>
          </cell>
          <cell r="C58">
            <v>19</v>
          </cell>
          <cell r="D58">
            <v>35</v>
          </cell>
          <cell r="E58">
            <v>22</v>
          </cell>
          <cell r="F58">
            <v>7</v>
          </cell>
          <cell r="G58">
            <v>0</v>
          </cell>
          <cell r="H58">
            <v>6</v>
          </cell>
          <cell r="I58">
            <v>20</v>
          </cell>
          <cell r="J58">
            <v>16</v>
          </cell>
          <cell r="K58">
            <v>46</v>
          </cell>
          <cell r="L58">
            <v>1</v>
          </cell>
          <cell r="M58">
            <v>0</v>
          </cell>
          <cell r="N58">
            <v>0.22600000000000001</v>
          </cell>
          <cell r="O58">
            <v>0.309</v>
          </cell>
          <cell r="P58">
            <v>0.38700000000000001</v>
          </cell>
          <cell r="Q58">
            <v>596</v>
          </cell>
          <cell r="R58">
            <v>3.3956995013487425</v>
          </cell>
        </row>
        <row r="59">
          <cell r="A59" t="str">
            <v>Tyler Heineman C | STL</v>
          </cell>
          <cell r="B59">
            <v>153</v>
          </cell>
          <cell r="C59">
            <v>19</v>
          </cell>
          <cell r="D59">
            <v>34</v>
          </cell>
          <cell r="E59">
            <v>22</v>
          </cell>
          <cell r="F59">
            <v>6</v>
          </cell>
          <cell r="G59">
            <v>0</v>
          </cell>
          <cell r="H59">
            <v>6</v>
          </cell>
          <cell r="I59">
            <v>20</v>
          </cell>
          <cell r="J59">
            <v>15</v>
          </cell>
          <cell r="K59">
            <v>43</v>
          </cell>
          <cell r="L59">
            <v>1</v>
          </cell>
          <cell r="M59">
            <v>0</v>
          </cell>
          <cell r="N59">
            <v>0.222</v>
          </cell>
          <cell r="O59">
            <v>0.30199999999999999</v>
          </cell>
          <cell r="P59">
            <v>0.379</v>
          </cell>
          <cell r="Q59">
            <v>602</v>
          </cell>
          <cell r="R59">
            <v>3.3734416094279291</v>
          </cell>
        </row>
        <row r="60">
          <cell r="A60" t="str">
            <v>Beau Taylor C | CLE</v>
          </cell>
          <cell r="B60">
            <v>156</v>
          </cell>
          <cell r="C60">
            <v>19</v>
          </cell>
          <cell r="D60">
            <v>34</v>
          </cell>
          <cell r="E60">
            <v>22</v>
          </cell>
          <cell r="F60">
            <v>6</v>
          </cell>
          <cell r="G60">
            <v>0</v>
          </cell>
          <cell r="H60">
            <v>6</v>
          </cell>
          <cell r="I60">
            <v>21</v>
          </cell>
          <cell r="J60">
            <v>14</v>
          </cell>
          <cell r="K60">
            <v>43</v>
          </cell>
          <cell r="L60">
            <v>1</v>
          </cell>
          <cell r="M60">
            <v>0</v>
          </cell>
          <cell r="N60">
            <v>0.218</v>
          </cell>
          <cell r="O60">
            <v>0.28899999999999998</v>
          </cell>
          <cell r="P60">
            <v>0.372</v>
          </cell>
          <cell r="Q60">
            <v>603</v>
          </cell>
          <cell r="R60">
            <v>3.4117473184518703</v>
          </cell>
        </row>
        <row r="61">
          <cell r="A61" t="str">
            <v>Reese McGuire C | TOR</v>
          </cell>
          <cell r="B61">
            <v>125</v>
          </cell>
          <cell r="C61">
            <v>18</v>
          </cell>
          <cell r="D61">
            <v>30</v>
          </cell>
          <cell r="E61">
            <v>18</v>
          </cell>
          <cell r="F61">
            <v>6</v>
          </cell>
          <cell r="G61">
            <v>0</v>
          </cell>
          <cell r="H61">
            <v>6</v>
          </cell>
          <cell r="I61">
            <v>18</v>
          </cell>
          <cell r="J61">
            <v>11</v>
          </cell>
          <cell r="K61">
            <v>32</v>
          </cell>
          <cell r="L61">
            <v>0</v>
          </cell>
          <cell r="M61">
            <v>0</v>
          </cell>
          <cell r="N61">
            <v>0.24</v>
          </cell>
          <cell r="O61">
            <v>0.30399999999999999</v>
          </cell>
          <cell r="P61">
            <v>0.432</v>
          </cell>
          <cell r="Q61">
            <v>604</v>
          </cell>
          <cell r="R61">
            <v>2.8342143099713035</v>
          </cell>
        </row>
        <row r="62">
          <cell r="A62" t="str">
            <v>Jason Castro C | HOU</v>
          </cell>
          <cell r="B62">
            <v>122</v>
          </cell>
          <cell r="C62">
            <v>17</v>
          </cell>
          <cell r="D62">
            <v>30</v>
          </cell>
          <cell r="E62">
            <v>16</v>
          </cell>
          <cell r="F62">
            <v>8</v>
          </cell>
          <cell r="G62">
            <v>0</v>
          </cell>
          <cell r="H62">
            <v>6</v>
          </cell>
          <cell r="I62">
            <v>17</v>
          </cell>
          <cell r="J62">
            <v>15</v>
          </cell>
          <cell r="K62">
            <v>36</v>
          </cell>
          <cell r="L62">
            <v>0</v>
          </cell>
          <cell r="M62">
            <v>0</v>
          </cell>
          <cell r="N62">
            <v>0.246</v>
          </cell>
          <cell r="O62">
            <v>0.33100000000000002</v>
          </cell>
          <cell r="P62">
            <v>0.45900000000000002</v>
          </cell>
          <cell r="Q62">
            <v>609</v>
          </cell>
          <cell r="R62">
            <v>2.7551242872218724</v>
          </cell>
        </row>
        <row r="63">
          <cell r="A63" t="str">
            <v>Deivi Grullon C | CIN</v>
          </cell>
          <cell r="B63">
            <v>156</v>
          </cell>
          <cell r="C63">
            <v>17</v>
          </cell>
          <cell r="D63">
            <v>35</v>
          </cell>
          <cell r="E63">
            <v>21</v>
          </cell>
          <cell r="F63">
            <v>8</v>
          </cell>
          <cell r="G63">
            <v>0</v>
          </cell>
          <cell r="H63">
            <v>6</v>
          </cell>
          <cell r="I63">
            <v>20</v>
          </cell>
          <cell r="J63">
            <v>16</v>
          </cell>
          <cell r="K63">
            <v>45</v>
          </cell>
          <cell r="L63">
            <v>1</v>
          </cell>
          <cell r="M63">
            <v>0</v>
          </cell>
          <cell r="N63">
            <v>0.224</v>
          </cell>
          <cell r="O63">
            <v>0.30299999999999999</v>
          </cell>
          <cell r="P63">
            <v>0.39100000000000001</v>
          </cell>
          <cell r="Q63">
            <v>616</v>
          </cell>
          <cell r="R63">
            <v>3.3141308738977617</v>
          </cell>
        </row>
        <row r="64">
          <cell r="A64" t="str">
            <v xml:space="preserve">Dustin Garneau C | DET </v>
          </cell>
          <cell r="B64">
            <v>154</v>
          </cell>
          <cell r="C64">
            <v>18</v>
          </cell>
          <cell r="D64">
            <v>35</v>
          </cell>
          <cell r="E64">
            <v>23</v>
          </cell>
          <cell r="F64">
            <v>6</v>
          </cell>
          <cell r="G64">
            <v>1</v>
          </cell>
          <cell r="H64">
            <v>5</v>
          </cell>
          <cell r="I64">
            <v>19</v>
          </cell>
          <cell r="J64">
            <v>15</v>
          </cell>
          <cell r="K64">
            <v>48</v>
          </cell>
          <cell r="L64">
            <v>1</v>
          </cell>
          <cell r="M64">
            <v>0</v>
          </cell>
          <cell r="N64">
            <v>0.22700000000000001</v>
          </cell>
          <cell r="O64">
            <v>0.30599999999999999</v>
          </cell>
          <cell r="P64">
            <v>0.377</v>
          </cell>
          <cell r="Q64">
            <v>623</v>
          </cell>
          <cell r="R64">
            <v>3.1927999547897876</v>
          </cell>
        </row>
        <row r="65">
          <cell r="A65" t="str">
            <v>Michael Perez C | PIT</v>
          </cell>
          <cell r="B65">
            <v>190</v>
          </cell>
          <cell r="C65">
            <v>19</v>
          </cell>
          <cell r="D65">
            <v>40</v>
          </cell>
          <cell r="E65">
            <v>25</v>
          </cell>
          <cell r="F65">
            <v>9</v>
          </cell>
          <cell r="G65">
            <v>0</v>
          </cell>
          <cell r="H65">
            <v>6</v>
          </cell>
          <cell r="I65">
            <v>23</v>
          </cell>
          <cell r="J65">
            <v>16</v>
          </cell>
          <cell r="K65">
            <v>59</v>
          </cell>
          <cell r="L65">
            <v>0</v>
          </cell>
          <cell r="M65">
            <v>0</v>
          </cell>
          <cell r="N65">
            <v>0.21</v>
          </cell>
          <cell r="O65">
            <v>0.28100000000000003</v>
          </cell>
          <cell r="P65">
            <v>0.35299999999999998</v>
          </cell>
          <cell r="Q65">
            <v>625</v>
          </cell>
          <cell r="R65">
            <v>3.2891060880246323</v>
          </cell>
        </row>
        <row r="66">
          <cell r="A66" t="str">
            <v>Meibrys Viloria C | KC</v>
          </cell>
          <cell r="B66">
            <v>154</v>
          </cell>
          <cell r="C66">
            <v>16</v>
          </cell>
          <cell r="D66">
            <v>35</v>
          </cell>
          <cell r="E66">
            <v>23</v>
          </cell>
          <cell r="F66">
            <v>8</v>
          </cell>
          <cell r="G66">
            <v>0</v>
          </cell>
          <cell r="H66">
            <v>4</v>
          </cell>
          <cell r="I66">
            <v>21</v>
          </cell>
          <cell r="J66">
            <v>15</v>
          </cell>
          <cell r="K66">
            <v>48</v>
          </cell>
          <cell r="L66">
            <v>0</v>
          </cell>
          <cell r="M66">
            <v>0</v>
          </cell>
          <cell r="N66">
            <v>0.22700000000000001</v>
          </cell>
          <cell r="O66">
            <v>0.29899999999999999</v>
          </cell>
          <cell r="P66">
            <v>0.35699999999999998</v>
          </cell>
          <cell r="Q66">
            <v>640</v>
          </cell>
          <cell r="R66">
            <v>2.7312332215771655</v>
          </cell>
        </row>
        <row r="67">
          <cell r="A67" t="str">
            <v xml:space="preserve">Jake Rogers C | DET </v>
          </cell>
          <cell r="B67">
            <v>156</v>
          </cell>
          <cell r="C67">
            <v>18</v>
          </cell>
          <cell r="D67">
            <v>32</v>
          </cell>
          <cell r="E67">
            <v>20</v>
          </cell>
          <cell r="F67">
            <v>6</v>
          </cell>
          <cell r="G67">
            <v>0</v>
          </cell>
          <cell r="H67">
            <v>6</v>
          </cell>
          <cell r="I67">
            <v>18</v>
          </cell>
          <cell r="J67">
            <v>16</v>
          </cell>
          <cell r="K67">
            <v>49</v>
          </cell>
          <cell r="L67">
            <v>0</v>
          </cell>
          <cell r="M67">
            <v>0</v>
          </cell>
          <cell r="N67">
            <v>0.20499999999999999</v>
          </cell>
          <cell r="O67">
            <v>0.28999999999999998</v>
          </cell>
          <cell r="P67">
            <v>0.35899999999999999</v>
          </cell>
          <cell r="Q67">
            <v>643</v>
          </cell>
          <cell r="R67">
            <v>2.8787300938129303</v>
          </cell>
        </row>
        <row r="68">
          <cell r="A68" t="str">
            <v>Joe Hudson C | PIT</v>
          </cell>
          <cell r="B68">
            <v>157</v>
          </cell>
          <cell r="C68">
            <v>16</v>
          </cell>
          <cell r="D68">
            <v>34</v>
          </cell>
          <cell r="E68">
            <v>23</v>
          </cell>
          <cell r="F68">
            <v>6</v>
          </cell>
          <cell r="G68">
            <v>0</v>
          </cell>
          <cell r="H68">
            <v>5</v>
          </cell>
          <cell r="I68">
            <v>17</v>
          </cell>
          <cell r="J68">
            <v>14</v>
          </cell>
          <cell r="K68">
            <v>47</v>
          </cell>
          <cell r="L68">
            <v>1</v>
          </cell>
          <cell r="M68">
            <v>0</v>
          </cell>
          <cell r="N68">
            <v>0.217</v>
          </cell>
          <cell r="O68">
            <v>0.28699999999999998</v>
          </cell>
          <cell r="P68">
            <v>0.35</v>
          </cell>
          <cell r="Q68">
            <v>648</v>
          </cell>
          <cell r="R68">
            <v>3.0123620173701116</v>
          </cell>
        </row>
        <row r="69">
          <cell r="A69" t="str">
            <v xml:space="preserve">Grayson Greiner C | DET </v>
          </cell>
          <cell r="B69">
            <v>190</v>
          </cell>
          <cell r="C69">
            <v>24</v>
          </cell>
          <cell r="D69">
            <v>36</v>
          </cell>
          <cell r="E69">
            <v>26</v>
          </cell>
          <cell r="F69">
            <v>7</v>
          </cell>
          <cell r="G69">
            <v>0</v>
          </cell>
          <cell r="H69">
            <v>3</v>
          </cell>
          <cell r="I69">
            <v>23</v>
          </cell>
          <cell r="J69">
            <v>14</v>
          </cell>
          <cell r="K69">
            <v>60</v>
          </cell>
          <cell r="L69">
            <v>0</v>
          </cell>
          <cell r="M69">
            <v>0</v>
          </cell>
          <cell r="N69">
            <v>0.19</v>
          </cell>
          <cell r="O69">
            <v>0.251</v>
          </cell>
          <cell r="P69">
            <v>0.27400000000000002</v>
          </cell>
          <cell r="Q69">
            <v>665</v>
          </cell>
          <cell r="R69">
            <v>3.0325675175402589</v>
          </cell>
        </row>
        <row r="70">
          <cell r="A70" t="str">
            <v xml:space="preserve">Jeff Mathis C | PHI </v>
          </cell>
          <cell r="B70">
            <v>131</v>
          </cell>
          <cell r="C70">
            <v>14</v>
          </cell>
          <cell r="D70">
            <v>27</v>
          </cell>
          <cell r="E70">
            <v>17</v>
          </cell>
          <cell r="F70">
            <v>5</v>
          </cell>
          <cell r="G70">
            <v>1</v>
          </cell>
          <cell r="H70">
            <v>4</v>
          </cell>
          <cell r="I70">
            <v>16</v>
          </cell>
          <cell r="J70">
            <v>12</v>
          </cell>
          <cell r="K70">
            <v>45</v>
          </cell>
          <cell r="L70">
            <v>1</v>
          </cell>
          <cell r="M70">
            <v>0</v>
          </cell>
          <cell r="N70">
            <v>0.20599999999999999</v>
          </cell>
          <cell r="O70">
            <v>0.27600000000000002</v>
          </cell>
          <cell r="P70">
            <v>0.35099999999999998</v>
          </cell>
          <cell r="Q70">
            <v>676</v>
          </cell>
          <cell r="R70">
            <v>2.6128729136399738</v>
          </cell>
        </row>
        <row r="71">
          <cell r="A71" t="str">
            <v>Luke Maile C | MIL</v>
          </cell>
          <cell r="B71">
            <v>100</v>
          </cell>
          <cell r="C71">
            <v>11</v>
          </cell>
          <cell r="D71">
            <v>21</v>
          </cell>
          <cell r="E71">
            <v>14</v>
          </cell>
          <cell r="F71">
            <v>4</v>
          </cell>
          <cell r="G71">
            <v>0</v>
          </cell>
          <cell r="H71">
            <v>3</v>
          </cell>
          <cell r="I71">
            <v>12</v>
          </cell>
          <cell r="J71">
            <v>10</v>
          </cell>
          <cell r="K71">
            <v>30</v>
          </cell>
          <cell r="L71">
            <v>1</v>
          </cell>
          <cell r="M71">
            <v>0</v>
          </cell>
          <cell r="N71">
            <v>0.21</v>
          </cell>
          <cell r="O71">
            <v>0.28599999999999998</v>
          </cell>
          <cell r="P71">
            <v>0.34</v>
          </cell>
          <cell r="Q71">
            <v>705</v>
          </cell>
          <cell r="R71">
            <v>2.0799402610333351</v>
          </cell>
        </row>
        <row r="72">
          <cell r="A72" t="str">
            <v>Sandy Leon C | MIA</v>
          </cell>
          <cell r="B72">
            <v>122</v>
          </cell>
          <cell r="C72">
            <v>12</v>
          </cell>
          <cell r="D72">
            <v>24</v>
          </cell>
          <cell r="E72">
            <v>16</v>
          </cell>
          <cell r="F72">
            <v>4</v>
          </cell>
          <cell r="G72">
            <v>0</v>
          </cell>
          <cell r="H72">
            <v>4</v>
          </cell>
          <cell r="I72">
            <v>14</v>
          </cell>
          <cell r="J72">
            <v>12</v>
          </cell>
          <cell r="K72">
            <v>37</v>
          </cell>
          <cell r="L72">
            <v>0</v>
          </cell>
          <cell r="M72">
            <v>0</v>
          </cell>
          <cell r="N72">
            <v>0.19700000000000001</v>
          </cell>
          <cell r="O72">
            <v>0.27700000000000002</v>
          </cell>
          <cell r="P72">
            <v>0.32800000000000001</v>
          </cell>
          <cell r="Q72">
            <v>709</v>
          </cell>
          <cell r="R72">
            <v>2.0551191923786711</v>
          </cell>
        </row>
      </sheetData>
      <sheetData sheetId="3">
        <row r="3">
          <cell r="A3" t="str">
            <v xml:space="preserve">Freddie Freeman 1B | ATL </v>
          </cell>
          <cell r="B3">
            <v>571</v>
          </cell>
          <cell r="C3">
            <v>108</v>
          </cell>
          <cell r="D3">
            <v>167</v>
          </cell>
          <cell r="E3">
            <v>92</v>
          </cell>
          <cell r="F3">
            <v>40</v>
          </cell>
          <cell r="G3">
            <v>3</v>
          </cell>
          <cell r="H3">
            <v>32</v>
          </cell>
          <cell r="I3">
            <v>113</v>
          </cell>
          <cell r="J3">
            <v>90</v>
          </cell>
          <cell r="K3">
            <v>120</v>
          </cell>
          <cell r="L3">
            <v>5</v>
          </cell>
          <cell r="M3">
            <v>1</v>
          </cell>
          <cell r="N3">
            <v>0.29199999999999998</v>
          </cell>
          <cell r="O3">
            <v>0.39700000000000002</v>
          </cell>
          <cell r="P3">
            <v>0.54100000000000004</v>
          </cell>
          <cell r="Q3">
            <v>9</v>
          </cell>
          <cell r="R3">
            <v>18.076223714738862</v>
          </cell>
        </row>
        <row r="4">
          <cell r="A4" t="str">
            <v>DJ LeMahieu 2B | NYY</v>
          </cell>
          <cell r="B4">
            <v>566</v>
          </cell>
          <cell r="C4">
            <v>105</v>
          </cell>
          <cell r="D4">
            <v>186</v>
          </cell>
          <cell r="E4">
            <v>123</v>
          </cell>
          <cell r="F4">
            <v>32</v>
          </cell>
          <cell r="G4">
            <v>6</v>
          </cell>
          <cell r="H4">
            <v>25</v>
          </cell>
          <cell r="I4">
            <v>88</v>
          </cell>
          <cell r="J4">
            <v>50</v>
          </cell>
          <cell r="K4">
            <v>84</v>
          </cell>
          <cell r="L4">
            <v>6</v>
          </cell>
          <cell r="M4">
            <v>2</v>
          </cell>
          <cell r="N4">
            <v>0.32900000000000001</v>
          </cell>
          <cell r="O4">
            <v>0.38500000000000001</v>
          </cell>
          <cell r="P4">
            <v>0.53900000000000003</v>
          </cell>
          <cell r="Q4">
            <v>16</v>
          </cell>
          <cell r="R4">
            <v>16.885261327792648</v>
          </cell>
        </row>
        <row r="5">
          <cell r="A5" t="str">
            <v xml:space="preserve">Jose Abreu 1B | CHW </v>
          </cell>
          <cell r="B5">
            <v>562</v>
          </cell>
          <cell r="C5">
            <v>94</v>
          </cell>
          <cell r="D5">
            <v>170</v>
          </cell>
          <cell r="E5">
            <v>92</v>
          </cell>
          <cell r="F5">
            <v>38</v>
          </cell>
          <cell r="G5">
            <v>1</v>
          </cell>
          <cell r="H5">
            <v>39</v>
          </cell>
          <cell r="I5">
            <v>132</v>
          </cell>
          <cell r="J5">
            <v>46</v>
          </cell>
          <cell r="K5">
            <v>128</v>
          </cell>
          <cell r="L5">
            <v>1</v>
          </cell>
          <cell r="M5">
            <v>1</v>
          </cell>
          <cell r="N5">
            <v>0.30199999999999999</v>
          </cell>
          <cell r="O5">
            <v>0.36199999999999999</v>
          </cell>
          <cell r="P5">
            <v>0.58199999999999996</v>
          </cell>
          <cell r="Q5">
            <v>32</v>
          </cell>
          <cell r="R5">
            <v>17.835292136465988</v>
          </cell>
        </row>
        <row r="6">
          <cell r="A6" t="str">
            <v xml:space="preserve">Luke Voit 1B | NYY </v>
          </cell>
          <cell r="B6">
            <v>549</v>
          </cell>
          <cell r="C6">
            <v>99</v>
          </cell>
          <cell r="D6">
            <v>148</v>
          </cell>
          <cell r="E6">
            <v>78</v>
          </cell>
          <cell r="F6">
            <v>25</v>
          </cell>
          <cell r="G6">
            <v>1</v>
          </cell>
          <cell r="H6">
            <v>44</v>
          </cell>
          <cell r="I6">
            <v>113</v>
          </cell>
          <cell r="J6">
            <v>61</v>
          </cell>
          <cell r="K6">
            <v>146</v>
          </cell>
          <cell r="L6">
            <v>1</v>
          </cell>
          <cell r="M6">
            <v>0</v>
          </cell>
          <cell r="N6">
            <v>0.27</v>
          </cell>
          <cell r="O6">
            <v>0.34899999999999998</v>
          </cell>
          <cell r="P6">
            <v>0.55900000000000005</v>
          </cell>
          <cell r="Q6">
            <v>33</v>
          </cell>
          <cell r="R6">
            <v>17.440779230428284</v>
          </cell>
        </row>
        <row r="7">
          <cell r="A7" t="str">
            <v>Pete Alonso 1B | NYM</v>
          </cell>
          <cell r="B7">
            <v>554</v>
          </cell>
          <cell r="C7">
            <v>92</v>
          </cell>
          <cell r="D7">
            <v>137</v>
          </cell>
          <cell r="E7">
            <v>68</v>
          </cell>
          <cell r="F7">
            <v>25</v>
          </cell>
          <cell r="G7">
            <v>2</v>
          </cell>
          <cell r="H7">
            <v>42</v>
          </cell>
          <cell r="I7">
            <v>105</v>
          </cell>
          <cell r="J7">
            <v>63</v>
          </cell>
          <cell r="K7">
            <v>175</v>
          </cell>
          <cell r="L7">
            <v>2</v>
          </cell>
          <cell r="M7">
            <v>0</v>
          </cell>
          <cell r="N7">
            <v>0.247</v>
          </cell>
          <cell r="O7">
            <v>0.33900000000000002</v>
          </cell>
          <cell r="P7">
            <v>0.52700000000000002</v>
          </cell>
          <cell r="Q7">
            <v>38</v>
          </cell>
          <cell r="R7">
            <v>16.689187503410331</v>
          </cell>
        </row>
        <row r="8">
          <cell r="A8" t="str">
            <v xml:space="preserve">J.T. Realmuto C | PHI </v>
          </cell>
          <cell r="B8">
            <v>483</v>
          </cell>
          <cell r="C8">
            <v>78</v>
          </cell>
          <cell r="D8">
            <v>125</v>
          </cell>
          <cell r="E8">
            <v>75</v>
          </cell>
          <cell r="F8">
            <v>25</v>
          </cell>
          <cell r="G8">
            <v>2</v>
          </cell>
          <cell r="H8">
            <v>23</v>
          </cell>
          <cell r="I8">
            <v>73</v>
          </cell>
          <cell r="J8">
            <v>41</v>
          </cell>
          <cell r="K8">
            <v>135</v>
          </cell>
          <cell r="L8">
            <v>9</v>
          </cell>
          <cell r="M8">
            <v>2</v>
          </cell>
          <cell r="N8">
            <v>0.25900000000000001</v>
          </cell>
          <cell r="O8">
            <v>0.32600000000000001</v>
          </cell>
          <cell r="P8">
            <v>0.46200000000000002</v>
          </cell>
          <cell r="Q8">
            <v>41</v>
          </cell>
          <cell r="R8">
            <v>14.602548767056639</v>
          </cell>
        </row>
        <row r="9">
          <cell r="A9" t="str">
            <v xml:space="preserve">Vladimir Guerrero 1B | TOR </v>
          </cell>
          <cell r="B9">
            <v>568</v>
          </cell>
          <cell r="C9">
            <v>99</v>
          </cell>
          <cell r="D9">
            <v>166</v>
          </cell>
          <cell r="E9">
            <v>91</v>
          </cell>
          <cell r="F9">
            <v>34</v>
          </cell>
          <cell r="G9">
            <v>7</v>
          </cell>
          <cell r="H9">
            <v>34</v>
          </cell>
          <cell r="I9">
            <v>107</v>
          </cell>
          <cell r="J9">
            <v>65</v>
          </cell>
          <cell r="K9">
            <v>128</v>
          </cell>
          <cell r="L9">
            <v>4</v>
          </cell>
          <cell r="M9">
            <v>1</v>
          </cell>
          <cell r="N9">
            <v>0.29199999999999998</v>
          </cell>
          <cell r="O9">
            <v>0.372</v>
          </cell>
          <cell r="P9">
            <v>0.55600000000000005</v>
          </cell>
          <cell r="Q9">
            <v>70</v>
          </cell>
          <cell r="R9">
            <v>17.371891792764039</v>
          </cell>
        </row>
        <row r="10">
          <cell r="A10" t="str">
            <v xml:space="preserve">Paul Goldschmidt 1B | STL </v>
          </cell>
          <cell r="B10">
            <v>579</v>
          </cell>
          <cell r="C10">
            <v>93</v>
          </cell>
          <cell r="D10">
            <v>160</v>
          </cell>
          <cell r="E10">
            <v>94</v>
          </cell>
          <cell r="F10">
            <v>33</v>
          </cell>
          <cell r="G10">
            <v>1</v>
          </cell>
          <cell r="H10">
            <v>32</v>
          </cell>
          <cell r="I10">
            <v>85</v>
          </cell>
          <cell r="J10">
            <v>79</v>
          </cell>
          <cell r="K10">
            <v>155</v>
          </cell>
          <cell r="L10">
            <v>3</v>
          </cell>
          <cell r="M10">
            <v>1</v>
          </cell>
          <cell r="N10">
            <v>0.27600000000000002</v>
          </cell>
          <cell r="O10">
            <v>0.36299999999999999</v>
          </cell>
          <cell r="P10">
            <v>0.503</v>
          </cell>
          <cell r="Q10">
            <v>71</v>
          </cell>
          <cell r="R10">
            <v>15.570493912740464</v>
          </cell>
        </row>
        <row r="11">
          <cell r="A11" t="str">
            <v>Anthony Rizzo 1B | CHC</v>
          </cell>
          <cell r="B11">
            <v>570</v>
          </cell>
          <cell r="C11">
            <v>83</v>
          </cell>
          <cell r="D11">
            <v>146</v>
          </cell>
          <cell r="E11">
            <v>89</v>
          </cell>
          <cell r="F11">
            <v>26</v>
          </cell>
          <cell r="G11">
            <v>2</v>
          </cell>
          <cell r="H11">
            <v>29</v>
          </cell>
          <cell r="I11">
            <v>88</v>
          </cell>
          <cell r="J11">
            <v>67</v>
          </cell>
          <cell r="K11">
            <v>114</v>
          </cell>
          <cell r="L11">
            <v>5</v>
          </cell>
          <cell r="M11">
            <v>2</v>
          </cell>
          <cell r="N11">
            <v>0.25600000000000001</v>
          </cell>
          <cell r="O11">
            <v>0.35699999999999998</v>
          </cell>
          <cell r="P11">
            <v>0.46100000000000002</v>
          </cell>
          <cell r="Q11">
            <v>74</v>
          </cell>
          <cell r="R11">
            <v>15.260128844237428</v>
          </cell>
        </row>
        <row r="12">
          <cell r="A12" t="str">
            <v xml:space="preserve">Dominic Smith 1B | NYM </v>
          </cell>
          <cell r="B12">
            <v>455</v>
          </cell>
          <cell r="C12">
            <v>67</v>
          </cell>
          <cell r="D12">
            <v>124</v>
          </cell>
          <cell r="E12">
            <v>63</v>
          </cell>
          <cell r="F12">
            <v>35</v>
          </cell>
          <cell r="G12">
            <v>2</v>
          </cell>
          <cell r="H12">
            <v>24</v>
          </cell>
          <cell r="I12">
            <v>87</v>
          </cell>
          <cell r="J12">
            <v>44</v>
          </cell>
          <cell r="K12">
            <v>120</v>
          </cell>
          <cell r="L12">
            <v>1</v>
          </cell>
          <cell r="M12">
            <v>0</v>
          </cell>
          <cell r="N12">
            <v>0.27300000000000002</v>
          </cell>
          <cell r="O12">
            <v>0.34300000000000003</v>
          </cell>
          <cell r="P12">
            <v>0.51600000000000001</v>
          </cell>
          <cell r="Q12">
            <v>84</v>
          </cell>
          <cell r="R12">
            <v>12.129352874300134</v>
          </cell>
        </row>
        <row r="13">
          <cell r="A13" t="str">
            <v xml:space="preserve">Mike Moustakas 2B | CIN </v>
          </cell>
          <cell r="B13">
            <v>525</v>
          </cell>
          <cell r="C13">
            <v>67</v>
          </cell>
          <cell r="D13">
            <v>127</v>
          </cell>
          <cell r="E13">
            <v>68</v>
          </cell>
          <cell r="F13">
            <v>30</v>
          </cell>
          <cell r="G13">
            <v>2</v>
          </cell>
          <cell r="H13">
            <v>27</v>
          </cell>
          <cell r="I13">
            <v>87</v>
          </cell>
          <cell r="J13">
            <v>49</v>
          </cell>
          <cell r="K13">
            <v>113</v>
          </cell>
          <cell r="L13">
            <v>4</v>
          </cell>
          <cell r="M13">
            <v>1</v>
          </cell>
          <cell r="N13">
            <v>0.24199999999999999</v>
          </cell>
          <cell r="O13">
            <v>0.313</v>
          </cell>
          <cell r="P13">
            <v>0.46100000000000002</v>
          </cell>
          <cell r="Q13">
            <v>92</v>
          </cell>
          <cell r="R13">
            <v>13.565955121491143</v>
          </cell>
        </row>
        <row r="14">
          <cell r="A14" t="str">
            <v xml:space="preserve">Yasmani Grandal C | CHW </v>
          </cell>
          <cell r="B14">
            <v>448</v>
          </cell>
          <cell r="C14">
            <v>77</v>
          </cell>
          <cell r="D14">
            <v>113</v>
          </cell>
          <cell r="E14">
            <v>64</v>
          </cell>
          <cell r="F14">
            <v>23</v>
          </cell>
          <cell r="G14">
            <v>2</v>
          </cell>
          <cell r="H14">
            <v>24</v>
          </cell>
          <cell r="I14">
            <v>80</v>
          </cell>
          <cell r="J14">
            <v>82</v>
          </cell>
          <cell r="K14">
            <v>128</v>
          </cell>
          <cell r="L14">
            <v>3</v>
          </cell>
          <cell r="M14">
            <v>1</v>
          </cell>
          <cell r="N14">
            <v>0.252</v>
          </cell>
          <cell r="O14">
            <v>0.36899999999999999</v>
          </cell>
          <cell r="P14">
            <v>0.47299999999999998</v>
          </cell>
          <cell r="Q14">
            <v>104</v>
          </cell>
          <cell r="R14">
            <v>12.689819237258501</v>
          </cell>
        </row>
        <row r="15">
          <cell r="A15" t="str">
            <v>Alec Bohm 3B | PHI</v>
          </cell>
          <cell r="B15">
            <v>491</v>
          </cell>
          <cell r="C15">
            <v>71</v>
          </cell>
          <cell r="D15">
            <v>137</v>
          </cell>
          <cell r="E15">
            <v>89</v>
          </cell>
          <cell r="F15">
            <v>28</v>
          </cell>
          <cell r="G15">
            <v>2</v>
          </cell>
          <cell r="H15">
            <v>18</v>
          </cell>
          <cell r="I15">
            <v>71</v>
          </cell>
          <cell r="J15">
            <v>52</v>
          </cell>
          <cell r="K15">
            <v>129</v>
          </cell>
          <cell r="L15">
            <v>3</v>
          </cell>
          <cell r="M15">
            <v>2</v>
          </cell>
          <cell r="N15">
            <v>0.27900000000000003</v>
          </cell>
          <cell r="O15">
            <v>0.35099999999999998</v>
          </cell>
          <cell r="P15">
            <v>0.45400000000000001</v>
          </cell>
          <cell r="Q15">
            <v>106</v>
          </cell>
          <cell r="R15">
            <v>11.891694236932466</v>
          </cell>
        </row>
        <row r="16">
          <cell r="A16" t="str">
            <v>Josh Bell 1B | WAS</v>
          </cell>
          <cell r="B16">
            <v>538</v>
          </cell>
          <cell r="C16">
            <v>84</v>
          </cell>
          <cell r="D16">
            <v>141</v>
          </cell>
          <cell r="E16">
            <v>74</v>
          </cell>
          <cell r="F16">
            <v>26</v>
          </cell>
          <cell r="G16">
            <v>2</v>
          </cell>
          <cell r="H16">
            <v>39</v>
          </cell>
          <cell r="I16">
            <v>100</v>
          </cell>
          <cell r="J16">
            <v>79</v>
          </cell>
          <cell r="K16">
            <v>151</v>
          </cell>
          <cell r="L16">
            <v>0</v>
          </cell>
          <cell r="M16">
            <v>0</v>
          </cell>
          <cell r="N16">
            <v>0.26200000000000001</v>
          </cell>
          <cell r="O16">
            <v>0.36</v>
          </cell>
          <cell r="P16">
            <v>0.53500000000000003</v>
          </cell>
          <cell r="Q16">
            <v>111</v>
          </cell>
          <cell r="R16">
            <v>15.223387444741384</v>
          </cell>
        </row>
        <row r="17">
          <cell r="A17" t="str">
            <v>Carlos Santana 1B | KC</v>
          </cell>
          <cell r="B17">
            <v>505</v>
          </cell>
          <cell r="C17">
            <v>93</v>
          </cell>
          <cell r="D17">
            <v>129</v>
          </cell>
          <cell r="E17">
            <v>78</v>
          </cell>
          <cell r="F17">
            <v>22</v>
          </cell>
          <cell r="G17">
            <v>1</v>
          </cell>
          <cell r="H17">
            <v>28</v>
          </cell>
          <cell r="I17">
            <v>84</v>
          </cell>
          <cell r="J17">
            <v>87</v>
          </cell>
          <cell r="K17">
            <v>108</v>
          </cell>
          <cell r="L17">
            <v>2</v>
          </cell>
          <cell r="M17">
            <v>0</v>
          </cell>
          <cell r="N17">
            <v>0.255</v>
          </cell>
          <cell r="O17">
            <v>0.36699999999999999</v>
          </cell>
          <cell r="P17">
            <v>0.46899999999999997</v>
          </cell>
          <cell r="Q17">
            <v>114</v>
          </cell>
          <cell r="R17">
            <v>14.014155458933217</v>
          </cell>
        </row>
        <row r="18">
          <cell r="A18" t="str">
            <v xml:space="preserve">Rhys Hoskins 1B | PHI </v>
          </cell>
          <cell r="B18">
            <v>561</v>
          </cell>
          <cell r="C18">
            <v>88</v>
          </cell>
          <cell r="D18">
            <v>137</v>
          </cell>
          <cell r="E18">
            <v>77</v>
          </cell>
          <cell r="F18">
            <v>30</v>
          </cell>
          <cell r="G18">
            <v>1</v>
          </cell>
          <cell r="H18">
            <v>29</v>
          </cell>
          <cell r="I18">
            <v>88</v>
          </cell>
          <cell r="J18">
            <v>75</v>
          </cell>
          <cell r="K18">
            <v>169</v>
          </cell>
          <cell r="L18">
            <v>3</v>
          </cell>
          <cell r="M18">
            <v>1</v>
          </cell>
          <cell r="N18">
            <v>0.24399999999999999</v>
          </cell>
          <cell r="O18">
            <v>0.34</v>
          </cell>
          <cell r="P18">
            <v>0.45600000000000002</v>
          </cell>
          <cell r="Q18">
            <v>115</v>
          </cell>
          <cell r="R18">
            <v>14.598129385577561</v>
          </cell>
        </row>
        <row r="19">
          <cell r="A19" t="str">
            <v xml:space="preserve">Miguel Sano 1B | MIN </v>
          </cell>
          <cell r="B19">
            <v>534</v>
          </cell>
          <cell r="C19">
            <v>92</v>
          </cell>
          <cell r="D19">
            <v>125</v>
          </cell>
          <cell r="E19">
            <v>53</v>
          </cell>
          <cell r="F19">
            <v>33</v>
          </cell>
          <cell r="G19">
            <v>2</v>
          </cell>
          <cell r="H19">
            <v>37</v>
          </cell>
          <cell r="I19">
            <v>91</v>
          </cell>
          <cell r="J19">
            <v>66</v>
          </cell>
          <cell r="K19">
            <v>215</v>
          </cell>
          <cell r="L19">
            <v>1</v>
          </cell>
          <cell r="M19">
            <v>0</v>
          </cell>
          <cell r="N19">
            <v>0.23400000000000001</v>
          </cell>
          <cell r="O19">
            <v>0.32100000000000001</v>
          </cell>
          <cell r="P19">
            <v>0.51100000000000001</v>
          </cell>
          <cell r="Q19">
            <v>121</v>
          </cell>
          <cell r="R19">
            <v>14.933965254977775</v>
          </cell>
        </row>
        <row r="20">
          <cell r="A20" t="str">
            <v>Ryan Mountcastle LF | BAL</v>
          </cell>
          <cell r="B20">
            <v>495</v>
          </cell>
          <cell r="C20">
            <v>66</v>
          </cell>
          <cell r="D20">
            <v>138</v>
          </cell>
          <cell r="E20">
            <v>86</v>
          </cell>
          <cell r="F20">
            <v>26</v>
          </cell>
          <cell r="G20">
            <v>2</v>
          </cell>
          <cell r="H20">
            <v>24</v>
          </cell>
          <cell r="I20">
            <v>76</v>
          </cell>
          <cell r="J20">
            <v>51</v>
          </cell>
          <cell r="K20">
            <v>133</v>
          </cell>
          <cell r="L20">
            <v>5</v>
          </cell>
          <cell r="M20">
            <v>1</v>
          </cell>
          <cell r="N20">
            <v>0.27900000000000003</v>
          </cell>
          <cell r="O20">
            <v>0.34599999999999997</v>
          </cell>
          <cell r="P20">
            <v>0.48499999999999999</v>
          </cell>
          <cell r="Q20">
            <v>124</v>
          </cell>
          <cell r="R20">
            <v>13.310016248202677</v>
          </cell>
        </row>
        <row r="21">
          <cell r="A21" t="str">
            <v xml:space="preserve">Jeimer Candelario 1B | DET </v>
          </cell>
          <cell r="B21">
            <v>542</v>
          </cell>
          <cell r="C21">
            <v>78</v>
          </cell>
          <cell r="D21">
            <v>150</v>
          </cell>
          <cell r="E21">
            <v>90</v>
          </cell>
          <cell r="F21">
            <v>32</v>
          </cell>
          <cell r="G21">
            <v>4</v>
          </cell>
          <cell r="H21">
            <v>24</v>
          </cell>
          <cell r="I21">
            <v>82</v>
          </cell>
          <cell r="J21">
            <v>63</v>
          </cell>
          <cell r="K21">
            <v>141</v>
          </cell>
          <cell r="L21">
            <v>3</v>
          </cell>
          <cell r="M21">
            <v>2</v>
          </cell>
          <cell r="N21">
            <v>0.27700000000000002</v>
          </cell>
          <cell r="O21">
            <v>0.35499999999999998</v>
          </cell>
          <cell r="P21">
            <v>0.48299999999999998</v>
          </cell>
          <cell r="Q21">
            <v>152</v>
          </cell>
          <cell r="R21">
            <v>13.630756970101967</v>
          </cell>
        </row>
        <row r="22">
          <cell r="A22" t="str">
            <v xml:space="preserve">Andrew Vaughn 1B | CHW </v>
          </cell>
          <cell r="B22">
            <v>467</v>
          </cell>
          <cell r="C22">
            <v>72</v>
          </cell>
          <cell r="D22">
            <v>124</v>
          </cell>
          <cell r="E22">
            <v>73</v>
          </cell>
          <cell r="F22">
            <v>25</v>
          </cell>
          <cell r="G22">
            <v>1</v>
          </cell>
          <cell r="H22">
            <v>25</v>
          </cell>
          <cell r="I22">
            <v>80</v>
          </cell>
          <cell r="J22">
            <v>53</v>
          </cell>
          <cell r="K22">
            <v>123</v>
          </cell>
          <cell r="L22">
            <v>3</v>
          </cell>
          <cell r="M22">
            <v>1</v>
          </cell>
          <cell r="N22">
            <v>0.26600000000000001</v>
          </cell>
          <cell r="O22">
            <v>0.34499999999999997</v>
          </cell>
          <cell r="P22">
            <v>0.48399999999999999</v>
          </cell>
          <cell r="Q22">
            <v>157</v>
          </cell>
          <cell r="R22">
            <v>12.85454400356952</v>
          </cell>
        </row>
        <row r="23">
          <cell r="A23" t="str">
            <v xml:space="preserve">Yuli Gurriel 1B | HOU </v>
          </cell>
          <cell r="B23">
            <v>536</v>
          </cell>
          <cell r="C23">
            <v>75</v>
          </cell>
          <cell r="D23">
            <v>141</v>
          </cell>
          <cell r="E23">
            <v>81</v>
          </cell>
          <cell r="F23">
            <v>34</v>
          </cell>
          <cell r="G23">
            <v>2</v>
          </cell>
          <cell r="H23">
            <v>24</v>
          </cell>
          <cell r="I23">
            <v>81</v>
          </cell>
          <cell r="J23">
            <v>39</v>
          </cell>
          <cell r="K23">
            <v>68</v>
          </cell>
          <cell r="L23">
            <v>2</v>
          </cell>
          <cell r="M23">
            <v>2</v>
          </cell>
          <cell r="N23">
            <v>0.26300000000000001</v>
          </cell>
          <cell r="O23">
            <v>0.316</v>
          </cell>
          <cell r="P23">
            <v>0.46800000000000003</v>
          </cell>
          <cell r="Q23">
            <v>158</v>
          </cell>
          <cell r="R23">
            <v>12.936977292614232</v>
          </cell>
        </row>
        <row r="24">
          <cell r="A24" t="str">
            <v>Bobby Dalbec 1B | BOS</v>
          </cell>
          <cell r="B24">
            <v>478</v>
          </cell>
          <cell r="C24">
            <v>72</v>
          </cell>
          <cell r="D24">
            <v>123</v>
          </cell>
          <cell r="E24">
            <v>68</v>
          </cell>
          <cell r="F24">
            <v>24</v>
          </cell>
          <cell r="G24">
            <v>1</v>
          </cell>
          <cell r="H24">
            <v>30</v>
          </cell>
          <cell r="I24">
            <v>82</v>
          </cell>
          <cell r="J24">
            <v>53</v>
          </cell>
          <cell r="K24">
            <v>146</v>
          </cell>
          <cell r="L24">
            <v>2</v>
          </cell>
          <cell r="M24">
            <v>1</v>
          </cell>
          <cell r="N24">
            <v>0.25700000000000001</v>
          </cell>
          <cell r="O24">
            <v>0.33700000000000002</v>
          </cell>
          <cell r="P24">
            <v>0.5</v>
          </cell>
          <cell r="Q24">
            <v>173</v>
          </cell>
          <cell r="R24">
            <v>13.19514514874421</v>
          </cell>
        </row>
        <row r="25">
          <cell r="A25" t="str">
            <v xml:space="preserve">Hunter Dozier 1B | KC </v>
          </cell>
          <cell r="B25">
            <v>529</v>
          </cell>
          <cell r="C25">
            <v>90</v>
          </cell>
          <cell r="D25">
            <v>142</v>
          </cell>
          <cell r="E25">
            <v>79</v>
          </cell>
          <cell r="F25">
            <v>25</v>
          </cell>
          <cell r="G25">
            <v>8</v>
          </cell>
          <cell r="H25">
            <v>30</v>
          </cell>
          <cell r="I25">
            <v>80</v>
          </cell>
          <cell r="J25">
            <v>71</v>
          </cell>
          <cell r="K25">
            <v>153</v>
          </cell>
          <cell r="L25">
            <v>6</v>
          </cell>
          <cell r="M25">
            <v>2</v>
          </cell>
          <cell r="N25">
            <v>0.26800000000000002</v>
          </cell>
          <cell r="O25">
            <v>0.35699999999999998</v>
          </cell>
          <cell r="P25">
            <v>0.51600000000000001</v>
          </cell>
          <cell r="Q25">
            <v>198</v>
          </cell>
          <cell r="R25">
            <v>15.606751324250604</v>
          </cell>
        </row>
        <row r="26">
          <cell r="A26" t="str">
            <v xml:space="preserve">Jesus Aguilar 1B | MIA </v>
          </cell>
          <cell r="B26">
            <v>546</v>
          </cell>
          <cell r="C26">
            <v>80</v>
          </cell>
          <cell r="D26">
            <v>142</v>
          </cell>
          <cell r="E26">
            <v>90</v>
          </cell>
          <cell r="F26">
            <v>28</v>
          </cell>
          <cell r="G26">
            <v>0</v>
          </cell>
          <cell r="H26">
            <v>24</v>
          </cell>
          <cell r="I26">
            <v>95</v>
          </cell>
          <cell r="J26">
            <v>58</v>
          </cell>
          <cell r="K26">
            <v>137</v>
          </cell>
          <cell r="L26">
            <v>1</v>
          </cell>
          <cell r="M26">
            <v>0</v>
          </cell>
          <cell r="N26">
            <v>0.26</v>
          </cell>
          <cell r="O26">
            <v>0.33300000000000002</v>
          </cell>
          <cell r="P26">
            <v>0.443</v>
          </cell>
          <cell r="Q26">
            <v>204</v>
          </cell>
          <cell r="R26">
            <v>13.366636679497674</v>
          </cell>
        </row>
        <row r="27">
          <cell r="A27" t="str">
            <v xml:space="preserve">Garrett Cooper 1B | MIA </v>
          </cell>
          <cell r="B27">
            <v>541</v>
          </cell>
          <cell r="C27">
            <v>80</v>
          </cell>
          <cell r="D27">
            <v>139</v>
          </cell>
          <cell r="E27">
            <v>83</v>
          </cell>
          <cell r="F27">
            <v>28</v>
          </cell>
          <cell r="G27">
            <v>1</v>
          </cell>
          <cell r="H27">
            <v>27</v>
          </cell>
          <cell r="I27">
            <v>83</v>
          </cell>
          <cell r="J27">
            <v>57</v>
          </cell>
          <cell r="K27">
            <v>150</v>
          </cell>
          <cell r="L27">
            <v>2</v>
          </cell>
          <cell r="M27">
            <v>1</v>
          </cell>
          <cell r="N27">
            <v>0.25700000000000001</v>
          </cell>
          <cell r="O27">
            <v>0.33400000000000002</v>
          </cell>
          <cell r="P27">
            <v>0.46200000000000002</v>
          </cell>
          <cell r="Q27">
            <v>208</v>
          </cell>
          <cell r="R27">
            <v>13.544423066876512</v>
          </cell>
        </row>
        <row r="28">
          <cell r="A28" t="str">
            <v>Rowdy Tellez 1B | TOR</v>
          </cell>
          <cell r="B28">
            <v>411</v>
          </cell>
          <cell r="C28">
            <v>69</v>
          </cell>
          <cell r="D28">
            <v>109</v>
          </cell>
          <cell r="E28">
            <v>61</v>
          </cell>
          <cell r="F28">
            <v>21</v>
          </cell>
          <cell r="G28">
            <v>1</v>
          </cell>
          <cell r="H28">
            <v>26</v>
          </cell>
          <cell r="I28">
            <v>79</v>
          </cell>
          <cell r="J28">
            <v>46</v>
          </cell>
          <cell r="K28">
            <v>99</v>
          </cell>
          <cell r="L28">
            <v>2</v>
          </cell>
          <cell r="M28">
            <v>1</v>
          </cell>
          <cell r="N28">
            <v>0.26500000000000001</v>
          </cell>
          <cell r="O28">
            <v>0.33800000000000002</v>
          </cell>
          <cell r="P28">
            <v>0.51100000000000001</v>
          </cell>
          <cell r="Q28">
            <v>216</v>
          </cell>
          <cell r="R28">
            <v>12.151026498366434</v>
          </cell>
        </row>
        <row r="29">
          <cell r="A29" t="str">
            <v>Joey Votto 1B | CIN</v>
          </cell>
          <cell r="B29">
            <v>552</v>
          </cell>
          <cell r="C29">
            <v>90</v>
          </cell>
          <cell r="D29">
            <v>142</v>
          </cell>
          <cell r="E29">
            <v>85</v>
          </cell>
          <cell r="F29">
            <v>34</v>
          </cell>
          <cell r="G29">
            <v>1</v>
          </cell>
          <cell r="H29">
            <v>22</v>
          </cell>
          <cell r="I29">
            <v>62</v>
          </cell>
          <cell r="J29">
            <v>82</v>
          </cell>
          <cell r="K29">
            <v>133</v>
          </cell>
          <cell r="L29">
            <v>3</v>
          </cell>
          <cell r="M29">
            <v>0</v>
          </cell>
          <cell r="N29">
            <v>0.25700000000000001</v>
          </cell>
          <cell r="O29">
            <v>0.35399999999999998</v>
          </cell>
          <cell r="P29">
            <v>0.442</v>
          </cell>
          <cell r="Q29">
            <v>221</v>
          </cell>
          <cell r="R29">
            <v>12.928372371343473</v>
          </cell>
        </row>
        <row r="30">
          <cell r="A30" t="str">
            <v xml:space="preserve">Colin Moran 3B | PIT </v>
          </cell>
          <cell r="B30">
            <v>489</v>
          </cell>
          <cell r="C30">
            <v>70</v>
          </cell>
          <cell r="D30">
            <v>123</v>
          </cell>
          <cell r="E30">
            <v>70</v>
          </cell>
          <cell r="F30">
            <v>27</v>
          </cell>
          <cell r="G30">
            <v>1</v>
          </cell>
          <cell r="H30">
            <v>25</v>
          </cell>
          <cell r="I30">
            <v>68</v>
          </cell>
          <cell r="J30">
            <v>49</v>
          </cell>
          <cell r="K30">
            <v>139</v>
          </cell>
          <cell r="L30">
            <v>2</v>
          </cell>
          <cell r="M30">
            <v>1</v>
          </cell>
          <cell r="N30">
            <v>0.252</v>
          </cell>
          <cell r="O30">
            <v>0.32900000000000001</v>
          </cell>
          <cell r="P30">
            <v>0.46400000000000002</v>
          </cell>
          <cell r="Q30">
            <v>228</v>
          </cell>
          <cell r="R30">
            <v>11.958248975910433</v>
          </cell>
        </row>
        <row r="31">
          <cell r="A31" t="str">
            <v xml:space="preserve">Ji-Man Choi 1B | TB </v>
          </cell>
          <cell r="B31">
            <v>495</v>
          </cell>
          <cell r="C31">
            <v>73</v>
          </cell>
          <cell r="D31">
            <v>118</v>
          </cell>
          <cell r="E31">
            <v>67</v>
          </cell>
          <cell r="F31">
            <v>29</v>
          </cell>
          <cell r="G31">
            <v>2</v>
          </cell>
          <cell r="H31">
            <v>20</v>
          </cell>
          <cell r="I31">
            <v>72</v>
          </cell>
          <cell r="J31">
            <v>72</v>
          </cell>
          <cell r="K31">
            <v>145</v>
          </cell>
          <cell r="L31">
            <v>2</v>
          </cell>
          <cell r="M31">
            <v>1</v>
          </cell>
          <cell r="N31">
            <v>0.23799999999999999</v>
          </cell>
          <cell r="O31">
            <v>0.33700000000000002</v>
          </cell>
          <cell r="P31">
            <v>0.42599999999999999</v>
          </cell>
          <cell r="Q31">
            <v>240</v>
          </cell>
          <cell r="R31">
            <v>11.503487674530984</v>
          </cell>
        </row>
        <row r="32">
          <cell r="A32" t="str">
            <v>Ryan Zimmerman 1B | WAS</v>
          </cell>
          <cell r="B32">
            <v>499</v>
          </cell>
          <cell r="C32">
            <v>62</v>
          </cell>
          <cell r="D32">
            <v>123</v>
          </cell>
          <cell r="E32">
            <v>76</v>
          </cell>
          <cell r="F32">
            <v>24</v>
          </cell>
          <cell r="G32">
            <v>1</v>
          </cell>
          <cell r="H32">
            <v>22</v>
          </cell>
          <cell r="I32">
            <v>72</v>
          </cell>
          <cell r="J32">
            <v>54</v>
          </cell>
          <cell r="K32">
            <v>134</v>
          </cell>
          <cell r="L32">
            <v>1</v>
          </cell>
          <cell r="M32">
            <v>0</v>
          </cell>
          <cell r="N32">
            <v>0.246</v>
          </cell>
          <cell r="O32">
            <v>0.32200000000000001</v>
          </cell>
          <cell r="P32">
            <v>0.43099999999999999</v>
          </cell>
          <cell r="Q32">
            <v>242</v>
          </cell>
          <cell r="R32">
            <v>11.080968730773705</v>
          </cell>
        </row>
        <row r="33">
          <cell r="A33" t="str">
            <v>Daniel Vogelbach 1B | MIL</v>
          </cell>
          <cell r="B33">
            <v>448</v>
          </cell>
          <cell r="C33">
            <v>70</v>
          </cell>
          <cell r="D33">
            <v>99</v>
          </cell>
          <cell r="E33">
            <v>57</v>
          </cell>
          <cell r="F33">
            <v>17</v>
          </cell>
          <cell r="G33">
            <v>0</v>
          </cell>
          <cell r="H33">
            <v>25</v>
          </cell>
          <cell r="I33">
            <v>68</v>
          </cell>
          <cell r="J33">
            <v>84</v>
          </cell>
          <cell r="K33">
            <v>140</v>
          </cell>
          <cell r="L33">
            <v>0</v>
          </cell>
          <cell r="M33">
            <v>0</v>
          </cell>
          <cell r="N33">
            <v>0.221</v>
          </cell>
          <cell r="O33">
            <v>0.34599999999999997</v>
          </cell>
          <cell r="P33">
            <v>0.42599999999999999</v>
          </cell>
          <cell r="Q33">
            <v>249</v>
          </cell>
          <cell r="R33">
            <v>10.758459569810915</v>
          </cell>
        </row>
        <row r="34">
          <cell r="A34" t="str">
            <v>Josh Naylor LF | CLE</v>
          </cell>
          <cell r="B34">
            <v>498</v>
          </cell>
          <cell r="C34">
            <v>68</v>
          </cell>
          <cell r="D34">
            <v>129</v>
          </cell>
          <cell r="E34">
            <v>83</v>
          </cell>
          <cell r="F34">
            <v>30</v>
          </cell>
          <cell r="G34">
            <v>1</v>
          </cell>
          <cell r="H34">
            <v>15</v>
          </cell>
          <cell r="I34">
            <v>57</v>
          </cell>
          <cell r="J34">
            <v>42</v>
          </cell>
          <cell r="K34">
            <v>111</v>
          </cell>
          <cell r="L34">
            <v>5</v>
          </cell>
          <cell r="M34">
            <v>2</v>
          </cell>
          <cell r="N34">
            <v>0.25900000000000001</v>
          </cell>
          <cell r="O34">
            <v>0.32</v>
          </cell>
          <cell r="P34">
            <v>0.41399999999999998</v>
          </cell>
          <cell r="Q34">
            <v>253</v>
          </cell>
          <cell r="R34">
            <v>11.349169662625744</v>
          </cell>
        </row>
        <row r="35">
          <cell r="A35" t="str">
            <v xml:space="preserve">Nate Lowe 1B | TEX </v>
          </cell>
          <cell r="B35">
            <v>381</v>
          </cell>
          <cell r="C35">
            <v>57</v>
          </cell>
          <cell r="D35">
            <v>95</v>
          </cell>
          <cell r="E35">
            <v>55</v>
          </cell>
          <cell r="F35">
            <v>18</v>
          </cell>
          <cell r="G35">
            <v>1</v>
          </cell>
          <cell r="H35">
            <v>21</v>
          </cell>
          <cell r="I35">
            <v>61</v>
          </cell>
          <cell r="J35">
            <v>41</v>
          </cell>
          <cell r="K35">
            <v>117</v>
          </cell>
          <cell r="L35">
            <v>2</v>
          </cell>
          <cell r="M35">
            <v>1</v>
          </cell>
          <cell r="N35">
            <v>0.249</v>
          </cell>
          <cell r="O35">
            <v>0.32600000000000001</v>
          </cell>
          <cell r="P35">
            <v>0.46700000000000003</v>
          </cell>
          <cell r="Q35">
            <v>255</v>
          </cell>
          <cell r="R35">
            <v>10.041453865290608</v>
          </cell>
        </row>
        <row r="36">
          <cell r="A36" t="str">
            <v xml:space="preserve">Michael Chavis 1B | BOS </v>
          </cell>
          <cell r="B36">
            <v>385</v>
          </cell>
          <cell r="C36">
            <v>48</v>
          </cell>
          <cell r="D36">
            <v>91</v>
          </cell>
          <cell r="E36">
            <v>55</v>
          </cell>
          <cell r="F36">
            <v>14</v>
          </cell>
          <cell r="G36">
            <v>2</v>
          </cell>
          <cell r="H36">
            <v>20</v>
          </cell>
          <cell r="I36">
            <v>61</v>
          </cell>
          <cell r="J36">
            <v>33</v>
          </cell>
          <cell r="K36">
            <v>137</v>
          </cell>
          <cell r="L36">
            <v>5</v>
          </cell>
          <cell r="M36">
            <v>1</v>
          </cell>
          <cell r="N36">
            <v>0.23599999999999999</v>
          </cell>
          <cell r="O36">
            <v>0.30299999999999999</v>
          </cell>
          <cell r="P36">
            <v>0.439</v>
          </cell>
          <cell r="Q36">
            <v>269</v>
          </cell>
          <cell r="R36">
            <v>10.459953950268419</v>
          </cell>
        </row>
        <row r="37">
          <cell r="A37" t="str">
            <v xml:space="preserve">Derek Dietrich 1B | NYY </v>
          </cell>
          <cell r="B37">
            <v>218</v>
          </cell>
          <cell r="C37">
            <v>45</v>
          </cell>
          <cell r="D37">
            <v>51</v>
          </cell>
          <cell r="E37">
            <v>22</v>
          </cell>
          <cell r="F37">
            <v>8</v>
          </cell>
          <cell r="G37">
            <v>1</v>
          </cell>
          <cell r="H37">
            <v>20</v>
          </cell>
          <cell r="I37">
            <v>45</v>
          </cell>
          <cell r="J37">
            <v>35</v>
          </cell>
          <cell r="K37">
            <v>67</v>
          </cell>
          <cell r="L37">
            <v>2</v>
          </cell>
          <cell r="M37">
            <v>2</v>
          </cell>
          <cell r="N37">
            <v>0.23400000000000001</v>
          </cell>
          <cell r="O37">
            <v>0.36599999999999999</v>
          </cell>
          <cell r="P37">
            <v>0.55500000000000005</v>
          </cell>
          <cell r="Q37">
            <v>301</v>
          </cell>
          <cell r="R37">
            <v>7.8359939878763605</v>
          </cell>
        </row>
        <row r="38">
          <cell r="A38" t="str">
            <v xml:space="preserve">Mike Brosseau 1B | TB </v>
          </cell>
          <cell r="B38">
            <v>314</v>
          </cell>
          <cell r="C38">
            <v>44</v>
          </cell>
          <cell r="D38">
            <v>82</v>
          </cell>
          <cell r="E38">
            <v>46</v>
          </cell>
          <cell r="F38">
            <v>18</v>
          </cell>
          <cell r="G38">
            <v>2</v>
          </cell>
          <cell r="H38">
            <v>16</v>
          </cell>
          <cell r="I38">
            <v>46</v>
          </cell>
          <cell r="J38">
            <v>34</v>
          </cell>
          <cell r="K38">
            <v>95</v>
          </cell>
          <cell r="L38">
            <v>3</v>
          </cell>
          <cell r="M38">
            <v>1</v>
          </cell>
          <cell r="N38">
            <v>0.26100000000000001</v>
          </cell>
          <cell r="O38">
            <v>0.34300000000000003</v>
          </cell>
          <cell r="P38">
            <v>0.48399999999999999</v>
          </cell>
          <cell r="Q38">
            <v>303</v>
          </cell>
          <cell r="R38">
            <v>8.3610719374819276</v>
          </cell>
        </row>
        <row r="39">
          <cell r="A39" t="str">
            <v>Pat Valaika SS | BAL</v>
          </cell>
          <cell r="B39">
            <v>331</v>
          </cell>
          <cell r="C39">
            <v>46</v>
          </cell>
          <cell r="D39">
            <v>89</v>
          </cell>
          <cell r="E39">
            <v>57</v>
          </cell>
          <cell r="F39">
            <v>17</v>
          </cell>
          <cell r="G39">
            <v>2</v>
          </cell>
          <cell r="H39">
            <v>13</v>
          </cell>
          <cell r="I39">
            <v>39</v>
          </cell>
          <cell r="J39">
            <v>26</v>
          </cell>
          <cell r="K39">
            <v>79</v>
          </cell>
          <cell r="L39">
            <v>5</v>
          </cell>
          <cell r="M39">
            <v>1</v>
          </cell>
          <cell r="N39">
            <v>0.26900000000000002</v>
          </cell>
          <cell r="O39">
            <v>0.32400000000000001</v>
          </cell>
          <cell r="P39">
            <v>0.45</v>
          </cell>
          <cell r="Q39">
            <v>310</v>
          </cell>
          <cell r="R39">
            <v>8.6244772737824427</v>
          </cell>
        </row>
        <row r="40">
          <cell r="A40" t="str">
            <v xml:space="preserve">Matt Carpenter 3B | STL </v>
          </cell>
          <cell r="B40">
            <v>362</v>
          </cell>
          <cell r="C40">
            <v>56</v>
          </cell>
          <cell r="D40">
            <v>82</v>
          </cell>
          <cell r="E40">
            <v>46</v>
          </cell>
          <cell r="F40">
            <v>20</v>
          </cell>
          <cell r="G40">
            <v>2</v>
          </cell>
          <cell r="H40">
            <v>14</v>
          </cell>
          <cell r="I40">
            <v>52</v>
          </cell>
          <cell r="J40">
            <v>50</v>
          </cell>
          <cell r="K40">
            <v>116</v>
          </cell>
          <cell r="L40">
            <v>3</v>
          </cell>
          <cell r="M40">
            <v>1</v>
          </cell>
          <cell r="N40">
            <v>0.22700000000000001</v>
          </cell>
          <cell r="O40">
            <v>0.32900000000000001</v>
          </cell>
          <cell r="P40">
            <v>0.40899999999999997</v>
          </cell>
          <cell r="Q40">
            <v>311</v>
          </cell>
          <cell r="R40">
            <v>8.832698908712409</v>
          </cell>
        </row>
        <row r="41">
          <cell r="A41" t="str">
            <v>Ryan McBroom 1B | KC</v>
          </cell>
          <cell r="B41">
            <v>314</v>
          </cell>
          <cell r="C41">
            <v>44</v>
          </cell>
          <cell r="D41">
            <v>81</v>
          </cell>
          <cell r="E41">
            <v>50</v>
          </cell>
          <cell r="F41">
            <v>15</v>
          </cell>
          <cell r="G41">
            <v>1</v>
          </cell>
          <cell r="H41">
            <v>15</v>
          </cell>
          <cell r="I41">
            <v>49</v>
          </cell>
          <cell r="J41">
            <v>30</v>
          </cell>
          <cell r="K41">
            <v>88</v>
          </cell>
          <cell r="L41">
            <v>1</v>
          </cell>
          <cell r="M41">
            <v>0</v>
          </cell>
          <cell r="N41">
            <v>0.25800000000000001</v>
          </cell>
          <cell r="O41">
            <v>0.32700000000000001</v>
          </cell>
          <cell r="P41">
            <v>0.45500000000000002</v>
          </cell>
          <cell r="Q41">
            <v>314</v>
          </cell>
          <cell r="R41">
            <v>7.6643216488234129</v>
          </cell>
        </row>
        <row r="42">
          <cell r="A42" t="str">
            <v xml:space="preserve">Renato Nunez 1B | DET </v>
          </cell>
          <cell r="B42">
            <v>310</v>
          </cell>
          <cell r="C42">
            <v>43</v>
          </cell>
          <cell r="D42">
            <v>78</v>
          </cell>
          <cell r="E42">
            <v>46</v>
          </cell>
          <cell r="F42">
            <v>15</v>
          </cell>
          <cell r="G42">
            <v>1</v>
          </cell>
          <cell r="H42">
            <v>16</v>
          </cell>
          <cell r="I42">
            <v>47</v>
          </cell>
          <cell r="J42">
            <v>33</v>
          </cell>
          <cell r="K42">
            <v>97</v>
          </cell>
          <cell r="L42">
            <v>1</v>
          </cell>
          <cell r="M42">
            <v>0</v>
          </cell>
          <cell r="N42">
            <v>0.252</v>
          </cell>
          <cell r="O42">
            <v>0.33</v>
          </cell>
          <cell r="P42">
            <v>0.46100000000000002</v>
          </cell>
          <cell r="Q42">
            <v>323</v>
          </cell>
          <cell r="R42">
            <v>7.6039617650971252</v>
          </cell>
        </row>
        <row r="43">
          <cell r="A43" t="str">
            <v xml:space="preserve">Marwin Gonzalez 3B | BOS </v>
          </cell>
          <cell r="B43">
            <v>386</v>
          </cell>
          <cell r="C43">
            <v>43</v>
          </cell>
          <cell r="D43">
            <v>101</v>
          </cell>
          <cell r="E43">
            <v>69</v>
          </cell>
          <cell r="F43">
            <v>18</v>
          </cell>
          <cell r="G43">
            <v>1</v>
          </cell>
          <cell r="H43">
            <v>13</v>
          </cell>
          <cell r="I43">
            <v>51</v>
          </cell>
          <cell r="J43">
            <v>33</v>
          </cell>
          <cell r="K43">
            <v>95</v>
          </cell>
          <cell r="L43">
            <v>1</v>
          </cell>
          <cell r="M43">
            <v>0</v>
          </cell>
          <cell r="N43">
            <v>0.26200000000000001</v>
          </cell>
          <cell r="O43">
            <v>0.32200000000000001</v>
          </cell>
          <cell r="P43">
            <v>0.41399999999999998</v>
          </cell>
          <cell r="Q43">
            <v>324</v>
          </cell>
          <cell r="R43">
            <v>7.8976875439430234</v>
          </cell>
        </row>
        <row r="44">
          <cell r="A44" t="str">
            <v xml:space="preserve">Jake Lamb 3B | ATL </v>
          </cell>
          <cell r="B44">
            <v>317</v>
          </cell>
          <cell r="C44">
            <v>41</v>
          </cell>
          <cell r="D44">
            <v>73</v>
          </cell>
          <cell r="E44">
            <v>39</v>
          </cell>
          <cell r="F44">
            <v>17</v>
          </cell>
          <cell r="G44">
            <v>2</v>
          </cell>
          <cell r="H44">
            <v>15</v>
          </cell>
          <cell r="I44">
            <v>48</v>
          </cell>
          <cell r="J44">
            <v>38</v>
          </cell>
          <cell r="K44">
            <v>99</v>
          </cell>
          <cell r="L44">
            <v>1</v>
          </cell>
          <cell r="M44">
            <v>1</v>
          </cell>
          <cell r="N44">
            <v>0.23</v>
          </cell>
          <cell r="O44">
            <v>0.32400000000000001</v>
          </cell>
          <cell r="P44">
            <v>0.439</v>
          </cell>
          <cell r="Q44">
            <v>354</v>
          </cell>
          <cell r="R44">
            <v>7.325599863256496</v>
          </cell>
        </row>
        <row r="45">
          <cell r="A45" t="str">
            <v>Pablo Sandoval 3B | ATL</v>
          </cell>
          <cell r="B45">
            <v>256</v>
          </cell>
          <cell r="C45">
            <v>36</v>
          </cell>
          <cell r="D45">
            <v>66</v>
          </cell>
          <cell r="E45">
            <v>40</v>
          </cell>
          <cell r="F45">
            <v>13</v>
          </cell>
          <cell r="G45">
            <v>1</v>
          </cell>
          <cell r="H45">
            <v>12</v>
          </cell>
          <cell r="I45">
            <v>39</v>
          </cell>
          <cell r="J45">
            <v>31</v>
          </cell>
          <cell r="K45">
            <v>64</v>
          </cell>
          <cell r="L45">
            <v>1</v>
          </cell>
          <cell r="M45">
            <v>1</v>
          </cell>
          <cell r="N45">
            <v>0.25800000000000001</v>
          </cell>
          <cell r="O45">
            <v>0.34100000000000003</v>
          </cell>
          <cell r="P45">
            <v>0.45700000000000002</v>
          </cell>
          <cell r="Q45">
            <v>377</v>
          </cell>
          <cell r="R45">
            <v>6.2496930985393107</v>
          </cell>
        </row>
        <row r="46">
          <cell r="A46" t="str">
            <v xml:space="preserve">Travis Shaw 3B | MIL </v>
          </cell>
          <cell r="B46">
            <v>317</v>
          </cell>
          <cell r="C46">
            <v>37</v>
          </cell>
          <cell r="D46">
            <v>77</v>
          </cell>
          <cell r="E46">
            <v>45</v>
          </cell>
          <cell r="F46">
            <v>18</v>
          </cell>
          <cell r="G46">
            <v>1</v>
          </cell>
          <cell r="H46">
            <v>13</v>
          </cell>
          <cell r="I46">
            <v>39</v>
          </cell>
          <cell r="J46">
            <v>34</v>
          </cell>
          <cell r="K46">
            <v>96</v>
          </cell>
          <cell r="L46">
            <v>1</v>
          </cell>
          <cell r="M46">
            <v>0</v>
          </cell>
          <cell r="N46">
            <v>0.24299999999999999</v>
          </cell>
          <cell r="O46">
            <v>0.31900000000000001</v>
          </cell>
          <cell r="P46">
            <v>0.42899999999999999</v>
          </cell>
          <cell r="Q46">
            <v>389</v>
          </cell>
          <cell r="R46">
            <v>6.6591237472032709</v>
          </cell>
        </row>
        <row r="47">
          <cell r="A47" t="str">
            <v>Ryan O'Hearn 1B | KC</v>
          </cell>
          <cell r="B47">
            <v>307</v>
          </cell>
          <cell r="C47">
            <v>35</v>
          </cell>
          <cell r="D47">
            <v>69</v>
          </cell>
          <cell r="E47">
            <v>40</v>
          </cell>
          <cell r="F47">
            <v>15</v>
          </cell>
          <cell r="G47">
            <v>1</v>
          </cell>
          <cell r="H47">
            <v>13</v>
          </cell>
          <cell r="I47">
            <v>48</v>
          </cell>
          <cell r="J47">
            <v>40</v>
          </cell>
          <cell r="K47">
            <v>91</v>
          </cell>
          <cell r="L47">
            <v>1</v>
          </cell>
          <cell r="M47">
            <v>0</v>
          </cell>
          <cell r="N47">
            <v>0.22500000000000001</v>
          </cell>
          <cell r="O47">
            <v>0.312</v>
          </cell>
          <cell r="P47">
            <v>0.40699999999999997</v>
          </cell>
          <cell r="Q47">
            <v>392</v>
          </cell>
          <cell r="R47">
            <v>6.7442433656012533</v>
          </cell>
        </row>
        <row r="48">
          <cell r="A48" t="str">
            <v xml:space="preserve">Ronald Guzman 1B | TEX </v>
          </cell>
          <cell r="B48">
            <v>250</v>
          </cell>
          <cell r="C48">
            <v>34</v>
          </cell>
          <cell r="D48">
            <v>58</v>
          </cell>
          <cell r="E48">
            <v>32</v>
          </cell>
          <cell r="F48">
            <v>13</v>
          </cell>
          <cell r="G48">
            <v>1</v>
          </cell>
          <cell r="H48">
            <v>12</v>
          </cell>
          <cell r="I48">
            <v>38</v>
          </cell>
          <cell r="J48">
            <v>28</v>
          </cell>
          <cell r="K48">
            <v>73</v>
          </cell>
          <cell r="L48">
            <v>2</v>
          </cell>
          <cell r="M48">
            <v>1</v>
          </cell>
          <cell r="N48">
            <v>0.23200000000000001</v>
          </cell>
          <cell r="O48">
            <v>0.311</v>
          </cell>
          <cell r="P48">
            <v>0.436</v>
          </cell>
          <cell r="Q48">
            <v>403</v>
          </cell>
          <cell r="R48">
            <v>6.2845556266978839</v>
          </cell>
        </row>
        <row r="49">
          <cell r="A49" t="str">
            <v xml:space="preserve">Gavin Sheets 1B | CHW </v>
          </cell>
          <cell r="B49">
            <v>189</v>
          </cell>
          <cell r="C49">
            <v>29</v>
          </cell>
          <cell r="D49">
            <v>50</v>
          </cell>
          <cell r="E49">
            <v>29</v>
          </cell>
          <cell r="F49">
            <v>10</v>
          </cell>
          <cell r="G49">
            <v>1</v>
          </cell>
          <cell r="H49">
            <v>10</v>
          </cell>
          <cell r="I49">
            <v>33</v>
          </cell>
          <cell r="J49">
            <v>21</v>
          </cell>
          <cell r="K49">
            <v>50</v>
          </cell>
          <cell r="L49">
            <v>1</v>
          </cell>
          <cell r="M49">
            <v>0</v>
          </cell>
          <cell r="N49">
            <v>0.26500000000000001</v>
          </cell>
          <cell r="O49">
            <v>0.34300000000000003</v>
          </cell>
          <cell r="P49">
            <v>0.48699999999999999</v>
          </cell>
          <cell r="Q49">
            <v>417</v>
          </cell>
          <cell r="R49">
            <v>5.1306233299651725</v>
          </cell>
        </row>
        <row r="50">
          <cell r="A50" t="str">
            <v>Hernan Perez 1B | WAS</v>
          </cell>
          <cell r="B50">
            <v>193</v>
          </cell>
          <cell r="C50">
            <v>26</v>
          </cell>
          <cell r="D50">
            <v>50</v>
          </cell>
          <cell r="E50">
            <v>31</v>
          </cell>
          <cell r="F50">
            <v>10</v>
          </cell>
          <cell r="G50">
            <v>0</v>
          </cell>
          <cell r="H50">
            <v>9</v>
          </cell>
          <cell r="I50">
            <v>27</v>
          </cell>
          <cell r="J50">
            <v>19</v>
          </cell>
          <cell r="K50">
            <v>53</v>
          </cell>
          <cell r="L50">
            <v>3</v>
          </cell>
          <cell r="M50">
            <v>1</v>
          </cell>
          <cell r="N50">
            <v>0.25900000000000001</v>
          </cell>
          <cell r="O50">
            <v>0.33</v>
          </cell>
          <cell r="P50">
            <v>0.45100000000000001</v>
          </cell>
          <cell r="Q50">
            <v>445</v>
          </cell>
          <cell r="R50">
            <v>5.3202266108355323</v>
          </cell>
        </row>
        <row r="51">
          <cell r="A51" t="str">
            <v xml:space="preserve">Chris Davis 1B | BAL </v>
          </cell>
          <cell r="B51">
            <v>319</v>
          </cell>
          <cell r="C51">
            <v>33</v>
          </cell>
          <cell r="D51">
            <v>66</v>
          </cell>
          <cell r="E51">
            <v>39</v>
          </cell>
          <cell r="F51">
            <v>14</v>
          </cell>
          <cell r="G51">
            <v>0</v>
          </cell>
          <cell r="H51">
            <v>13</v>
          </cell>
          <cell r="I51">
            <v>39</v>
          </cell>
          <cell r="J51">
            <v>37</v>
          </cell>
          <cell r="K51">
            <v>114</v>
          </cell>
          <cell r="L51">
            <v>1</v>
          </cell>
          <cell r="M51">
            <v>0</v>
          </cell>
          <cell r="N51">
            <v>0.20699999999999999</v>
          </cell>
          <cell r="O51">
            <v>0.29299999999999998</v>
          </cell>
          <cell r="P51">
            <v>0.373</v>
          </cell>
          <cell r="Q51">
            <v>447</v>
          </cell>
          <cell r="R51">
            <v>6.2511496811723646</v>
          </cell>
        </row>
        <row r="52">
          <cell r="A52" t="str">
            <v xml:space="preserve">Sherten Apostel 1B | TEX </v>
          </cell>
          <cell r="B52">
            <v>187</v>
          </cell>
          <cell r="C52">
            <v>27</v>
          </cell>
          <cell r="D52">
            <v>45</v>
          </cell>
          <cell r="E52">
            <v>25</v>
          </cell>
          <cell r="F52">
            <v>10</v>
          </cell>
          <cell r="G52">
            <v>1</v>
          </cell>
          <cell r="H52">
            <v>9</v>
          </cell>
          <cell r="I52">
            <v>28</v>
          </cell>
          <cell r="J52">
            <v>20</v>
          </cell>
          <cell r="K52">
            <v>54</v>
          </cell>
          <cell r="L52">
            <v>1</v>
          </cell>
          <cell r="M52">
            <v>0</v>
          </cell>
          <cell r="N52">
            <v>0.24099999999999999</v>
          </cell>
          <cell r="O52">
            <v>0.31900000000000001</v>
          </cell>
          <cell r="P52">
            <v>0.44900000000000001</v>
          </cell>
          <cell r="Q52">
            <v>471</v>
          </cell>
          <cell r="R52">
            <v>4.6224271739808973</v>
          </cell>
        </row>
        <row r="53">
          <cell r="A53" t="str">
            <v>Mike Ford 1B | NYY</v>
          </cell>
          <cell r="B53">
            <v>156</v>
          </cell>
          <cell r="C53">
            <v>24</v>
          </cell>
          <cell r="D53">
            <v>35</v>
          </cell>
          <cell r="E53">
            <v>18</v>
          </cell>
          <cell r="F53">
            <v>8</v>
          </cell>
          <cell r="G53">
            <v>0</v>
          </cell>
          <cell r="H53">
            <v>9</v>
          </cell>
          <cell r="I53">
            <v>28</v>
          </cell>
          <cell r="J53">
            <v>19</v>
          </cell>
          <cell r="K53">
            <v>37</v>
          </cell>
          <cell r="L53">
            <v>0</v>
          </cell>
          <cell r="M53">
            <v>0</v>
          </cell>
          <cell r="N53">
            <v>0.224</v>
          </cell>
          <cell r="O53">
            <v>0.315</v>
          </cell>
          <cell r="P53">
            <v>0.44900000000000001</v>
          </cell>
          <cell r="Q53">
            <v>505</v>
          </cell>
          <cell r="R53">
            <v>3.9446953135962937</v>
          </cell>
        </row>
        <row r="54">
          <cell r="A54" t="str">
            <v>Jake Noll 1B | WAS</v>
          </cell>
          <cell r="B54">
            <v>158</v>
          </cell>
          <cell r="C54">
            <v>21</v>
          </cell>
          <cell r="D54">
            <v>39</v>
          </cell>
          <cell r="E54">
            <v>22</v>
          </cell>
          <cell r="F54">
            <v>9</v>
          </cell>
          <cell r="G54">
            <v>0</v>
          </cell>
          <cell r="H54">
            <v>8</v>
          </cell>
          <cell r="I54">
            <v>25</v>
          </cell>
          <cell r="J54">
            <v>18</v>
          </cell>
          <cell r="K54">
            <v>43</v>
          </cell>
          <cell r="L54">
            <v>1</v>
          </cell>
          <cell r="M54">
            <v>0</v>
          </cell>
          <cell r="N54">
            <v>0.247</v>
          </cell>
          <cell r="O54">
            <v>0.33</v>
          </cell>
          <cell r="P54">
            <v>0.45600000000000002</v>
          </cell>
          <cell r="Q54">
            <v>514</v>
          </cell>
          <cell r="R54">
            <v>4.0054472892217285</v>
          </cell>
        </row>
        <row r="55">
          <cell r="A55" t="str">
            <v>Jose Martinez RF | NYM</v>
          </cell>
          <cell r="B55">
            <v>161</v>
          </cell>
          <cell r="C55">
            <v>24</v>
          </cell>
          <cell r="D55">
            <v>43</v>
          </cell>
          <cell r="E55">
            <v>28</v>
          </cell>
          <cell r="F55">
            <v>8</v>
          </cell>
          <cell r="G55">
            <v>1</v>
          </cell>
          <cell r="H55">
            <v>6</v>
          </cell>
          <cell r="I55">
            <v>21</v>
          </cell>
          <cell r="J55">
            <v>15</v>
          </cell>
          <cell r="K55">
            <v>40</v>
          </cell>
          <cell r="L55">
            <v>1</v>
          </cell>
          <cell r="M55">
            <v>0</v>
          </cell>
          <cell r="N55">
            <v>0.26700000000000002</v>
          </cell>
          <cell r="O55">
            <v>0.33500000000000002</v>
          </cell>
          <cell r="P55">
            <v>0.441</v>
          </cell>
          <cell r="Q55">
            <v>521</v>
          </cell>
          <cell r="R55">
            <v>3.8159899143666411</v>
          </cell>
        </row>
        <row r="56">
          <cell r="A56" t="str">
            <v>John Nogowski 1B | STL</v>
          </cell>
          <cell r="B56">
            <v>152</v>
          </cell>
          <cell r="C56">
            <v>22</v>
          </cell>
          <cell r="D56">
            <v>37</v>
          </cell>
          <cell r="E56">
            <v>22</v>
          </cell>
          <cell r="F56">
            <v>8</v>
          </cell>
          <cell r="G56">
            <v>0</v>
          </cell>
          <cell r="H56">
            <v>7</v>
          </cell>
          <cell r="I56">
            <v>24</v>
          </cell>
          <cell r="J56">
            <v>18</v>
          </cell>
          <cell r="K56">
            <v>43</v>
          </cell>
          <cell r="L56">
            <v>1</v>
          </cell>
          <cell r="M56">
            <v>0</v>
          </cell>
          <cell r="N56">
            <v>0.24299999999999999</v>
          </cell>
          <cell r="O56">
            <v>0.33</v>
          </cell>
          <cell r="P56">
            <v>0.434</v>
          </cell>
          <cell r="Q56">
            <v>527</v>
          </cell>
          <cell r="R56">
            <v>3.8396005862721281</v>
          </cell>
        </row>
        <row r="57">
          <cell r="A57" t="str">
            <v xml:space="preserve">Todd Frazier 3B | PIT </v>
          </cell>
          <cell r="B57">
            <v>190</v>
          </cell>
          <cell r="C57">
            <v>22</v>
          </cell>
          <cell r="D57">
            <v>44</v>
          </cell>
          <cell r="E57">
            <v>27</v>
          </cell>
          <cell r="F57">
            <v>8</v>
          </cell>
          <cell r="G57">
            <v>2</v>
          </cell>
          <cell r="H57">
            <v>7</v>
          </cell>
          <cell r="I57">
            <v>22</v>
          </cell>
          <cell r="J57">
            <v>16</v>
          </cell>
          <cell r="K57">
            <v>53</v>
          </cell>
          <cell r="L57">
            <v>1</v>
          </cell>
          <cell r="M57">
            <v>1</v>
          </cell>
          <cell r="N57">
            <v>0.23200000000000001</v>
          </cell>
          <cell r="O57">
            <v>0.3</v>
          </cell>
          <cell r="P57">
            <v>0.40500000000000003</v>
          </cell>
          <cell r="Q57">
            <v>563</v>
          </cell>
          <cell r="R57">
            <v>3.9187944116699387</v>
          </cell>
        </row>
        <row r="58">
          <cell r="A58" t="str">
            <v>Drew Butera C | TEX</v>
          </cell>
          <cell r="B58">
            <v>157</v>
          </cell>
          <cell r="C58">
            <v>20</v>
          </cell>
          <cell r="D58">
            <v>35</v>
          </cell>
          <cell r="E58">
            <v>22</v>
          </cell>
          <cell r="F58">
            <v>7</v>
          </cell>
          <cell r="G58">
            <v>0</v>
          </cell>
          <cell r="H58">
            <v>6</v>
          </cell>
          <cell r="I58">
            <v>20</v>
          </cell>
          <cell r="J58">
            <v>13</v>
          </cell>
          <cell r="K58">
            <v>46</v>
          </cell>
          <cell r="L58">
            <v>1</v>
          </cell>
          <cell r="M58">
            <v>0</v>
          </cell>
          <cell r="N58">
            <v>0.223</v>
          </cell>
          <cell r="O58">
            <v>0.28599999999999998</v>
          </cell>
          <cell r="P58">
            <v>0.38200000000000001</v>
          </cell>
          <cell r="Q58">
            <v>592</v>
          </cell>
          <cell r="R58">
            <v>3.436483815074233</v>
          </cell>
        </row>
        <row r="59">
          <cell r="A59" t="str">
            <v xml:space="preserve">Ildemaro Vargas 2B | CHC </v>
          </cell>
          <cell r="B59">
            <v>128</v>
          </cell>
          <cell r="C59">
            <v>18</v>
          </cell>
          <cell r="D59">
            <v>32</v>
          </cell>
          <cell r="E59">
            <v>20</v>
          </cell>
          <cell r="F59">
            <v>6</v>
          </cell>
          <cell r="G59">
            <v>1</v>
          </cell>
          <cell r="H59">
            <v>5</v>
          </cell>
          <cell r="I59">
            <v>15</v>
          </cell>
          <cell r="J59">
            <v>10</v>
          </cell>
          <cell r="K59">
            <v>29</v>
          </cell>
          <cell r="L59">
            <v>2</v>
          </cell>
          <cell r="M59">
            <v>0</v>
          </cell>
          <cell r="N59">
            <v>0.25</v>
          </cell>
          <cell r="O59">
            <v>0.312</v>
          </cell>
          <cell r="P59">
            <v>0.43</v>
          </cell>
          <cell r="Q59">
            <v>597</v>
          </cell>
          <cell r="R59">
            <v>3.3056034429315835</v>
          </cell>
        </row>
        <row r="60">
          <cell r="A60" t="str">
            <v>Howie Kendrick 1B | WAS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9999</v>
          </cell>
        </row>
        <row r="61">
          <cell r="A61" t="str">
            <v>Dexture McCall 1B | HOU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9999</v>
          </cell>
        </row>
        <row r="62">
          <cell r="A62" t="str">
            <v>Chris Jacobs 1B | STL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9999</v>
          </cell>
        </row>
        <row r="63">
          <cell r="A63" t="str">
            <v>Colby Lusignan 1B | MIA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9999</v>
          </cell>
        </row>
        <row r="64">
          <cell r="A64" t="str">
            <v>Lucas Tancas 1B | PIT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9999</v>
          </cell>
        </row>
        <row r="65">
          <cell r="A65" t="str">
            <v>Edwin Espinal 1B | DET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9999</v>
          </cell>
        </row>
        <row r="66">
          <cell r="A66" t="str">
            <v>Bruce Yari 1B | CIN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9999</v>
          </cell>
        </row>
        <row r="67">
          <cell r="A67" t="str">
            <v>Dilson Herrera 1B | CIN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9999</v>
          </cell>
        </row>
        <row r="68">
          <cell r="A68" t="str">
            <v>Preston Palmeiro 1B | BAL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9999</v>
          </cell>
        </row>
        <row r="69">
          <cell r="A69" t="str">
            <v>Alfonso Rivas 1B | CHC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9999</v>
          </cell>
        </row>
        <row r="70">
          <cell r="A70" t="str">
            <v>Matt Oberste 1B | NYM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9999</v>
          </cell>
        </row>
        <row r="71">
          <cell r="A71" t="str">
            <v>Nicholas Vizcaino 1B | ATL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9999</v>
          </cell>
        </row>
        <row r="72">
          <cell r="A72" t="str">
            <v>Jacob Schrader 1B | ATL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9999</v>
          </cell>
        </row>
        <row r="73">
          <cell r="A73" t="str">
            <v>Austin Listi 1B | PHI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9999</v>
          </cell>
        </row>
        <row r="74">
          <cell r="A74" t="str">
            <v>Trey Vavra 1B | MIN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9999</v>
          </cell>
        </row>
        <row r="75">
          <cell r="A75" t="str">
            <v>Jonathan Rodriguez 1B | MIA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9999</v>
          </cell>
        </row>
        <row r="76">
          <cell r="A76" t="str">
            <v>Austin Davidson 1B | WAS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9999</v>
          </cell>
        </row>
        <row r="77">
          <cell r="A77" t="str">
            <v>Ibandel Isabel 1B | CIN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9999</v>
          </cell>
        </row>
        <row r="78">
          <cell r="A78" t="str">
            <v>Eric Thames 1B | WAS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9999</v>
          </cell>
        </row>
        <row r="79">
          <cell r="A79" t="str">
            <v>Matt Adams 1B | ATL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9999</v>
          </cell>
        </row>
        <row r="80">
          <cell r="A80" t="str">
            <v>Jeff Malm 1B | TB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9999</v>
          </cell>
        </row>
        <row r="81">
          <cell r="A81" t="str">
            <v>Mahki Backstrom 1B | ATL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9999</v>
          </cell>
        </row>
        <row r="82">
          <cell r="A82" t="str">
            <v>Christian Williams 1B | TOR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9999</v>
          </cell>
        </row>
        <row r="83">
          <cell r="A83" t="str">
            <v>Balbino Fuenmayor 1B | ATL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9999</v>
          </cell>
        </row>
        <row r="84">
          <cell r="A84" t="str">
            <v>Brandt Stallings 1B | CIN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9999</v>
          </cell>
        </row>
        <row r="85">
          <cell r="A85" t="str">
            <v>Branden Berry 1B | MIA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9999</v>
          </cell>
        </row>
        <row r="86">
          <cell r="A86" t="str">
            <v>Patrick Wisdom 1B | CHC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9999</v>
          </cell>
        </row>
        <row r="87">
          <cell r="A87" t="str">
            <v>Charlie Culberson 1B | TEX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9999</v>
          </cell>
        </row>
        <row r="88">
          <cell r="A88" t="str">
            <v>Thomas Dillard 1B | MIL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9999</v>
          </cell>
        </row>
        <row r="89">
          <cell r="A89" t="str">
            <v>Colton Shaver 1B | HOU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9999</v>
          </cell>
        </row>
        <row r="90">
          <cell r="A90" t="str">
            <v>Carmen Benedetti 1B | HOU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9999</v>
          </cell>
        </row>
        <row r="91">
          <cell r="A91" t="str">
            <v>Troy Sieber 1B | HOU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9999</v>
          </cell>
        </row>
        <row r="92">
          <cell r="A92" t="str">
            <v>Nellie Rodriguez 1B | CLE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9999</v>
          </cell>
        </row>
        <row r="93">
          <cell r="A93" t="str">
            <v>Kewby Meyer 1B | TB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9999</v>
          </cell>
        </row>
        <row r="94">
          <cell r="A94" t="str">
            <v>Matt Dean 1B | TOR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9999</v>
          </cell>
        </row>
        <row r="95">
          <cell r="A95" t="str">
            <v>Matt Winaker 1B | NYM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9999</v>
          </cell>
        </row>
        <row r="96">
          <cell r="A96" t="str">
            <v>Jeremy Vasquez 1B | NYM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9999</v>
          </cell>
        </row>
        <row r="97">
          <cell r="A97" t="str">
            <v>Chris DeVito 1B | KC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9999</v>
          </cell>
        </row>
        <row r="98">
          <cell r="A98" t="str">
            <v>Ryan Aguilar 1B | MIL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9999</v>
          </cell>
        </row>
        <row r="99">
          <cell r="A99" t="str">
            <v>Josh Lester 1B | DET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9999</v>
          </cell>
        </row>
        <row r="100">
          <cell r="A100" t="str">
            <v>Gerald Bautista 1B | CLE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9999</v>
          </cell>
        </row>
        <row r="101">
          <cell r="A101" t="str">
            <v>Nick Longhi 1B | BOS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9999</v>
          </cell>
        </row>
        <row r="102">
          <cell r="A102" t="str">
            <v>Jordan George 1B | KC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9999</v>
          </cell>
        </row>
        <row r="103">
          <cell r="A103" t="str">
            <v>Justin Smoak 1B | MIL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9999</v>
          </cell>
        </row>
        <row r="104">
          <cell r="A104" t="str">
            <v>Eric Aguilera 1B | TEX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9999</v>
          </cell>
        </row>
        <row r="105">
          <cell r="A105" t="str">
            <v>Dylan Burdeaux 1B | DET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9999</v>
          </cell>
        </row>
        <row r="106">
          <cell r="A106" t="str">
            <v>Jedd Gyorko 1B | MIL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9999</v>
          </cell>
        </row>
        <row r="107">
          <cell r="A107" t="str">
            <v>Aaron Sabato 1B | MIN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9999</v>
          </cell>
        </row>
        <row r="108">
          <cell r="A108" t="str">
            <v>Pedro Castellanos 1B | BOS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9999</v>
          </cell>
        </row>
        <row r="109">
          <cell r="A109" t="str">
            <v>Josh Ockimey 1B | BOS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9999</v>
          </cell>
        </row>
        <row r="110">
          <cell r="A110" t="str">
            <v>Steven Sensley 1B | NYY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9999</v>
          </cell>
        </row>
        <row r="111">
          <cell r="A111" t="str">
            <v>Tyler Durna 1B | CHC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9999</v>
          </cell>
        </row>
        <row r="112">
          <cell r="A112" t="str">
            <v>Ryon Healy 1B | MIL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9999</v>
          </cell>
        </row>
        <row r="113">
          <cell r="A113" t="str">
            <v>Christian Marrero 1B | CHW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9999</v>
          </cell>
        </row>
        <row r="114">
          <cell r="A114" t="str">
            <v>Andy Wilkins 1B | MIN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9999</v>
          </cell>
        </row>
        <row r="115">
          <cell r="A115" t="str">
            <v>Joey Meneses 1B | PHI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9999</v>
          </cell>
        </row>
        <row r="116">
          <cell r="A116" t="str">
            <v>Conrad Gregor 1B | BOS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9999</v>
          </cell>
        </row>
        <row r="117">
          <cell r="A117" t="str">
            <v>Tyreque Reed 1B | TEX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9999</v>
          </cell>
        </row>
        <row r="118">
          <cell r="A118" t="str">
            <v>KJ Harrison 1B | WAS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9999</v>
          </cell>
        </row>
        <row r="119">
          <cell r="A119" t="str">
            <v>Ryan Court 1B | CHC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9999</v>
          </cell>
        </row>
        <row r="120">
          <cell r="A120" t="str">
            <v>Seth Mejias-Brean 1B | BAL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9999</v>
          </cell>
        </row>
        <row r="121">
          <cell r="A121" t="str">
            <v>Brandon Dixon 1B | DET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9999</v>
          </cell>
        </row>
        <row r="122">
          <cell r="A122" t="str">
            <v>Luken Baker 1B | STL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9999</v>
          </cell>
        </row>
        <row r="123">
          <cell r="A123" t="str">
            <v>Jhonkensy Noel 1B | CLE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9999</v>
          </cell>
        </row>
        <row r="124">
          <cell r="A124" t="str">
            <v>Eric Jagielo 1B | MIA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9999</v>
          </cell>
        </row>
        <row r="125">
          <cell r="A125" t="str">
            <v>Eric Campbell 1B | MIA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9999</v>
          </cell>
        </row>
      </sheetData>
      <sheetData sheetId="4">
        <row r="3">
          <cell r="A3" t="str">
            <v>DJ LeMahieu 2B | NYY</v>
          </cell>
          <cell r="B3">
            <v>566</v>
          </cell>
          <cell r="C3">
            <v>105</v>
          </cell>
          <cell r="D3">
            <v>186</v>
          </cell>
          <cell r="E3">
            <v>123</v>
          </cell>
          <cell r="F3">
            <v>32</v>
          </cell>
          <cell r="G3">
            <v>6</v>
          </cell>
          <cell r="H3">
            <v>25</v>
          </cell>
          <cell r="I3">
            <v>88</v>
          </cell>
          <cell r="J3">
            <v>50</v>
          </cell>
          <cell r="K3">
            <v>84</v>
          </cell>
          <cell r="L3">
            <v>6</v>
          </cell>
          <cell r="M3">
            <v>2</v>
          </cell>
          <cell r="N3">
            <v>0.32900000000000001</v>
          </cell>
          <cell r="O3">
            <v>0.38500000000000001</v>
          </cell>
          <cell r="P3">
            <v>0.53900000000000003</v>
          </cell>
          <cell r="Q3">
            <v>16</v>
          </cell>
          <cell r="R3">
            <v>16.885261327792648</v>
          </cell>
        </row>
        <row r="4">
          <cell r="A4" t="str">
            <v>Whit Merrifield RF | KC</v>
          </cell>
          <cell r="B4">
            <v>591</v>
          </cell>
          <cell r="C4">
            <v>102</v>
          </cell>
          <cell r="D4">
            <v>174</v>
          </cell>
          <cell r="E4">
            <v>114</v>
          </cell>
          <cell r="F4">
            <v>33</v>
          </cell>
          <cell r="G4">
            <v>5</v>
          </cell>
          <cell r="H4">
            <v>22</v>
          </cell>
          <cell r="I4">
            <v>81</v>
          </cell>
          <cell r="J4">
            <v>43</v>
          </cell>
          <cell r="K4">
            <v>107</v>
          </cell>
          <cell r="L4">
            <v>22</v>
          </cell>
          <cell r="M4">
            <v>8</v>
          </cell>
          <cell r="N4">
            <v>0.29399999999999998</v>
          </cell>
          <cell r="O4">
            <v>0.34699999999999998</v>
          </cell>
          <cell r="P4">
            <v>0.47899999999999998</v>
          </cell>
          <cell r="Q4">
            <v>20</v>
          </cell>
          <cell r="R4">
            <v>21.181045148970259</v>
          </cell>
        </row>
        <row r="5">
          <cell r="A5" t="str">
            <v xml:space="preserve">Ozzie Albies 2B | ATL </v>
          </cell>
          <cell r="B5">
            <v>575</v>
          </cell>
          <cell r="C5">
            <v>90</v>
          </cell>
          <cell r="D5">
            <v>161</v>
          </cell>
          <cell r="E5">
            <v>100</v>
          </cell>
          <cell r="F5">
            <v>33</v>
          </cell>
          <cell r="G5">
            <v>6</v>
          </cell>
          <cell r="H5">
            <v>22</v>
          </cell>
          <cell r="I5">
            <v>76</v>
          </cell>
          <cell r="J5">
            <v>42</v>
          </cell>
          <cell r="K5">
            <v>119</v>
          </cell>
          <cell r="L5">
            <v>14</v>
          </cell>
          <cell r="M5">
            <v>4</v>
          </cell>
          <cell r="N5">
            <v>0.28000000000000003</v>
          </cell>
          <cell r="O5">
            <v>0.33100000000000002</v>
          </cell>
          <cell r="P5">
            <v>0.47299999999999998</v>
          </cell>
          <cell r="Q5">
            <v>21</v>
          </cell>
          <cell r="R5">
            <v>17.548352244174101</v>
          </cell>
        </row>
        <row r="6">
          <cell r="A6" t="str">
            <v xml:space="preserve">Jose Altuve 2B | HOU </v>
          </cell>
          <cell r="B6">
            <v>597</v>
          </cell>
          <cell r="C6">
            <v>107</v>
          </cell>
          <cell r="D6">
            <v>169</v>
          </cell>
          <cell r="E6">
            <v>101</v>
          </cell>
          <cell r="F6">
            <v>34</v>
          </cell>
          <cell r="G6">
            <v>2</v>
          </cell>
          <cell r="H6">
            <v>32</v>
          </cell>
          <cell r="I6">
            <v>83</v>
          </cell>
          <cell r="J6">
            <v>56</v>
          </cell>
          <cell r="K6">
            <v>109</v>
          </cell>
          <cell r="L6">
            <v>7</v>
          </cell>
          <cell r="M6">
            <v>6</v>
          </cell>
          <cell r="N6">
            <v>0.28299999999999997</v>
          </cell>
          <cell r="O6">
            <v>0.34699999999999998</v>
          </cell>
          <cell r="P6">
            <v>0.50700000000000001</v>
          </cell>
          <cell r="Q6">
            <v>50</v>
          </cell>
          <cell r="R6">
            <v>17.596383914136762</v>
          </cell>
        </row>
        <row r="7">
          <cell r="A7" t="str">
            <v xml:space="preserve">Cavan Biggio 2B | TOR </v>
          </cell>
          <cell r="B7">
            <v>539</v>
          </cell>
          <cell r="C7">
            <v>104</v>
          </cell>
          <cell r="D7">
            <v>142</v>
          </cell>
          <cell r="E7">
            <v>82</v>
          </cell>
          <cell r="F7">
            <v>35</v>
          </cell>
          <cell r="G7">
            <v>3</v>
          </cell>
          <cell r="H7">
            <v>22</v>
          </cell>
          <cell r="I7">
            <v>77</v>
          </cell>
          <cell r="J7">
            <v>96</v>
          </cell>
          <cell r="K7">
            <v>155</v>
          </cell>
          <cell r="L7">
            <v>16</v>
          </cell>
          <cell r="M7">
            <v>2</v>
          </cell>
          <cell r="N7">
            <v>0.26400000000000001</v>
          </cell>
          <cell r="O7">
            <v>0.38100000000000001</v>
          </cell>
          <cell r="P7">
            <v>0.46200000000000002</v>
          </cell>
          <cell r="Q7">
            <v>51</v>
          </cell>
          <cell r="R7">
            <v>18.40033839885945</v>
          </cell>
        </row>
        <row r="8">
          <cell r="A8" t="str">
            <v>Keston Hiura 2B | MIL</v>
          </cell>
          <cell r="B8">
            <v>560</v>
          </cell>
          <cell r="C8">
            <v>84</v>
          </cell>
          <cell r="D8">
            <v>143</v>
          </cell>
          <cell r="E8">
            <v>87</v>
          </cell>
          <cell r="F8">
            <v>25</v>
          </cell>
          <cell r="G8">
            <v>2</v>
          </cell>
          <cell r="H8">
            <v>29</v>
          </cell>
          <cell r="I8">
            <v>80</v>
          </cell>
          <cell r="J8">
            <v>40</v>
          </cell>
          <cell r="K8">
            <v>186</v>
          </cell>
          <cell r="L8">
            <v>11</v>
          </cell>
          <cell r="M8">
            <v>4</v>
          </cell>
          <cell r="N8">
            <v>0.255</v>
          </cell>
          <cell r="O8">
            <v>0.32300000000000001</v>
          </cell>
          <cell r="P8">
            <v>0.46300000000000002</v>
          </cell>
          <cell r="Q8">
            <v>53</v>
          </cell>
          <cell r="R8">
            <v>16.924493810008951</v>
          </cell>
        </row>
        <row r="9">
          <cell r="A9" t="str">
            <v xml:space="preserve">Brandon Lowe 2B | TB </v>
          </cell>
          <cell r="B9">
            <v>563</v>
          </cell>
          <cell r="C9">
            <v>88</v>
          </cell>
          <cell r="D9">
            <v>143</v>
          </cell>
          <cell r="E9">
            <v>82</v>
          </cell>
          <cell r="F9">
            <v>26</v>
          </cell>
          <cell r="G9">
            <v>4</v>
          </cell>
          <cell r="H9">
            <v>31</v>
          </cell>
          <cell r="I9">
            <v>87</v>
          </cell>
          <cell r="J9">
            <v>53</v>
          </cell>
          <cell r="K9">
            <v>157</v>
          </cell>
          <cell r="L9">
            <v>8</v>
          </cell>
          <cell r="M9">
            <v>2</v>
          </cell>
          <cell r="N9">
            <v>0.254</v>
          </cell>
          <cell r="O9">
            <v>0.32500000000000001</v>
          </cell>
          <cell r="P9">
            <v>0.48</v>
          </cell>
          <cell r="Q9">
            <v>57</v>
          </cell>
          <cell r="R9">
            <v>16.604990075697547</v>
          </cell>
        </row>
        <row r="10">
          <cell r="A10" t="str">
            <v>Jeff McNeil LF | NYM</v>
          </cell>
          <cell r="B10">
            <v>538</v>
          </cell>
          <cell r="C10">
            <v>80</v>
          </cell>
          <cell r="D10">
            <v>158</v>
          </cell>
          <cell r="E10">
            <v>106</v>
          </cell>
          <cell r="F10">
            <v>41</v>
          </cell>
          <cell r="G10">
            <v>1</v>
          </cell>
          <cell r="H10">
            <v>10</v>
          </cell>
          <cell r="I10">
            <v>79</v>
          </cell>
          <cell r="J10">
            <v>49</v>
          </cell>
          <cell r="K10">
            <v>89</v>
          </cell>
          <cell r="L10">
            <v>3</v>
          </cell>
          <cell r="M10">
            <v>3</v>
          </cell>
          <cell r="N10">
            <v>0.29399999999999998</v>
          </cell>
          <cell r="O10">
            <v>0.36499999999999999</v>
          </cell>
          <cell r="P10">
            <v>0.42899999999999999</v>
          </cell>
          <cell r="Q10">
            <v>85</v>
          </cell>
          <cell r="R10">
            <v>12.042138272514293</v>
          </cell>
        </row>
        <row r="11">
          <cell r="A11" t="str">
            <v xml:space="preserve">Mike Moustakas 2B | CIN </v>
          </cell>
          <cell r="B11">
            <v>525</v>
          </cell>
          <cell r="C11">
            <v>67</v>
          </cell>
          <cell r="D11">
            <v>127</v>
          </cell>
          <cell r="E11">
            <v>68</v>
          </cell>
          <cell r="F11">
            <v>30</v>
          </cell>
          <cell r="G11">
            <v>2</v>
          </cell>
          <cell r="H11">
            <v>27</v>
          </cell>
          <cell r="I11">
            <v>87</v>
          </cell>
          <cell r="J11">
            <v>49</v>
          </cell>
          <cell r="K11">
            <v>113</v>
          </cell>
          <cell r="L11">
            <v>4</v>
          </cell>
          <cell r="M11">
            <v>1</v>
          </cell>
          <cell r="N11">
            <v>0.24199999999999999</v>
          </cell>
          <cell r="O11">
            <v>0.313</v>
          </cell>
          <cell r="P11">
            <v>0.46100000000000002</v>
          </cell>
          <cell r="Q11">
            <v>92</v>
          </cell>
          <cell r="R11">
            <v>13.565955121491143</v>
          </cell>
        </row>
        <row r="12">
          <cell r="A12" t="str">
            <v xml:space="preserve">Nick Madrigal 2B | CHW </v>
          </cell>
          <cell r="B12">
            <v>464</v>
          </cell>
          <cell r="C12">
            <v>63</v>
          </cell>
          <cell r="D12">
            <v>136</v>
          </cell>
          <cell r="E12">
            <v>96</v>
          </cell>
          <cell r="F12">
            <v>24</v>
          </cell>
          <cell r="G12">
            <v>3</v>
          </cell>
          <cell r="H12">
            <v>13</v>
          </cell>
          <cell r="I12">
            <v>61</v>
          </cell>
          <cell r="J12">
            <v>34</v>
          </cell>
          <cell r="K12">
            <v>87</v>
          </cell>
          <cell r="L12">
            <v>8</v>
          </cell>
          <cell r="M12">
            <v>2</v>
          </cell>
          <cell r="N12">
            <v>0.29299999999999998</v>
          </cell>
          <cell r="O12">
            <v>0.34699999999999998</v>
          </cell>
          <cell r="P12">
            <v>0.442</v>
          </cell>
          <cell r="Q12">
            <v>107</v>
          </cell>
          <cell r="R12">
            <v>12.205057125920703</v>
          </cell>
        </row>
        <row r="13">
          <cell r="A13" t="str">
            <v xml:space="preserve">Tommy Edman 3B | STL </v>
          </cell>
          <cell r="B13">
            <v>570</v>
          </cell>
          <cell r="C13">
            <v>89</v>
          </cell>
          <cell r="D13">
            <v>156</v>
          </cell>
          <cell r="E13">
            <v>102</v>
          </cell>
          <cell r="F13">
            <v>28</v>
          </cell>
          <cell r="G13">
            <v>6</v>
          </cell>
          <cell r="H13">
            <v>20</v>
          </cell>
          <cell r="I13">
            <v>72</v>
          </cell>
          <cell r="J13">
            <v>42</v>
          </cell>
          <cell r="K13">
            <v>130</v>
          </cell>
          <cell r="L13">
            <v>12</v>
          </cell>
          <cell r="M13">
            <v>6</v>
          </cell>
          <cell r="N13">
            <v>0.27400000000000002</v>
          </cell>
          <cell r="O13">
            <v>0.33100000000000002</v>
          </cell>
          <cell r="P13">
            <v>0.44900000000000001</v>
          </cell>
          <cell r="Q13">
            <v>123</v>
          </cell>
          <cell r="R13">
            <v>16.32983658712973</v>
          </cell>
        </row>
        <row r="14">
          <cell r="A14" t="str">
            <v>Andres Gimenez SS | CLE</v>
          </cell>
          <cell r="B14">
            <v>402</v>
          </cell>
          <cell r="C14">
            <v>59</v>
          </cell>
          <cell r="D14">
            <v>105</v>
          </cell>
          <cell r="E14">
            <v>70</v>
          </cell>
          <cell r="F14">
            <v>18</v>
          </cell>
          <cell r="G14">
            <v>4</v>
          </cell>
          <cell r="H14">
            <v>13</v>
          </cell>
          <cell r="I14">
            <v>49</v>
          </cell>
          <cell r="J14">
            <v>30</v>
          </cell>
          <cell r="K14">
            <v>90</v>
          </cell>
          <cell r="L14">
            <v>12</v>
          </cell>
          <cell r="M14">
            <v>4</v>
          </cell>
          <cell r="N14">
            <v>0.26100000000000001</v>
          </cell>
          <cell r="O14">
            <v>0.316</v>
          </cell>
          <cell r="P14">
            <v>0.42299999999999999</v>
          </cell>
          <cell r="Q14">
            <v>147</v>
          </cell>
          <cell r="R14">
            <v>12.223456713186236</v>
          </cell>
        </row>
        <row r="15">
          <cell r="A15" t="str">
            <v>Nick Solak LF | TEX</v>
          </cell>
          <cell r="B15">
            <v>483</v>
          </cell>
          <cell r="C15">
            <v>76</v>
          </cell>
          <cell r="D15">
            <v>132</v>
          </cell>
          <cell r="E15">
            <v>88</v>
          </cell>
          <cell r="F15">
            <v>26</v>
          </cell>
          <cell r="G15">
            <v>2</v>
          </cell>
          <cell r="H15">
            <v>16</v>
          </cell>
          <cell r="I15">
            <v>71</v>
          </cell>
          <cell r="J15">
            <v>50</v>
          </cell>
          <cell r="K15">
            <v>120</v>
          </cell>
          <cell r="L15">
            <v>12</v>
          </cell>
          <cell r="M15">
            <v>3</v>
          </cell>
          <cell r="N15">
            <v>0.27300000000000002</v>
          </cell>
          <cell r="O15">
            <v>0.34499999999999997</v>
          </cell>
          <cell r="P15">
            <v>0.435</v>
          </cell>
          <cell r="Q15">
            <v>174</v>
          </cell>
          <cell r="R15">
            <v>14.731907298336804</v>
          </cell>
        </row>
        <row r="16">
          <cell r="A16" t="str">
            <v>Jean Segura 2B | PHI</v>
          </cell>
          <cell r="B16">
            <v>576</v>
          </cell>
          <cell r="C16">
            <v>82</v>
          </cell>
          <cell r="D16">
            <v>159</v>
          </cell>
          <cell r="E16">
            <v>111</v>
          </cell>
          <cell r="F16">
            <v>27</v>
          </cell>
          <cell r="G16">
            <v>6</v>
          </cell>
          <cell r="H16">
            <v>15</v>
          </cell>
          <cell r="I16">
            <v>68</v>
          </cell>
          <cell r="J16">
            <v>45</v>
          </cell>
          <cell r="K16">
            <v>110</v>
          </cell>
          <cell r="L16">
            <v>9</v>
          </cell>
          <cell r="M16">
            <v>3</v>
          </cell>
          <cell r="N16">
            <v>0.27600000000000002</v>
          </cell>
          <cell r="O16">
            <v>0.33400000000000002</v>
          </cell>
          <cell r="P16">
            <v>0.42199999999999999</v>
          </cell>
          <cell r="Q16">
            <v>175</v>
          </cell>
          <cell r="R16">
            <v>14.340449611670355</v>
          </cell>
        </row>
        <row r="17">
          <cell r="A17" t="str">
            <v xml:space="preserve">Jon Berti 2B | MIA </v>
          </cell>
          <cell r="B17">
            <v>516</v>
          </cell>
          <cell r="C17">
            <v>95</v>
          </cell>
          <cell r="D17">
            <v>144</v>
          </cell>
          <cell r="E17">
            <v>96</v>
          </cell>
          <cell r="F17">
            <v>31</v>
          </cell>
          <cell r="G17">
            <v>2</v>
          </cell>
          <cell r="H17">
            <v>15</v>
          </cell>
          <cell r="I17">
            <v>61</v>
          </cell>
          <cell r="J17">
            <v>61</v>
          </cell>
          <cell r="K17">
            <v>147</v>
          </cell>
          <cell r="L17">
            <v>32</v>
          </cell>
          <cell r="M17">
            <v>7</v>
          </cell>
          <cell r="N17">
            <v>0.27900000000000003</v>
          </cell>
          <cell r="O17">
            <v>0.36899999999999999</v>
          </cell>
          <cell r="P17">
            <v>0.434</v>
          </cell>
          <cell r="Q17">
            <v>197</v>
          </cell>
          <cell r="R17">
            <v>21.923037348121941</v>
          </cell>
        </row>
        <row r="18">
          <cell r="A18" t="str">
            <v xml:space="preserve">Rougned Odor 2B | TEX </v>
          </cell>
          <cell r="B18">
            <v>532</v>
          </cell>
          <cell r="C18">
            <v>75</v>
          </cell>
          <cell r="D18">
            <v>111</v>
          </cell>
          <cell r="E18">
            <v>51</v>
          </cell>
          <cell r="F18">
            <v>26</v>
          </cell>
          <cell r="G18">
            <v>1</v>
          </cell>
          <cell r="H18">
            <v>33</v>
          </cell>
          <cell r="I18">
            <v>102</v>
          </cell>
          <cell r="J18">
            <v>46</v>
          </cell>
          <cell r="K18">
            <v>174</v>
          </cell>
          <cell r="L18">
            <v>8</v>
          </cell>
          <cell r="M18">
            <v>4</v>
          </cell>
          <cell r="N18">
            <v>0.20899999999999999</v>
          </cell>
          <cell r="O18">
            <v>0.27700000000000002</v>
          </cell>
          <cell r="P18">
            <v>0.44700000000000001</v>
          </cell>
          <cell r="Q18">
            <v>203</v>
          </cell>
          <cell r="R18">
            <v>16.184746138778312</v>
          </cell>
        </row>
        <row r="19">
          <cell r="A19" t="str">
            <v>Starlin Castro 2B | WAS</v>
          </cell>
          <cell r="B19">
            <v>548</v>
          </cell>
          <cell r="C19">
            <v>73</v>
          </cell>
          <cell r="D19">
            <v>154</v>
          </cell>
          <cell r="E19">
            <v>96</v>
          </cell>
          <cell r="F19">
            <v>30</v>
          </cell>
          <cell r="G19">
            <v>5</v>
          </cell>
          <cell r="H19">
            <v>23</v>
          </cell>
          <cell r="I19">
            <v>80</v>
          </cell>
          <cell r="J19">
            <v>36</v>
          </cell>
          <cell r="K19">
            <v>104</v>
          </cell>
          <cell r="L19">
            <v>2</v>
          </cell>
          <cell r="M19">
            <v>2</v>
          </cell>
          <cell r="N19">
            <v>0.28100000000000003</v>
          </cell>
          <cell r="O19">
            <v>0.32500000000000001</v>
          </cell>
          <cell r="P19">
            <v>0.48</v>
          </cell>
          <cell r="Q19">
            <v>211</v>
          </cell>
          <cell r="R19">
            <v>12.98264602730036</v>
          </cell>
        </row>
        <row r="20">
          <cell r="A20" t="str">
            <v>Freddy Galvis SS | BAL</v>
          </cell>
          <cell r="B20">
            <v>568</v>
          </cell>
          <cell r="C20">
            <v>70</v>
          </cell>
          <cell r="D20">
            <v>159</v>
          </cell>
          <cell r="E20">
            <v>102</v>
          </cell>
          <cell r="F20">
            <v>32</v>
          </cell>
          <cell r="G20">
            <v>2</v>
          </cell>
          <cell r="H20">
            <v>23</v>
          </cell>
          <cell r="I20">
            <v>70</v>
          </cell>
          <cell r="J20">
            <v>35</v>
          </cell>
          <cell r="K20">
            <v>135</v>
          </cell>
          <cell r="L20">
            <v>5</v>
          </cell>
          <cell r="M20">
            <v>2</v>
          </cell>
          <cell r="N20">
            <v>0.28000000000000003</v>
          </cell>
          <cell r="O20">
            <v>0.32800000000000001</v>
          </cell>
          <cell r="P20">
            <v>0.46500000000000002</v>
          </cell>
          <cell r="Q20">
            <v>214</v>
          </cell>
          <cell r="R20">
            <v>13.586925455488545</v>
          </cell>
        </row>
        <row r="21">
          <cell r="A21" t="str">
            <v>Kolten Wong 2B | MIL</v>
          </cell>
          <cell r="B21">
            <v>576</v>
          </cell>
          <cell r="C21">
            <v>73</v>
          </cell>
          <cell r="D21">
            <v>154</v>
          </cell>
          <cell r="E21">
            <v>108</v>
          </cell>
          <cell r="F21">
            <v>25</v>
          </cell>
          <cell r="G21">
            <v>8</v>
          </cell>
          <cell r="H21">
            <v>13</v>
          </cell>
          <cell r="I21">
            <v>64</v>
          </cell>
          <cell r="J21">
            <v>55</v>
          </cell>
          <cell r="K21">
            <v>111</v>
          </cell>
          <cell r="L21">
            <v>20</v>
          </cell>
          <cell r="M21">
            <v>6</v>
          </cell>
          <cell r="N21">
            <v>0.26700000000000002</v>
          </cell>
          <cell r="O21">
            <v>0.34200000000000003</v>
          </cell>
          <cell r="P21">
            <v>0.40600000000000003</v>
          </cell>
          <cell r="Q21">
            <v>217</v>
          </cell>
          <cell r="R21">
            <v>17.122059444822067</v>
          </cell>
        </row>
        <row r="22">
          <cell r="A22" t="str">
            <v>Cesar Hernandez 2B | CLE</v>
          </cell>
          <cell r="B22">
            <v>558</v>
          </cell>
          <cell r="C22">
            <v>80</v>
          </cell>
          <cell r="D22">
            <v>164</v>
          </cell>
          <cell r="E22">
            <v>115</v>
          </cell>
          <cell r="F22">
            <v>34</v>
          </cell>
          <cell r="G22">
            <v>2</v>
          </cell>
          <cell r="H22">
            <v>13</v>
          </cell>
          <cell r="I22">
            <v>65</v>
          </cell>
          <cell r="J22">
            <v>41</v>
          </cell>
          <cell r="K22">
            <v>109</v>
          </cell>
          <cell r="L22">
            <v>5</v>
          </cell>
          <cell r="M22">
            <v>2</v>
          </cell>
          <cell r="N22">
            <v>0.29399999999999998</v>
          </cell>
          <cell r="O22">
            <v>0.34599999999999997</v>
          </cell>
          <cell r="P22">
            <v>0.432</v>
          </cell>
          <cell r="Q22">
            <v>219</v>
          </cell>
          <cell r="R22">
            <v>12.676434269132571</v>
          </cell>
        </row>
        <row r="23">
          <cell r="A23" t="str">
            <v>Jonathan Villar 2B | NYM</v>
          </cell>
          <cell r="B23">
            <v>384</v>
          </cell>
          <cell r="C23">
            <v>57</v>
          </cell>
          <cell r="D23">
            <v>103</v>
          </cell>
          <cell r="E23">
            <v>69</v>
          </cell>
          <cell r="F23">
            <v>20</v>
          </cell>
          <cell r="G23">
            <v>2</v>
          </cell>
          <cell r="H23">
            <v>12</v>
          </cell>
          <cell r="I23">
            <v>44</v>
          </cell>
          <cell r="J23">
            <v>38</v>
          </cell>
          <cell r="K23">
            <v>109</v>
          </cell>
          <cell r="L23">
            <v>26</v>
          </cell>
          <cell r="M23">
            <v>7</v>
          </cell>
          <cell r="N23">
            <v>0.26800000000000002</v>
          </cell>
          <cell r="O23">
            <v>0.33600000000000002</v>
          </cell>
          <cell r="P23">
            <v>0.42399999999999999</v>
          </cell>
          <cell r="Q23">
            <v>229</v>
          </cell>
          <cell r="R23">
            <v>16.441234232964401</v>
          </cell>
        </row>
        <row r="24">
          <cell r="A24" t="str">
            <v>Joey Wendle 3B | TB</v>
          </cell>
          <cell r="B24">
            <v>452</v>
          </cell>
          <cell r="C24">
            <v>67</v>
          </cell>
          <cell r="D24">
            <v>119</v>
          </cell>
          <cell r="E24">
            <v>78</v>
          </cell>
          <cell r="F24">
            <v>24</v>
          </cell>
          <cell r="G24">
            <v>4</v>
          </cell>
          <cell r="H24">
            <v>13</v>
          </cell>
          <cell r="I24">
            <v>60</v>
          </cell>
          <cell r="J24">
            <v>39</v>
          </cell>
          <cell r="K24">
            <v>110</v>
          </cell>
          <cell r="L24">
            <v>12</v>
          </cell>
          <cell r="M24">
            <v>4</v>
          </cell>
          <cell r="N24">
            <v>0.26300000000000001</v>
          </cell>
          <cell r="O24">
            <v>0.33300000000000002</v>
          </cell>
          <cell r="P24">
            <v>0.42</v>
          </cell>
          <cell r="Q24">
            <v>235</v>
          </cell>
          <cell r="R24">
            <v>13.282704509144898</v>
          </cell>
        </row>
        <row r="25">
          <cell r="A25" t="str">
            <v xml:space="preserve">Jonathan Schoop 2B | DET </v>
          </cell>
          <cell r="B25">
            <v>493</v>
          </cell>
          <cell r="C25">
            <v>63</v>
          </cell>
          <cell r="D25">
            <v>130</v>
          </cell>
          <cell r="E25">
            <v>87</v>
          </cell>
          <cell r="F25">
            <v>21</v>
          </cell>
          <cell r="G25">
            <v>3</v>
          </cell>
          <cell r="H25">
            <v>19</v>
          </cell>
          <cell r="I25">
            <v>58</v>
          </cell>
          <cell r="J25">
            <v>29</v>
          </cell>
          <cell r="K25">
            <v>129</v>
          </cell>
          <cell r="L25">
            <v>3</v>
          </cell>
          <cell r="M25">
            <v>0</v>
          </cell>
          <cell r="N25">
            <v>0.26400000000000001</v>
          </cell>
          <cell r="O25">
            <v>0.313</v>
          </cell>
          <cell r="P25">
            <v>0.434</v>
          </cell>
          <cell r="Q25">
            <v>248</v>
          </cell>
          <cell r="R25">
            <v>11.03544979018114</v>
          </cell>
        </row>
        <row r="26">
          <cell r="A26" t="str">
            <v xml:space="preserve">Luis Arraez 2B | MIN </v>
          </cell>
          <cell r="B26">
            <v>466</v>
          </cell>
          <cell r="C26">
            <v>69</v>
          </cell>
          <cell r="D26">
            <v>140</v>
          </cell>
          <cell r="E26">
            <v>98</v>
          </cell>
          <cell r="F26">
            <v>31</v>
          </cell>
          <cell r="G26">
            <v>2</v>
          </cell>
          <cell r="H26">
            <v>9</v>
          </cell>
          <cell r="I26">
            <v>51</v>
          </cell>
          <cell r="J26">
            <v>41</v>
          </cell>
          <cell r="K26">
            <v>68</v>
          </cell>
          <cell r="L26">
            <v>3</v>
          </cell>
          <cell r="M26">
            <v>2</v>
          </cell>
          <cell r="N26">
            <v>0.3</v>
          </cell>
          <cell r="O26">
            <v>0.35799999999999998</v>
          </cell>
          <cell r="P26">
            <v>0.433</v>
          </cell>
          <cell r="Q26">
            <v>251</v>
          </cell>
          <cell r="R26">
            <v>9.9964993904793911</v>
          </cell>
        </row>
        <row r="27">
          <cell r="A27" t="str">
            <v xml:space="preserve">Nico Hoerner 2B | CHC </v>
          </cell>
          <cell r="B27">
            <v>431</v>
          </cell>
          <cell r="C27">
            <v>63</v>
          </cell>
          <cell r="D27">
            <v>110</v>
          </cell>
          <cell r="E27">
            <v>77</v>
          </cell>
          <cell r="F27">
            <v>19</v>
          </cell>
          <cell r="G27">
            <v>3</v>
          </cell>
          <cell r="H27">
            <v>11</v>
          </cell>
          <cell r="I27">
            <v>58</v>
          </cell>
          <cell r="J27">
            <v>36</v>
          </cell>
          <cell r="K27">
            <v>100</v>
          </cell>
          <cell r="L27">
            <v>8</v>
          </cell>
          <cell r="M27">
            <v>3</v>
          </cell>
          <cell r="N27">
            <v>0.255</v>
          </cell>
          <cell r="O27">
            <v>0.32</v>
          </cell>
          <cell r="P27">
            <v>0.39</v>
          </cell>
          <cell r="Q27">
            <v>262</v>
          </cell>
          <cell r="R27">
            <v>11.263815761288686</v>
          </cell>
        </row>
        <row r="28">
          <cell r="A28" t="str">
            <v xml:space="preserve">David Bote 3B | CHC </v>
          </cell>
          <cell r="B28">
            <v>376</v>
          </cell>
          <cell r="C28">
            <v>51</v>
          </cell>
          <cell r="D28">
            <v>91</v>
          </cell>
          <cell r="E28">
            <v>54</v>
          </cell>
          <cell r="F28">
            <v>16</v>
          </cell>
          <cell r="G28">
            <v>2</v>
          </cell>
          <cell r="H28">
            <v>19</v>
          </cell>
          <cell r="I28">
            <v>63</v>
          </cell>
          <cell r="J28">
            <v>40</v>
          </cell>
          <cell r="K28">
            <v>105</v>
          </cell>
          <cell r="L28">
            <v>4</v>
          </cell>
          <cell r="M28">
            <v>1</v>
          </cell>
          <cell r="N28">
            <v>0.24199999999999999</v>
          </cell>
          <cell r="O28">
            <v>0.32500000000000001</v>
          </cell>
          <cell r="P28">
            <v>0.44700000000000001</v>
          </cell>
          <cell r="Q28">
            <v>264</v>
          </cell>
          <cell r="R28">
            <v>10.202308785683249</v>
          </cell>
        </row>
        <row r="29">
          <cell r="A29" t="str">
            <v xml:space="preserve">Adam Frazier 2B | PIT </v>
          </cell>
          <cell r="B29">
            <v>529</v>
          </cell>
          <cell r="C29">
            <v>65</v>
          </cell>
          <cell r="D29">
            <v>132</v>
          </cell>
          <cell r="E29">
            <v>87</v>
          </cell>
          <cell r="F29">
            <v>25</v>
          </cell>
          <cell r="G29">
            <v>4</v>
          </cell>
          <cell r="H29">
            <v>16</v>
          </cell>
          <cell r="I29">
            <v>53</v>
          </cell>
          <cell r="J29">
            <v>44</v>
          </cell>
          <cell r="K29">
            <v>98</v>
          </cell>
          <cell r="L29">
            <v>5</v>
          </cell>
          <cell r="M29">
            <v>3</v>
          </cell>
          <cell r="N29">
            <v>0.249</v>
          </cell>
          <cell r="O29">
            <v>0.317</v>
          </cell>
          <cell r="P29">
            <v>0.40300000000000002</v>
          </cell>
          <cell r="Q29">
            <v>265</v>
          </cell>
          <cell r="R29">
            <v>11.264177084925471</v>
          </cell>
        </row>
        <row r="30">
          <cell r="A30" t="str">
            <v xml:space="preserve">Michael Chavis 1B | BOS </v>
          </cell>
          <cell r="B30">
            <v>385</v>
          </cell>
          <cell r="C30">
            <v>48</v>
          </cell>
          <cell r="D30">
            <v>91</v>
          </cell>
          <cell r="E30">
            <v>55</v>
          </cell>
          <cell r="F30">
            <v>14</v>
          </cell>
          <cell r="G30">
            <v>2</v>
          </cell>
          <cell r="H30">
            <v>20</v>
          </cell>
          <cell r="I30">
            <v>61</v>
          </cell>
          <cell r="J30">
            <v>33</v>
          </cell>
          <cell r="K30">
            <v>137</v>
          </cell>
          <cell r="L30">
            <v>5</v>
          </cell>
          <cell r="M30">
            <v>1</v>
          </cell>
          <cell r="N30">
            <v>0.23599999999999999</v>
          </cell>
          <cell r="O30">
            <v>0.30299999999999999</v>
          </cell>
          <cell r="P30">
            <v>0.439</v>
          </cell>
          <cell r="Q30">
            <v>269</v>
          </cell>
          <cell r="R30">
            <v>10.459953950268419</v>
          </cell>
        </row>
        <row r="31">
          <cell r="A31" t="str">
            <v>Tyler Wade 2B | NYY</v>
          </cell>
          <cell r="B31">
            <v>313</v>
          </cell>
          <cell r="C31">
            <v>57</v>
          </cell>
          <cell r="D31">
            <v>78</v>
          </cell>
          <cell r="E31">
            <v>48</v>
          </cell>
          <cell r="F31">
            <v>15</v>
          </cell>
          <cell r="G31">
            <v>3</v>
          </cell>
          <cell r="H31">
            <v>12</v>
          </cell>
          <cell r="I31">
            <v>43</v>
          </cell>
          <cell r="J31">
            <v>37</v>
          </cell>
          <cell r="K31">
            <v>79</v>
          </cell>
          <cell r="L31">
            <v>12</v>
          </cell>
          <cell r="M31">
            <v>3</v>
          </cell>
          <cell r="N31">
            <v>0.249</v>
          </cell>
          <cell r="O31">
            <v>0.33</v>
          </cell>
          <cell r="P31">
            <v>0.43099999999999999</v>
          </cell>
          <cell r="Q31">
            <v>271</v>
          </cell>
          <cell r="R31">
            <v>11.187281225920128</v>
          </cell>
        </row>
        <row r="32">
          <cell r="A32" t="str">
            <v xml:space="preserve">Niko Goodrum SS | DET </v>
          </cell>
          <cell r="B32">
            <v>374</v>
          </cell>
          <cell r="C32">
            <v>48</v>
          </cell>
          <cell r="D32">
            <v>89</v>
          </cell>
          <cell r="E32">
            <v>54</v>
          </cell>
          <cell r="F32">
            <v>21</v>
          </cell>
          <cell r="G32">
            <v>3</v>
          </cell>
          <cell r="H32">
            <v>11</v>
          </cell>
          <cell r="I32">
            <v>47</v>
          </cell>
          <cell r="J32">
            <v>42</v>
          </cell>
          <cell r="K32">
            <v>120</v>
          </cell>
          <cell r="L32">
            <v>15</v>
          </cell>
          <cell r="M32">
            <v>4</v>
          </cell>
          <cell r="N32">
            <v>0.23799999999999999</v>
          </cell>
          <cell r="O32">
            <v>0.315</v>
          </cell>
          <cell r="P32">
            <v>0.39800000000000002</v>
          </cell>
          <cell r="Q32">
            <v>281</v>
          </cell>
          <cell r="R32">
            <v>12.092872525805902</v>
          </cell>
        </row>
        <row r="33">
          <cell r="A33" t="str">
            <v>Aledmys Diaz 2B | HOU</v>
          </cell>
          <cell r="B33">
            <v>315</v>
          </cell>
          <cell r="C33">
            <v>49</v>
          </cell>
          <cell r="D33">
            <v>86</v>
          </cell>
          <cell r="E33">
            <v>49</v>
          </cell>
          <cell r="F33">
            <v>21</v>
          </cell>
          <cell r="G33">
            <v>2</v>
          </cell>
          <cell r="H33">
            <v>14</v>
          </cell>
          <cell r="I33">
            <v>48</v>
          </cell>
          <cell r="J33">
            <v>29</v>
          </cell>
          <cell r="K33">
            <v>59</v>
          </cell>
          <cell r="L33">
            <v>3</v>
          </cell>
          <cell r="M33">
            <v>1</v>
          </cell>
          <cell r="N33">
            <v>0.27300000000000002</v>
          </cell>
          <cell r="O33">
            <v>0.33500000000000002</v>
          </cell>
          <cell r="P33">
            <v>0.48599999999999999</v>
          </cell>
          <cell r="Q33">
            <v>283</v>
          </cell>
          <cell r="R33">
            <v>8.483017444221467</v>
          </cell>
        </row>
        <row r="34">
          <cell r="A34" t="str">
            <v>Leury Garcia SS | CHW</v>
          </cell>
          <cell r="B34">
            <v>324</v>
          </cell>
          <cell r="C34">
            <v>57</v>
          </cell>
          <cell r="D34">
            <v>87</v>
          </cell>
          <cell r="E34">
            <v>62</v>
          </cell>
          <cell r="F34">
            <v>15</v>
          </cell>
          <cell r="G34">
            <v>3</v>
          </cell>
          <cell r="H34">
            <v>7</v>
          </cell>
          <cell r="I34">
            <v>37</v>
          </cell>
          <cell r="J34">
            <v>21</v>
          </cell>
          <cell r="K34">
            <v>71</v>
          </cell>
          <cell r="L34">
            <v>11</v>
          </cell>
          <cell r="M34">
            <v>4</v>
          </cell>
          <cell r="N34">
            <v>0.26900000000000002</v>
          </cell>
          <cell r="O34">
            <v>0.317</v>
          </cell>
          <cell r="P34">
            <v>0.39800000000000002</v>
          </cell>
          <cell r="Q34">
            <v>293</v>
          </cell>
          <cell r="R34">
            <v>10.205920380016183</v>
          </cell>
        </row>
        <row r="35">
          <cell r="A35" t="str">
            <v>Johan Camargo 2B | ATL</v>
          </cell>
          <cell r="B35">
            <v>397</v>
          </cell>
          <cell r="C35">
            <v>56</v>
          </cell>
          <cell r="D35">
            <v>96</v>
          </cell>
          <cell r="E35">
            <v>59</v>
          </cell>
          <cell r="F35">
            <v>21</v>
          </cell>
          <cell r="G35">
            <v>2</v>
          </cell>
          <cell r="H35">
            <v>14</v>
          </cell>
          <cell r="I35">
            <v>47</v>
          </cell>
          <cell r="J35">
            <v>35</v>
          </cell>
          <cell r="K35">
            <v>103</v>
          </cell>
          <cell r="L35">
            <v>5</v>
          </cell>
          <cell r="M35">
            <v>1</v>
          </cell>
          <cell r="N35">
            <v>0.24199999999999999</v>
          </cell>
          <cell r="O35">
            <v>0.307</v>
          </cell>
          <cell r="P35">
            <v>0.41099999999999998</v>
          </cell>
          <cell r="Q35">
            <v>299</v>
          </cell>
          <cell r="R35">
            <v>9.6183808504840886</v>
          </cell>
        </row>
        <row r="36">
          <cell r="A36" t="str">
            <v xml:space="preserve">Mike Brosseau 1B | TB </v>
          </cell>
          <cell r="B36">
            <v>314</v>
          </cell>
          <cell r="C36">
            <v>44</v>
          </cell>
          <cell r="D36">
            <v>82</v>
          </cell>
          <cell r="E36">
            <v>46</v>
          </cell>
          <cell r="F36">
            <v>18</v>
          </cell>
          <cell r="G36">
            <v>2</v>
          </cell>
          <cell r="H36">
            <v>16</v>
          </cell>
          <cell r="I36">
            <v>46</v>
          </cell>
          <cell r="J36">
            <v>34</v>
          </cell>
          <cell r="K36">
            <v>95</v>
          </cell>
          <cell r="L36">
            <v>3</v>
          </cell>
          <cell r="M36">
            <v>1</v>
          </cell>
          <cell r="N36">
            <v>0.26100000000000001</v>
          </cell>
          <cell r="O36">
            <v>0.34300000000000003</v>
          </cell>
          <cell r="P36">
            <v>0.48399999999999999</v>
          </cell>
          <cell r="Q36">
            <v>303</v>
          </cell>
          <cell r="R36">
            <v>8.3610719374819276</v>
          </cell>
        </row>
        <row r="37">
          <cell r="A37" t="str">
            <v>Jonathan Arauz 2B | BOS</v>
          </cell>
          <cell r="B37">
            <v>333</v>
          </cell>
          <cell r="C37">
            <v>46</v>
          </cell>
          <cell r="D37">
            <v>90</v>
          </cell>
          <cell r="E37">
            <v>58</v>
          </cell>
          <cell r="F37">
            <v>18</v>
          </cell>
          <cell r="G37">
            <v>2</v>
          </cell>
          <cell r="H37">
            <v>12</v>
          </cell>
          <cell r="I37">
            <v>44</v>
          </cell>
          <cell r="J37">
            <v>27</v>
          </cell>
          <cell r="K37">
            <v>80</v>
          </cell>
          <cell r="L37">
            <v>5</v>
          </cell>
          <cell r="M37">
            <v>2</v>
          </cell>
          <cell r="N37">
            <v>0.27</v>
          </cell>
          <cell r="O37">
            <v>0.32900000000000001</v>
          </cell>
          <cell r="P37">
            <v>0.44400000000000001</v>
          </cell>
          <cell r="Q37">
            <v>305</v>
          </cell>
          <cell r="R37">
            <v>8.7144541870134358</v>
          </cell>
        </row>
        <row r="38">
          <cell r="A38" t="str">
            <v>Scott Kingery 2B | PHI</v>
          </cell>
          <cell r="B38">
            <v>385</v>
          </cell>
          <cell r="C38">
            <v>52</v>
          </cell>
          <cell r="D38">
            <v>92</v>
          </cell>
          <cell r="E38">
            <v>52</v>
          </cell>
          <cell r="F38">
            <v>24</v>
          </cell>
          <cell r="G38">
            <v>3</v>
          </cell>
          <cell r="H38">
            <v>13</v>
          </cell>
          <cell r="I38">
            <v>40</v>
          </cell>
          <cell r="J38">
            <v>33</v>
          </cell>
          <cell r="K38">
            <v>122</v>
          </cell>
          <cell r="L38">
            <v>9</v>
          </cell>
          <cell r="M38">
            <v>3</v>
          </cell>
          <cell r="N38">
            <v>0.23899999999999999</v>
          </cell>
          <cell r="O38">
            <v>0.307</v>
          </cell>
          <cell r="P38">
            <v>0.41799999999999998</v>
          </cell>
          <cell r="Q38">
            <v>309</v>
          </cell>
          <cell r="R38">
            <v>10.305462540921763</v>
          </cell>
        </row>
        <row r="39">
          <cell r="A39" t="str">
            <v>Pat Valaika SS | BAL</v>
          </cell>
          <cell r="B39">
            <v>331</v>
          </cell>
          <cell r="C39">
            <v>46</v>
          </cell>
          <cell r="D39">
            <v>89</v>
          </cell>
          <cell r="E39">
            <v>57</v>
          </cell>
          <cell r="F39">
            <v>17</v>
          </cell>
          <cell r="G39">
            <v>2</v>
          </cell>
          <cell r="H39">
            <v>13</v>
          </cell>
          <cell r="I39">
            <v>39</v>
          </cell>
          <cell r="J39">
            <v>26</v>
          </cell>
          <cell r="K39">
            <v>79</v>
          </cell>
          <cell r="L39">
            <v>5</v>
          </cell>
          <cell r="M39">
            <v>1</v>
          </cell>
          <cell r="N39">
            <v>0.26900000000000002</v>
          </cell>
          <cell r="O39">
            <v>0.32400000000000001</v>
          </cell>
          <cell r="P39">
            <v>0.45</v>
          </cell>
          <cell r="Q39">
            <v>310</v>
          </cell>
          <cell r="R39">
            <v>8.6244772737824427</v>
          </cell>
        </row>
        <row r="40">
          <cell r="A40" t="str">
            <v>Danny Mendick 2B | CHW</v>
          </cell>
          <cell r="B40">
            <v>326</v>
          </cell>
          <cell r="C40">
            <v>45</v>
          </cell>
          <cell r="D40">
            <v>92</v>
          </cell>
          <cell r="E40">
            <v>61</v>
          </cell>
          <cell r="F40">
            <v>17</v>
          </cell>
          <cell r="G40">
            <v>3</v>
          </cell>
          <cell r="H40">
            <v>11</v>
          </cell>
          <cell r="I40">
            <v>39</v>
          </cell>
          <cell r="J40">
            <v>26</v>
          </cell>
          <cell r="K40">
            <v>72</v>
          </cell>
          <cell r="L40">
            <v>4</v>
          </cell>
          <cell r="M40">
            <v>1</v>
          </cell>
          <cell r="N40">
            <v>0.28199999999999997</v>
          </cell>
          <cell r="O40">
            <v>0.33600000000000002</v>
          </cell>
          <cell r="P40">
            <v>0.45400000000000001</v>
          </cell>
          <cell r="Q40">
            <v>316</v>
          </cell>
          <cell r="R40">
            <v>8.0700475882003442</v>
          </cell>
        </row>
        <row r="41">
          <cell r="A41" t="str">
            <v xml:space="preserve">Marwin Gonzalez 3B | BOS </v>
          </cell>
          <cell r="B41">
            <v>386</v>
          </cell>
          <cell r="C41">
            <v>43</v>
          </cell>
          <cell r="D41">
            <v>101</v>
          </cell>
          <cell r="E41">
            <v>69</v>
          </cell>
          <cell r="F41">
            <v>18</v>
          </cell>
          <cell r="G41">
            <v>1</v>
          </cell>
          <cell r="H41">
            <v>13</v>
          </cell>
          <cell r="I41">
            <v>51</v>
          </cell>
          <cell r="J41">
            <v>33</v>
          </cell>
          <cell r="K41">
            <v>95</v>
          </cell>
          <cell r="L41">
            <v>1</v>
          </cell>
          <cell r="M41">
            <v>0</v>
          </cell>
          <cell r="N41">
            <v>0.26200000000000001</v>
          </cell>
          <cell r="O41">
            <v>0.32200000000000001</v>
          </cell>
          <cell r="P41">
            <v>0.41399999999999998</v>
          </cell>
          <cell r="Q41">
            <v>324</v>
          </cell>
          <cell r="R41">
            <v>7.8976875439430234</v>
          </cell>
        </row>
        <row r="42">
          <cell r="A42" t="str">
            <v xml:space="preserve">Kevin Newman SS | PIT </v>
          </cell>
          <cell r="B42">
            <v>423</v>
          </cell>
          <cell r="C42">
            <v>44</v>
          </cell>
          <cell r="D42">
            <v>107</v>
          </cell>
          <cell r="E42">
            <v>78</v>
          </cell>
          <cell r="F42">
            <v>17</v>
          </cell>
          <cell r="G42">
            <v>2</v>
          </cell>
          <cell r="H42">
            <v>10</v>
          </cell>
          <cell r="I42">
            <v>43</v>
          </cell>
          <cell r="J42">
            <v>29</v>
          </cell>
          <cell r="K42">
            <v>78</v>
          </cell>
          <cell r="L42">
            <v>9</v>
          </cell>
          <cell r="M42">
            <v>4</v>
          </cell>
          <cell r="N42">
            <v>0.253</v>
          </cell>
          <cell r="O42">
            <v>0.307</v>
          </cell>
          <cell r="P42">
            <v>0.373</v>
          </cell>
          <cell r="Q42">
            <v>328</v>
          </cell>
          <cell r="R42">
            <v>10.056544965573293</v>
          </cell>
        </row>
        <row r="43">
          <cell r="A43" t="str">
            <v xml:space="preserve">Jason Kipnis 2B | ATL </v>
          </cell>
          <cell r="B43">
            <v>322</v>
          </cell>
          <cell r="C43">
            <v>40</v>
          </cell>
          <cell r="D43">
            <v>82</v>
          </cell>
          <cell r="E43">
            <v>49</v>
          </cell>
          <cell r="F43">
            <v>20</v>
          </cell>
          <cell r="G43">
            <v>2</v>
          </cell>
          <cell r="H43">
            <v>11</v>
          </cell>
          <cell r="I43">
            <v>49</v>
          </cell>
          <cell r="J43">
            <v>33</v>
          </cell>
          <cell r="K43">
            <v>86</v>
          </cell>
          <cell r="L43">
            <v>5</v>
          </cell>
          <cell r="M43">
            <v>1</v>
          </cell>
          <cell r="N43">
            <v>0.255</v>
          </cell>
          <cell r="O43">
            <v>0.32400000000000001</v>
          </cell>
          <cell r="P43">
            <v>0.432</v>
          </cell>
          <cell r="Q43">
            <v>335</v>
          </cell>
          <cell r="R43">
            <v>8.3594041906041703</v>
          </cell>
        </row>
        <row r="44">
          <cell r="A44" t="str">
            <v>Dee Gordon 2B | CIN</v>
          </cell>
          <cell r="B44">
            <v>412</v>
          </cell>
          <cell r="C44">
            <v>39</v>
          </cell>
          <cell r="D44">
            <v>103</v>
          </cell>
          <cell r="E44">
            <v>79</v>
          </cell>
          <cell r="F44">
            <v>14</v>
          </cell>
          <cell r="G44">
            <v>4</v>
          </cell>
          <cell r="H44">
            <v>6</v>
          </cell>
          <cell r="I44">
            <v>36</v>
          </cell>
          <cell r="J44">
            <v>25</v>
          </cell>
          <cell r="K44">
            <v>79</v>
          </cell>
          <cell r="L44">
            <v>18</v>
          </cell>
          <cell r="M44">
            <v>6</v>
          </cell>
          <cell r="N44">
            <v>0.25</v>
          </cell>
          <cell r="O44">
            <v>0.29599999999999999</v>
          </cell>
          <cell r="P44">
            <v>0.34699999999999998</v>
          </cell>
          <cell r="Q44">
            <v>336</v>
          </cell>
          <cell r="R44">
            <v>11.995413770856906</v>
          </cell>
        </row>
        <row r="45">
          <cell r="A45" t="str">
            <v>Hanser Alberto 2B | KC</v>
          </cell>
          <cell r="B45">
            <v>329</v>
          </cell>
          <cell r="C45">
            <v>49</v>
          </cell>
          <cell r="D45">
            <v>93</v>
          </cell>
          <cell r="E45">
            <v>66</v>
          </cell>
          <cell r="F45">
            <v>19</v>
          </cell>
          <cell r="G45">
            <v>1</v>
          </cell>
          <cell r="H45">
            <v>7</v>
          </cell>
          <cell r="I45">
            <v>36</v>
          </cell>
          <cell r="J45">
            <v>14</v>
          </cell>
          <cell r="K45">
            <v>46</v>
          </cell>
          <cell r="L45">
            <v>4</v>
          </cell>
          <cell r="M45">
            <v>1</v>
          </cell>
          <cell r="N45">
            <v>0.28299999999999997</v>
          </cell>
          <cell r="O45">
            <v>0.316</v>
          </cell>
          <cell r="P45">
            <v>0.41</v>
          </cell>
          <cell r="Q45">
            <v>341</v>
          </cell>
          <cell r="R45">
            <v>7.6452875127131996</v>
          </cell>
        </row>
        <row r="46">
          <cell r="A46" t="str">
            <v>Luis Garcia 2B | WAS</v>
          </cell>
          <cell r="B46">
            <v>328</v>
          </cell>
          <cell r="C46">
            <v>44</v>
          </cell>
          <cell r="D46">
            <v>86</v>
          </cell>
          <cell r="E46">
            <v>59</v>
          </cell>
          <cell r="F46">
            <v>16</v>
          </cell>
          <cell r="G46">
            <v>1</v>
          </cell>
          <cell r="H46">
            <v>10</v>
          </cell>
          <cell r="I46">
            <v>40</v>
          </cell>
          <cell r="J46">
            <v>24</v>
          </cell>
          <cell r="K46">
            <v>79</v>
          </cell>
          <cell r="L46">
            <v>5</v>
          </cell>
          <cell r="M46">
            <v>3</v>
          </cell>
          <cell r="N46">
            <v>0.26200000000000001</v>
          </cell>
          <cell r="O46">
            <v>0.317</v>
          </cell>
          <cell r="P46">
            <v>0.40799999999999997</v>
          </cell>
          <cell r="Q46">
            <v>342</v>
          </cell>
          <cell r="R46">
            <v>8.1430121081643918</v>
          </cell>
        </row>
        <row r="47">
          <cell r="A47" t="str">
            <v>Enrique Hernandez 2B | BOS</v>
          </cell>
          <cell r="B47">
            <v>337</v>
          </cell>
          <cell r="C47">
            <v>45</v>
          </cell>
          <cell r="D47">
            <v>81</v>
          </cell>
          <cell r="E47">
            <v>47</v>
          </cell>
          <cell r="F47">
            <v>21</v>
          </cell>
          <cell r="G47">
            <v>1</v>
          </cell>
          <cell r="H47">
            <v>12</v>
          </cell>
          <cell r="I47">
            <v>41</v>
          </cell>
          <cell r="J47">
            <v>22</v>
          </cell>
          <cell r="K47">
            <v>77</v>
          </cell>
          <cell r="L47">
            <v>3</v>
          </cell>
          <cell r="M47">
            <v>2</v>
          </cell>
          <cell r="N47">
            <v>0.24</v>
          </cell>
          <cell r="O47">
            <v>0.29399999999999998</v>
          </cell>
          <cell r="P47">
            <v>0.41499999999999998</v>
          </cell>
          <cell r="Q47">
            <v>364</v>
          </cell>
          <cell r="R47">
            <v>7.6928317189288036</v>
          </cell>
        </row>
        <row r="48">
          <cell r="A48" t="str">
            <v>Nicky Lopez 2B | KC</v>
          </cell>
          <cell r="B48">
            <v>435</v>
          </cell>
          <cell r="C48">
            <v>53</v>
          </cell>
          <cell r="D48">
            <v>101</v>
          </cell>
          <cell r="E48">
            <v>70</v>
          </cell>
          <cell r="F48">
            <v>23</v>
          </cell>
          <cell r="G48">
            <v>2</v>
          </cell>
          <cell r="H48">
            <v>6</v>
          </cell>
          <cell r="I48">
            <v>43</v>
          </cell>
          <cell r="J48">
            <v>37</v>
          </cell>
          <cell r="K48">
            <v>87</v>
          </cell>
          <cell r="L48">
            <v>2</v>
          </cell>
          <cell r="M48">
            <v>1</v>
          </cell>
          <cell r="N48">
            <v>0.23200000000000001</v>
          </cell>
          <cell r="O48">
            <v>0.29599999999999999</v>
          </cell>
          <cell r="P48">
            <v>0.33600000000000002</v>
          </cell>
          <cell r="Q48">
            <v>402</v>
          </cell>
          <cell r="R48">
            <v>7.46521834233973</v>
          </cell>
        </row>
        <row r="49">
          <cell r="A49" t="str">
            <v xml:space="preserve">Luis Urias 3B | MIL </v>
          </cell>
          <cell r="B49">
            <v>381</v>
          </cell>
          <cell r="C49">
            <v>44</v>
          </cell>
          <cell r="D49">
            <v>88</v>
          </cell>
          <cell r="E49">
            <v>64</v>
          </cell>
          <cell r="F49">
            <v>15</v>
          </cell>
          <cell r="G49">
            <v>2</v>
          </cell>
          <cell r="H49">
            <v>7</v>
          </cell>
          <cell r="I49">
            <v>40</v>
          </cell>
          <cell r="J49">
            <v>43</v>
          </cell>
          <cell r="K49">
            <v>104</v>
          </cell>
          <cell r="L49">
            <v>3</v>
          </cell>
          <cell r="M49">
            <v>1</v>
          </cell>
          <cell r="N49">
            <v>0.23100000000000001</v>
          </cell>
          <cell r="O49">
            <v>0.32100000000000001</v>
          </cell>
          <cell r="P49">
            <v>0.33600000000000002</v>
          </cell>
          <cell r="Q49">
            <v>413</v>
          </cell>
          <cell r="R49">
            <v>7.1504993205774463</v>
          </cell>
        </row>
        <row r="50">
          <cell r="A50" t="str">
            <v>Christian Arroyo 2B | BOS</v>
          </cell>
          <cell r="B50">
            <v>199</v>
          </cell>
          <cell r="C50">
            <v>30</v>
          </cell>
          <cell r="D50">
            <v>53</v>
          </cell>
          <cell r="E50">
            <v>33</v>
          </cell>
          <cell r="F50">
            <v>10</v>
          </cell>
          <cell r="G50">
            <v>1</v>
          </cell>
          <cell r="H50">
            <v>9</v>
          </cell>
          <cell r="I50">
            <v>28</v>
          </cell>
          <cell r="J50">
            <v>17</v>
          </cell>
          <cell r="K50">
            <v>46</v>
          </cell>
          <cell r="L50">
            <v>3</v>
          </cell>
          <cell r="M50">
            <v>1</v>
          </cell>
          <cell r="N50">
            <v>0.26600000000000001</v>
          </cell>
          <cell r="O50">
            <v>0.32900000000000001</v>
          </cell>
          <cell r="P50">
            <v>0.46200000000000002</v>
          </cell>
          <cell r="Q50">
            <v>418</v>
          </cell>
          <cell r="R50">
            <v>5.5884432505238735</v>
          </cell>
        </row>
        <row r="51">
          <cell r="A51" t="str">
            <v>Alex Blandino 2B | CIN</v>
          </cell>
          <cell r="B51">
            <v>247</v>
          </cell>
          <cell r="C51">
            <v>33</v>
          </cell>
          <cell r="D51">
            <v>62</v>
          </cell>
          <cell r="E51">
            <v>39</v>
          </cell>
          <cell r="F51">
            <v>13</v>
          </cell>
          <cell r="G51">
            <v>2</v>
          </cell>
          <cell r="H51">
            <v>8</v>
          </cell>
          <cell r="I51">
            <v>28</v>
          </cell>
          <cell r="J51">
            <v>24</v>
          </cell>
          <cell r="K51">
            <v>62</v>
          </cell>
          <cell r="L51">
            <v>4</v>
          </cell>
          <cell r="M51">
            <v>1</v>
          </cell>
          <cell r="N51">
            <v>0.251</v>
          </cell>
          <cell r="O51">
            <v>0.32100000000000001</v>
          </cell>
          <cell r="P51">
            <v>0.41699999999999998</v>
          </cell>
          <cell r="Q51">
            <v>427</v>
          </cell>
          <cell r="R51">
            <v>6.120107695178139</v>
          </cell>
        </row>
        <row r="52">
          <cell r="A52" t="str">
            <v>Luis Guillorme 2B | NYM</v>
          </cell>
          <cell r="B52">
            <v>193</v>
          </cell>
          <cell r="C52">
            <v>28</v>
          </cell>
          <cell r="D52">
            <v>55</v>
          </cell>
          <cell r="E52">
            <v>36</v>
          </cell>
          <cell r="F52">
            <v>12</v>
          </cell>
          <cell r="G52">
            <v>1</v>
          </cell>
          <cell r="H52">
            <v>6</v>
          </cell>
          <cell r="I52">
            <v>26</v>
          </cell>
          <cell r="J52">
            <v>18</v>
          </cell>
          <cell r="K52">
            <v>46</v>
          </cell>
          <cell r="L52">
            <v>4</v>
          </cell>
          <cell r="M52">
            <v>1</v>
          </cell>
          <cell r="N52">
            <v>0.28499999999999998</v>
          </cell>
          <cell r="O52">
            <v>0.34699999999999998</v>
          </cell>
          <cell r="P52">
            <v>0.45100000000000001</v>
          </cell>
          <cell r="Q52">
            <v>434</v>
          </cell>
          <cell r="R52">
            <v>5.4361504174380659</v>
          </cell>
        </row>
        <row r="53">
          <cell r="A53" t="str">
            <v xml:space="preserve">Robel Garcia 2B | HOU </v>
          </cell>
          <cell r="B53">
            <v>191</v>
          </cell>
          <cell r="C53">
            <v>27</v>
          </cell>
          <cell r="D53">
            <v>52</v>
          </cell>
          <cell r="E53">
            <v>32</v>
          </cell>
          <cell r="F53">
            <v>10</v>
          </cell>
          <cell r="G53">
            <v>2</v>
          </cell>
          <cell r="H53">
            <v>8</v>
          </cell>
          <cell r="I53">
            <v>25</v>
          </cell>
          <cell r="J53">
            <v>18</v>
          </cell>
          <cell r="K53">
            <v>46</v>
          </cell>
          <cell r="L53">
            <v>3</v>
          </cell>
          <cell r="M53">
            <v>1</v>
          </cell>
          <cell r="N53">
            <v>0.27200000000000002</v>
          </cell>
          <cell r="O53">
            <v>0.33600000000000002</v>
          </cell>
          <cell r="P53">
            <v>0.47099999999999997</v>
          </cell>
          <cell r="Q53">
            <v>444</v>
          </cell>
          <cell r="R53">
            <v>5.2051057665452429</v>
          </cell>
        </row>
        <row r="54">
          <cell r="A54" t="str">
            <v>Max Schrock 2B | CIN</v>
          </cell>
          <cell r="B54">
            <v>192</v>
          </cell>
          <cell r="C54">
            <v>25</v>
          </cell>
          <cell r="D54">
            <v>49</v>
          </cell>
          <cell r="E54">
            <v>32</v>
          </cell>
          <cell r="F54">
            <v>9</v>
          </cell>
          <cell r="G54">
            <v>1</v>
          </cell>
          <cell r="H54">
            <v>7</v>
          </cell>
          <cell r="I54">
            <v>23</v>
          </cell>
          <cell r="J54">
            <v>16</v>
          </cell>
          <cell r="K54">
            <v>48</v>
          </cell>
          <cell r="L54">
            <v>3</v>
          </cell>
          <cell r="M54">
            <v>1</v>
          </cell>
          <cell r="N54">
            <v>0.255</v>
          </cell>
          <cell r="O54">
            <v>0.318</v>
          </cell>
          <cell r="P54">
            <v>0.42199999999999999</v>
          </cell>
          <cell r="Q54">
            <v>488</v>
          </cell>
          <cell r="R54">
            <v>4.8563425214744171</v>
          </cell>
        </row>
        <row r="55">
          <cell r="A55" t="str">
            <v>Travis Blankenhorn 2B | MIN</v>
          </cell>
          <cell r="B55">
            <v>164</v>
          </cell>
          <cell r="C55">
            <v>24</v>
          </cell>
          <cell r="D55">
            <v>45</v>
          </cell>
          <cell r="E55">
            <v>27</v>
          </cell>
          <cell r="F55">
            <v>11</v>
          </cell>
          <cell r="G55">
            <v>1</v>
          </cell>
          <cell r="H55">
            <v>6</v>
          </cell>
          <cell r="I55">
            <v>21</v>
          </cell>
          <cell r="J55">
            <v>14</v>
          </cell>
          <cell r="K55">
            <v>36</v>
          </cell>
          <cell r="L55">
            <v>3</v>
          </cell>
          <cell r="M55">
            <v>1</v>
          </cell>
          <cell r="N55">
            <v>0.27400000000000002</v>
          </cell>
          <cell r="O55">
            <v>0.34100000000000003</v>
          </cell>
          <cell r="P55">
            <v>0.46300000000000002</v>
          </cell>
          <cell r="Q55">
            <v>492</v>
          </cell>
          <cell r="R55">
            <v>4.5261056982082675</v>
          </cell>
        </row>
        <row r="56">
          <cell r="A56" t="str">
            <v xml:space="preserve">Breyvic Valera 2B | TOR </v>
          </cell>
          <cell r="B56">
            <v>156</v>
          </cell>
          <cell r="C56">
            <v>25</v>
          </cell>
          <cell r="D56">
            <v>43</v>
          </cell>
          <cell r="E56">
            <v>27</v>
          </cell>
          <cell r="F56">
            <v>9</v>
          </cell>
          <cell r="G56">
            <v>1</v>
          </cell>
          <cell r="H56">
            <v>6</v>
          </cell>
          <cell r="I56">
            <v>22</v>
          </cell>
          <cell r="J56">
            <v>14</v>
          </cell>
          <cell r="K56">
            <v>35</v>
          </cell>
          <cell r="L56">
            <v>2</v>
          </cell>
          <cell r="M56">
            <v>1</v>
          </cell>
          <cell r="N56">
            <v>0.27600000000000002</v>
          </cell>
          <cell r="O56">
            <v>0.34100000000000003</v>
          </cell>
          <cell r="P56">
            <v>0.46200000000000002</v>
          </cell>
          <cell r="Q56">
            <v>493</v>
          </cell>
          <cell r="R56">
            <v>4.2278799371160725</v>
          </cell>
        </row>
        <row r="57">
          <cell r="A57" t="str">
            <v>Jahmai Jones 2B | BAL</v>
          </cell>
          <cell r="B57">
            <v>164</v>
          </cell>
          <cell r="C57">
            <v>23</v>
          </cell>
          <cell r="D57">
            <v>46</v>
          </cell>
          <cell r="E57">
            <v>31</v>
          </cell>
          <cell r="F57">
            <v>8</v>
          </cell>
          <cell r="G57">
            <v>1</v>
          </cell>
          <cell r="H57">
            <v>6</v>
          </cell>
          <cell r="I57">
            <v>20</v>
          </cell>
          <cell r="J57">
            <v>13</v>
          </cell>
          <cell r="K57">
            <v>39</v>
          </cell>
          <cell r="L57">
            <v>3</v>
          </cell>
          <cell r="M57">
            <v>1</v>
          </cell>
          <cell r="N57">
            <v>0.28100000000000003</v>
          </cell>
          <cell r="O57">
            <v>0.33900000000000002</v>
          </cell>
          <cell r="P57">
            <v>0.45100000000000001</v>
          </cell>
          <cell r="Q57">
            <v>495</v>
          </cell>
          <cell r="R57">
            <v>4.4692735673796493</v>
          </cell>
        </row>
        <row r="58">
          <cell r="A58" t="str">
            <v xml:space="preserve">Kyle Farmer SS | CIN </v>
          </cell>
          <cell r="B58">
            <v>192</v>
          </cell>
          <cell r="C58">
            <v>22</v>
          </cell>
          <cell r="D58">
            <v>50</v>
          </cell>
          <cell r="E58">
            <v>34</v>
          </cell>
          <cell r="F58">
            <v>9</v>
          </cell>
          <cell r="G58">
            <v>1</v>
          </cell>
          <cell r="H58">
            <v>6</v>
          </cell>
          <cell r="I58">
            <v>21</v>
          </cell>
          <cell r="J58">
            <v>14</v>
          </cell>
          <cell r="K58">
            <v>51</v>
          </cell>
          <cell r="L58">
            <v>4</v>
          </cell>
          <cell r="M58">
            <v>1</v>
          </cell>
          <cell r="N58">
            <v>0.26</v>
          </cell>
          <cell r="O58">
            <v>0.316</v>
          </cell>
          <cell r="P58">
            <v>0.41099999999999998</v>
          </cell>
          <cell r="Q58">
            <v>503</v>
          </cell>
          <cell r="R58">
            <v>4.8886265303613534</v>
          </cell>
        </row>
        <row r="59">
          <cell r="A59" t="str">
            <v>Josh Harrison 2B | WAS</v>
          </cell>
          <cell r="B59">
            <v>195</v>
          </cell>
          <cell r="C59">
            <v>25</v>
          </cell>
          <cell r="D59">
            <v>48</v>
          </cell>
          <cell r="E59">
            <v>32</v>
          </cell>
          <cell r="F59">
            <v>9</v>
          </cell>
          <cell r="G59">
            <v>1</v>
          </cell>
          <cell r="H59">
            <v>6</v>
          </cell>
          <cell r="I59">
            <v>21</v>
          </cell>
          <cell r="J59">
            <v>16</v>
          </cell>
          <cell r="K59">
            <v>41</v>
          </cell>
          <cell r="L59">
            <v>4</v>
          </cell>
          <cell r="M59">
            <v>2</v>
          </cell>
          <cell r="N59">
            <v>0.246</v>
          </cell>
          <cell r="O59">
            <v>0.315</v>
          </cell>
          <cell r="P59">
            <v>0.39500000000000002</v>
          </cell>
          <cell r="Q59">
            <v>509</v>
          </cell>
          <cell r="R59">
            <v>4.9664636876961978</v>
          </cell>
        </row>
        <row r="60">
          <cell r="A60" t="str">
            <v xml:space="preserve">Jazz Chisholm 2B | MIA </v>
          </cell>
          <cell r="B60">
            <v>160</v>
          </cell>
          <cell r="C60">
            <v>22</v>
          </cell>
          <cell r="D60">
            <v>40</v>
          </cell>
          <cell r="E60">
            <v>26</v>
          </cell>
          <cell r="F60">
            <v>8</v>
          </cell>
          <cell r="G60">
            <v>1</v>
          </cell>
          <cell r="H60">
            <v>5</v>
          </cell>
          <cell r="I60">
            <v>19</v>
          </cell>
          <cell r="J60">
            <v>13</v>
          </cell>
          <cell r="K60">
            <v>41</v>
          </cell>
          <cell r="L60">
            <v>3</v>
          </cell>
          <cell r="M60">
            <v>2</v>
          </cell>
          <cell r="N60">
            <v>0.25</v>
          </cell>
          <cell r="O60">
            <v>0.312</v>
          </cell>
          <cell r="P60">
            <v>0.40600000000000003</v>
          </cell>
          <cell r="Q60">
            <v>554</v>
          </cell>
          <cell r="R60">
            <v>4.1328266692958149</v>
          </cell>
        </row>
        <row r="61">
          <cell r="A61" t="str">
            <v>Ehire Adrianza 3B | ATL</v>
          </cell>
          <cell r="B61">
            <v>158</v>
          </cell>
          <cell r="C61">
            <v>22</v>
          </cell>
          <cell r="D61">
            <v>39</v>
          </cell>
          <cell r="E61">
            <v>25</v>
          </cell>
          <cell r="F61">
            <v>8</v>
          </cell>
          <cell r="G61">
            <v>1</v>
          </cell>
          <cell r="H61">
            <v>5</v>
          </cell>
          <cell r="I61">
            <v>18</v>
          </cell>
          <cell r="J61">
            <v>19</v>
          </cell>
          <cell r="K61">
            <v>41</v>
          </cell>
          <cell r="L61">
            <v>1</v>
          </cell>
          <cell r="M61">
            <v>0</v>
          </cell>
          <cell r="N61">
            <v>0.247</v>
          </cell>
          <cell r="O61">
            <v>0.33</v>
          </cell>
          <cell r="P61">
            <v>0.40500000000000003</v>
          </cell>
          <cell r="Q61">
            <v>578</v>
          </cell>
          <cell r="R61">
            <v>3.4066630683510604</v>
          </cell>
        </row>
        <row r="62">
          <cell r="A62" t="str">
            <v xml:space="preserve">Ildemaro Vargas 2B | CHC </v>
          </cell>
          <cell r="B62">
            <v>128</v>
          </cell>
          <cell r="C62">
            <v>18</v>
          </cell>
          <cell r="D62">
            <v>32</v>
          </cell>
          <cell r="E62">
            <v>20</v>
          </cell>
          <cell r="F62">
            <v>6</v>
          </cell>
          <cell r="G62">
            <v>1</v>
          </cell>
          <cell r="H62">
            <v>5</v>
          </cell>
          <cell r="I62">
            <v>15</v>
          </cell>
          <cell r="J62">
            <v>10</v>
          </cell>
          <cell r="K62">
            <v>29</v>
          </cell>
          <cell r="L62">
            <v>2</v>
          </cell>
          <cell r="M62">
            <v>0</v>
          </cell>
          <cell r="N62">
            <v>0.25</v>
          </cell>
          <cell r="O62">
            <v>0.312</v>
          </cell>
          <cell r="P62">
            <v>0.43</v>
          </cell>
          <cell r="Q62">
            <v>597</v>
          </cell>
          <cell r="R62">
            <v>3.3056034429315835</v>
          </cell>
        </row>
        <row r="63">
          <cell r="A63" t="str">
            <v xml:space="preserve">Isan Diaz 2B | MIA </v>
          </cell>
          <cell r="B63">
            <v>157</v>
          </cell>
          <cell r="C63">
            <v>20</v>
          </cell>
          <cell r="D63">
            <v>36</v>
          </cell>
          <cell r="E63">
            <v>24</v>
          </cell>
          <cell r="F63">
            <v>6</v>
          </cell>
          <cell r="G63">
            <v>1</v>
          </cell>
          <cell r="H63">
            <v>5</v>
          </cell>
          <cell r="I63">
            <v>19</v>
          </cell>
          <cell r="J63">
            <v>14</v>
          </cell>
          <cell r="K63">
            <v>46</v>
          </cell>
          <cell r="L63">
            <v>1</v>
          </cell>
          <cell r="M63">
            <v>0</v>
          </cell>
          <cell r="N63">
            <v>0.22900000000000001</v>
          </cell>
          <cell r="O63">
            <v>0.29899999999999999</v>
          </cell>
          <cell r="P63">
            <v>0.376</v>
          </cell>
          <cell r="Q63">
            <v>610</v>
          </cell>
          <cell r="R63">
            <v>3.2966264741615809</v>
          </cell>
        </row>
        <row r="64">
          <cell r="A64" t="str">
            <v xml:space="preserve">Greg Garcia 2B | DET </v>
          </cell>
          <cell r="B64">
            <v>124</v>
          </cell>
          <cell r="C64">
            <v>17</v>
          </cell>
          <cell r="D64">
            <v>32</v>
          </cell>
          <cell r="E64">
            <v>22</v>
          </cell>
          <cell r="F64">
            <v>6</v>
          </cell>
          <cell r="G64">
            <v>1</v>
          </cell>
          <cell r="H64">
            <v>3</v>
          </cell>
          <cell r="I64">
            <v>14</v>
          </cell>
          <cell r="J64">
            <v>14</v>
          </cell>
          <cell r="K64">
            <v>32</v>
          </cell>
          <cell r="L64">
            <v>1</v>
          </cell>
          <cell r="M64">
            <v>0</v>
          </cell>
          <cell r="N64">
            <v>0.25800000000000001</v>
          </cell>
          <cell r="O64">
            <v>0.33600000000000002</v>
          </cell>
          <cell r="P64">
            <v>0.39500000000000002</v>
          </cell>
          <cell r="Q64">
            <v>635</v>
          </cell>
          <cell r="R64">
            <v>2.6460943725631045</v>
          </cell>
        </row>
        <row r="65">
          <cell r="A65" t="str">
            <v>Jace Conrad 2B | TB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9999</v>
          </cell>
          <cell r="R65">
            <v>0</v>
          </cell>
        </row>
        <row r="66">
          <cell r="A66" t="str">
            <v>Irving Lopez 2B | STL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9999</v>
          </cell>
          <cell r="R66">
            <v>0</v>
          </cell>
        </row>
        <row r="67">
          <cell r="A67" t="str">
            <v>Corban Joseph 2B | BAL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9999</v>
          </cell>
          <cell r="R67">
            <v>0</v>
          </cell>
        </row>
        <row r="68">
          <cell r="A68" t="str">
            <v>Kody Eaves 2B | MIN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9999</v>
          </cell>
          <cell r="R68">
            <v>0</v>
          </cell>
        </row>
        <row r="69">
          <cell r="A69" t="str">
            <v>Dixon Machado 2B | MIA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9999</v>
          </cell>
          <cell r="R69">
            <v>0</v>
          </cell>
        </row>
        <row r="70">
          <cell r="A70" t="str">
            <v>Kristian Trompiz 2B | HOU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9999</v>
          </cell>
          <cell r="R70">
            <v>0</v>
          </cell>
        </row>
        <row r="71">
          <cell r="A71" t="str">
            <v>Jaime Pedroza 2B | CHW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9999</v>
          </cell>
          <cell r="R71">
            <v>0</v>
          </cell>
        </row>
        <row r="72">
          <cell r="A72" t="str">
            <v>Corey Jones 2B | DET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9999</v>
          </cell>
          <cell r="R72">
            <v>0</v>
          </cell>
        </row>
        <row r="73">
          <cell r="A73" t="str">
            <v>Chesny Young 2B | CHC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9999</v>
          </cell>
          <cell r="R73">
            <v>0</v>
          </cell>
        </row>
        <row r="74">
          <cell r="A74" t="str">
            <v xml:space="preserve">Sergio Alcantara 3B | CHC 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9999</v>
          </cell>
          <cell r="R74">
            <v>0</v>
          </cell>
        </row>
        <row r="75">
          <cell r="A75" t="str">
            <v>Luke Dykstra 2B | ATL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9999</v>
          </cell>
          <cell r="R75">
            <v>0</v>
          </cell>
        </row>
        <row r="76">
          <cell r="A76" t="str">
            <v>Anthony Servideo 2B | BAL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9999</v>
          </cell>
          <cell r="R76">
            <v>0</v>
          </cell>
        </row>
        <row r="77">
          <cell r="A77" t="str">
            <v>Mattingly Romanin 2B | TOR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9999</v>
          </cell>
          <cell r="R77">
            <v>0</v>
          </cell>
        </row>
        <row r="78">
          <cell r="A78" t="str">
            <v>Emerson Landoni 2B | ATL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9999</v>
          </cell>
          <cell r="R78">
            <v>0</v>
          </cell>
        </row>
        <row r="79">
          <cell r="A79" t="str">
            <v>Jose Rosario 2B | BOS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9999</v>
          </cell>
          <cell r="R79">
            <v>0</v>
          </cell>
        </row>
        <row r="80">
          <cell r="A80" t="str">
            <v xml:space="preserve">Robinson Cano 2B | NYM 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9999</v>
          </cell>
          <cell r="R80">
            <v>0</v>
          </cell>
        </row>
      </sheetData>
      <sheetData sheetId="5">
        <row r="3">
          <cell r="A3" t="str">
            <v xml:space="preserve">Trea Turner SS | WAS </v>
          </cell>
          <cell r="B3">
            <v>634</v>
          </cell>
          <cell r="C3">
            <v>100</v>
          </cell>
          <cell r="D3">
            <v>190</v>
          </cell>
          <cell r="E3">
            <v>113</v>
          </cell>
          <cell r="F3">
            <v>37</v>
          </cell>
          <cell r="G3">
            <v>7</v>
          </cell>
          <cell r="H3">
            <v>33</v>
          </cell>
          <cell r="I3">
            <v>94</v>
          </cell>
          <cell r="J3">
            <v>47</v>
          </cell>
          <cell r="K3">
            <v>134</v>
          </cell>
          <cell r="L3">
            <v>21</v>
          </cell>
          <cell r="M3">
            <v>7</v>
          </cell>
          <cell r="N3">
            <v>0.3</v>
          </cell>
          <cell r="O3">
            <v>0.35199999999999998</v>
          </cell>
          <cell r="P3">
            <v>0.53600000000000003</v>
          </cell>
          <cell r="Q3">
            <v>5</v>
          </cell>
          <cell r="R3">
            <v>22.98268177146829</v>
          </cell>
        </row>
        <row r="4">
          <cell r="A4" t="str">
            <v>Francisco Lindor SS | NYM</v>
          </cell>
          <cell r="B4">
            <v>622</v>
          </cell>
          <cell r="C4">
            <v>98</v>
          </cell>
          <cell r="D4">
            <v>179</v>
          </cell>
          <cell r="E4">
            <v>107</v>
          </cell>
          <cell r="F4">
            <v>39</v>
          </cell>
          <cell r="G4">
            <v>2</v>
          </cell>
          <cell r="H4">
            <v>31</v>
          </cell>
          <cell r="I4">
            <v>79</v>
          </cell>
          <cell r="J4">
            <v>49</v>
          </cell>
          <cell r="K4">
            <v>108</v>
          </cell>
          <cell r="L4">
            <v>20</v>
          </cell>
          <cell r="M4">
            <v>5</v>
          </cell>
          <cell r="N4">
            <v>0.28799999999999998</v>
          </cell>
          <cell r="O4">
            <v>0.34599999999999997</v>
          </cell>
          <cell r="P4">
            <v>0.50600000000000001</v>
          </cell>
          <cell r="Q4">
            <v>10</v>
          </cell>
          <cell r="R4">
            <v>21.501271649910194</v>
          </cell>
        </row>
        <row r="5">
          <cell r="A5" t="str">
            <v>Adalberto Mondesi SS | KC</v>
          </cell>
          <cell r="B5">
            <v>534</v>
          </cell>
          <cell r="C5">
            <v>85</v>
          </cell>
          <cell r="D5">
            <v>141</v>
          </cell>
          <cell r="E5">
            <v>87</v>
          </cell>
          <cell r="F5">
            <v>28</v>
          </cell>
          <cell r="G5">
            <v>9</v>
          </cell>
          <cell r="H5">
            <v>17</v>
          </cell>
          <cell r="I5">
            <v>74</v>
          </cell>
          <cell r="J5">
            <v>32</v>
          </cell>
          <cell r="K5">
            <v>166</v>
          </cell>
          <cell r="L5">
            <v>62</v>
          </cell>
          <cell r="M5">
            <v>19</v>
          </cell>
          <cell r="N5">
            <v>0.26400000000000001</v>
          </cell>
          <cell r="O5">
            <v>0.30499999999999999</v>
          </cell>
          <cell r="P5">
            <v>0.44600000000000001</v>
          </cell>
          <cell r="Q5">
            <v>18</v>
          </cell>
          <cell r="R5">
            <v>32.178013800034883</v>
          </cell>
        </row>
        <row r="6">
          <cell r="A6" t="str">
            <v>Xander Bogaerts SS | BOS</v>
          </cell>
          <cell r="B6">
            <v>586</v>
          </cell>
          <cell r="C6">
            <v>104</v>
          </cell>
          <cell r="D6">
            <v>176</v>
          </cell>
          <cell r="E6">
            <v>104</v>
          </cell>
          <cell r="F6">
            <v>38</v>
          </cell>
          <cell r="G6">
            <v>0</v>
          </cell>
          <cell r="H6">
            <v>34</v>
          </cell>
          <cell r="I6">
            <v>100</v>
          </cell>
          <cell r="J6">
            <v>62</v>
          </cell>
          <cell r="K6">
            <v>125</v>
          </cell>
          <cell r="L6">
            <v>11</v>
          </cell>
          <cell r="M6">
            <v>2</v>
          </cell>
          <cell r="N6">
            <v>0.3</v>
          </cell>
          <cell r="O6">
            <v>0.36599999999999999</v>
          </cell>
          <cell r="P6">
            <v>0.53900000000000003</v>
          </cell>
          <cell r="Q6">
            <v>19</v>
          </cell>
          <cell r="R6">
            <v>19.859852317432033</v>
          </cell>
        </row>
        <row r="7">
          <cell r="A7" t="str">
            <v>Bo Bichette SS | TOR</v>
          </cell>
          <cell r="B7">
            <v>588</v>
          </cell>
          <cell r="C7">
            <v>102</v>
          </cell>
          <cell r="D7">
            <v>177</v>
          </cell>
          <cell r="E7">
            <v>103</v>
          </cell>
          <cell r="F7">
            <v>42</v>
          </cell>
          <cell r="G7">
            <v>4</v>
          </cell>
          <cell r="H7">
            <v>28</v>
          </cell>
          <cell r="I7">
            <v>99</v>
          </cell>
          <cell r="J7">
            <v>45</v>
          </cell>
          <cell r="K7">
            <v>131</v>
          </cell>
          <cell r="L7">
            <v>15</v>
          </cell>
          <cell r="M7">
            <v>7</v>
          </cell>
          <cell r="N7">
            <v>0.30099999999999999</v>
          </cell>
          <cell r="O7">
            <v>0.34899999999999998</v>
          </cell>
          <cell r="P7">
            <v>0.52900000000000003</v>
          </cell>
          <cell r="Q7">
            <v>22</v>
          </cell>
          <cell r="R7">
            <v>20.350578730020782</v>
          </cell>
        </row>
        <row r="8">
          <cell r="A8" t="str">
            <v xml:space="preserve">Tim Anderson SS | CHW </v>
          </cell>
          <cell r="B8">
            <v>582</v>
          </cell>
          <cell r="C8">
            <v>96</v>
          </cell>
          <cell r="D8">
            <v>169</v>
          </cell>
          <cell r="E8">
            <v>113</v>
          </cell>
          <cell r="F8">
            <v>31</v>
          </cell>
          <cell r="G8">
            <v>4</v>
          </cell>
          <cell r="H8">
            <v>21</v>
          </cell>
          <cell r="I8">
            <v>63</v>
          </cell>
          <cell r="J8">
            <v>35</v>
          </cell>
          <cell r="K8">
            <v>131</v>
          </cell>
          <cell r="L8">
            <v>13</v>
          </cell>
          <cell r="M8">
            <v>5</v>
          </cell>
          <cell r="N8">
            <v>0.28999999999999998</v>
          </cell>
          <cell r="O8">
            <v>0.33500000000000002</v>
          </cell>
          <cell r="P8">
            <v>0.46600000000000003</v>
          </cell>
          <cell r="Q8">
            <v>29</v>
          </cell>
          <cell r="R8">
            <v>17.01653752077279</v>
          </cell>
        </row>
        <row r="9">
          <cell r="A9" t="str">
            <v>Gleyber Torres SS | NYY</v>
          </cell>
          <cell r="B9">
            <v>544</v>
          </cell>
          <cell r="C9">
            <v>92</v>
          </cell>
          <cell r="D9">
            <v>149</v>
          </cell>
          <cell r="E9">
            <v>89</v>
          </cell>
          <cell r="F9">
            <v>29</v>
          </cell>
          <cell r="G9">
            <v>0</v>
          </cell>
          <cell r="H9">
            <v>31</v>
          </cell>
          <cell r="I9">
            <v>88</v>
          </cell>
          <cell r="J9">
            <v>66</v>
          </cell>
          <cell r="K9">
            <v>127</v>
          </cell>
          <cell r="L9">
            <v>8</v>
          </cell>
          <cell r="M9">
            <v>2</v>
          </cell>
          <cell r="N9">
            <v>0.27400000000000002</v>
          </cell>
          <cell r="O9">
            <v>0.35599999999999998</v>
          </cell>
          <cell r="P9">
            <v>0.498</v>
          </cell>
          <cell r="Q9">
            <v>63</v>
          </cell>
          <cell r="R9">
            <v>16.939980391148328</v>
          </cell>
        </row>
        <row r="10">
          <cell r="A10" t="str">
            <v xml:space="preserve">Javier Baez SS | CHC </v>
          </cell>
          <cell r="B10">
            <v>619</v>
          </cell>
          <cell r="C10">
            <v>89</v>
          </cell>
          <cell r="D10">
            <v>154</v>
          </cell>
          <cell r="E10">
            <v>86</v>
          </cell>
          <cell r="F10">
            <v>36</v>
          </cell>
          <cell r="G10">
            <v>5</v>
          </cell>
          <cell r="H10">
            <v>27</v>
          </cell>
          <cell r="I10">
            <v>84</v>
          </cell>
          <cell r="J10">
            <v>27</v>
          </cell>
          <cell r="K10">
            <v>197</v>
          </cell>
          <cell r="L10">
            <v>11</v>
          </cell>
          <cell r="M10">
            <v>5</v>
          </cell>
          <cell r="N10">
            <v>0.249</v>
          </cell>
          <cell r="O10">
            <v>0.28499999999999998</v>
          </cell>
          <cell r="P10">
            <v>0.45400000000000001</v>
          </cell>
          <cell r="Q10">
            <v>65</v>
          </cell>
          <cell r="R10">
            <v>17.278855978242063</v>
          </cell>
        </row>
        <row r="11">
          <cell r="A11" t="str">
            <v>Carlos Correa SS | HOU</v>
          </cell>
          <cell r="B11">
            <v>552</v>
          </cell>
          <cell r="C11">
            <v>78</v>
          </cell>
          <cell r="D11">
            <v>156</v>
          </cell>
          <cell r="E11">
            <v>94</v>
          </cell>
          <cell r="F11">
            <v>31</v>
          </cell>
          <cell r="G11">
            <v>2</v>
          </cell>
          <cell r="H11">
            <v>29</v>
          </cell>
          <cell r="I11">
            <v>97</v>
          </cell>
          <cell r="J11">
            <v>57</v>
          </cell>
          <cell r="K11">
            <v>139</v>
          </cell>
          <cell r="L11">
            <v>4</v>
          </cell>
          <cell r="M11">
            <v>0</v>
          </cell>
          <cell r="N11">
            <v>0.28299999999999997</v>
          </cell>
          <cell r="O11">
            <v>0.35399999999999998</v>
          </cell>
          <cell r="P11">
            <v>0.504</v>
          </cell>
          <cell r="Q11">
            <v>72</v>
          </cell>
          <cell r="R11">
            <v>15.29073757603358</v>
          </cell>
        </row>
        <row r="12">
          <cell r="A12" t="str">
            <v xml:space="preserve">Dansby Swanson SS | ATL </v>
          </cell>
          <cell r="B12">
            <v>546</v>
          </cell>
          <cell r="C12">
            <v>94</v>
          </cell>
          <cell r="D12">
            <v>147</v>
          </cell>
          <cell r="E12">
            <v>90</v>
          </cell>
          <cell r="F12">
            <v>30</v>
          </cell>
          <cell r="G12">
            <v>4</v>
          </cell>
          <cell r="H12">
            <v>23</v>
          </cell>
          <cell r="I12">
            <v>78</v>
          </cell>
          <cell r="J12">
            <v>50</v>
          </cell>
          <cell r="K12">
            <v>155</v>
          </cell>
          <cell r="L12">
            <v>13</v>
          </cell>
          <cell r="M12">
            <v>2</v>
          </cell>
          <cell r="N12">
            <v>0.26900000000000002</v>
          </cell>
          <cell r="O12">
            <v>0.33600000000000002</v>
          </cell>
          <cell r="P12">
            <v>0.46500000000000002</v>
          </cell>
          <cell r="Q12">
            <v>76</v>
          </cell>
          <cell r="R12">
            <v>17.26749995404208</v>
          </cell>
        </row>
        <row r="13">
          <cell r="A13" t="str">
            <v xml:space="preserve">Didi Gregorius SS | PHI </v>
          </cell>
          <cell r="B13">
            <v>557</v>
          </cell>
          <cell r="C13">
            <v>76</v>
          </cell>
          <cell r="D13">
            <v>143</v>
          </cell>
          <cell r="E13">
            <v>91</v>
          </cell>
          <cell r="F13">
            <v>28</v>
          </cell>
          <cell r="G13">
            <v>4</v>
          </cell>
          <cell r="H13">
            <v>20</v>
          </cell>
          <cell r="I13">
            <v>88</v>
          </cell>
          <cell r="J13">
            <v>38</v>
          </cell>
          <cell r="K13">
            <v>102</v>
          </cell>
          <cell r="L13">
            <v>6</v>
          </cell>
          <cell r="M13">
            <v>4</v>
          </cell>
          <cell r="N13">
            <v>0.25700000000000001</v>
          </cell>
          <cell r="O13">
            <v>0.31</v>
          </cell>
          <cell r="P13">
            <v>0.42899999999999999</v>
          </cell>
          <cell r="Q13">
            <v>116</v>
          </cell>
          <cell r="R13">
            <v>14.126379258110843</v>
          </cell>
        </row>
        <row r="14">
          <cell r="A14" t="str">
            <v>Marcus Semien SS | TOR</v>
          </cell>
          <cell r="B14">
            <v>562</v>
          </cell>
          <cell r="C14">
            <v>105</v>
          </cell>
          <cell r="D14">
            <v>170</v>
          </cell>
          <cell r="E14">
            <v>101</v>
          </cell>
          <cell r="F14">
            <v>35</v>
          </cell>
          <cell r="G14">
            <v>4</v>
          </cell>
          <cell r="H14">
            <v>30</v>
          </cell>
          <cell r="I14">
            <v>84</v>
          </cell>
          <cell r="J14">
            <v>65</v>
          </cell>
          <cell r="K14">
            <v>105</v>
          </cell>
          <cell r="L14">
            <v>10</v>
          </cell>
          <cell r="M14">
            <v>5</v>
          </cell>
          <cell r="N14">
            <v>0.30199999999999999</v>
          </cell>
          <cell r="O14">
            <v>0.374</v>
          </cell>
          <cell r="P14">
            <v>0.53900000000000003</v>
          </cell>
          <cell r="Q14">
            <v>119</v>
          </cell>
          <cell r="R14">
            <v>18.326159840011488</v>
          </cell>
        </row>
        <row r="15">
          <cell r="A15" t="str">
            <v xml:space="preserve">Tommy Edman 3B | STL </v>
          </cell>
          <cell r="B15">
            <v>570</v>
          </cell>
          <cell r="C15">
            <v>89</v>
          </cell>
          <cell r="D15">
            <v>156</v>
          </cell>
          <cell r="E15">
            <v>102</v>
          </cell>
          <cell r="F15">
            <v>28</v>
          </cell>
          <cell r="G15">
            <v>6</v>
          </cell>
          <cell r="H15">
            <v>20</v>
          </cell>
          <cell r="I15">
            <v>72</v>
          </cell>
          <cell r="J15">
            <v>42</v>
          </cell>
          <cell r="K15">
            <v>130</v>
          </cell>
          <cell r="L15">
            <v>12</v>
          </cell>
          <cell r="M15">
            <v>6</v>
          </cell>
          <cell r="N15">
            <v>0.27400000000000002</v>
          </cell>
          <cell r="O15">
            <v>0.33100000000000002</v>
          </cell>
          <cell r="P15">
            <v>0.44900000000000001</v>
          </cell>
          <cell r="Q15">
            <v>123</v>
          </cell>
          <cell r="R15">
            <v>16.32983658712973</v>
          </cell>
        </row>
        <row r="16">
          <cell r="A16" t="str">
            <v>Jorge Polanco SS | MIN</v>
          </cell>
          <cell r="B16">
            <v>575</v>
          </cell>
          <cell r="C16">
            <v>81</v>
          </cell>
          <cell r="D16">
            <v>162</v>
          </cell>
          <cell r="E16">
            <v>108</v>
          </cell>
          <cell r="F16">
            <v>30</v>
          </cell>
          <cell r="G16">
            <v>7</v>
          </cell>
          <cell r="H16">
            <v>17</v>
          </cell>
          <cell r="I16">
            <v>66</v>
          </cell>
          <cell r="J16">
            <v>51</v>
          </cell>
          <cell r="K16">
            <v>109</v>
          </cell>
          <cell r="L16">
            <v>7</v>
          </cell>
          <cell r="M16">
            <v>4</v>
          </cell>
          <cell r="N16">
            <v>0.28199999999999997</v>
          </cell>
          <cell r="O16">
            <v>0.34100000000000003</v>
          </cell>
          <cell r="P16">
            <v>0.44700000000000001</v>
          </cell>
          <cell r="Q16">
            <v>143</v>
          </cell>
          <cell r="R16">
            <v>13.871846603278472</v>
          </cell>
        </row>
        <row r="17">
          <cell r="A17" t="str">
            <v>Andres Gimenez SS | CLE</v>
          </cell>
          <cell r="B17">
            <v>402</v>
          </cell>
          <cell r="C17">
            <v>59</v>
          </cell>
          <cell r="D17">
            <v>105</v>
          </cell>
          <cell r="E17">
            <v>70</v>
          </cell>
          <cell r="F17">
            <v>18</v>
          </cell>
          <cell r="G17">
            <v>4</v>
          </cell>
          <cell r="H17">
            <v>13</v>
          </cell>
          <cell r="I17">
            <v>49</v>
          </cell>
          <cell r="J17">
            <v>30</v>
          </cell>
          <cell r="K17">
            <v>90</v>
          </cell>
          <cell r="L17">
            <v>12</v>
          </cell>
          <cell r="M17">
            <v>4</v>
          </cell>
          <cell r="N17">
            <v>0.26100000000000001</v>
          </cell>
          <cell r="O17">
            <v>0.316</v>
          </cell>
          <cell r="P17">
            <v>0.42299999999999999</v>
          </cell>
          <cell r="Q17">
            <v>147</v>
          </cell>
          <cell r="R17">
            <v>12.223456713186236</v>
          </cell>
        </row>
        <row r="18">
          <cell r="A18" t="str">
            <v xml:space="preserve">Willi Castro SS | DET </v>
          </cell>
          <cell r="B18">
            <v>582</v>
          </cell>
          <cell r="C18">
            <v>84</v>
          </cell>
          <cell r="D18">
            <v>174</v>
          </cell>
          <cell r="E18">
            <v>116</v>
          </cell>
          <cell r="F18">
            <v>28</v>
          </cell>
          <cell r="G18">
            <v>5</v>
          </cell>
          <cell r="H18">
            <v>25</v>
          </cell>
          <cell r="I18">
            <v>83</v>
          </cell>
          <cell r="J18">
            <v>43</v>
          </cell>
          <cell r="K18">
            <v>144</v>
          </cell>
          <cell r="L18">
            <v>9</v>
          </cell>
          <cell r="M18">
            <v>2</v>
          </cell>
          <cell r="N18">
            <v>0.29899999999999999</v>
          </cell>
          <cell r="O18">
            <v>0.34799999999999998</v>
          </cell>
          <cell r="P18">
            <v>0.49299999999999999</v>
          </cell>
          <cell r="Q18">
            <v>151</v>
          </cell>
          <cell r="R18">
            <v>16.568567491387888</v>
          </cell>
        </row>
        <row r="19">
          <cell r="A19" t="str">
            <v>Paul DeJong SS | STL</v>
          </cell>
          <cell r="B19">
            <v>558</v>
          </cell>
          <cell r="C19">
            <v>84</v>
          </cell>
          <cell r="D19">
            <v>137</v>
          </cell>
          <cell r="E19">
            <v>81</v>
          </cell>
          <cell r="F19">
            <v>30</v>
          </cell>
          <cell r="G19">
            <v>1</v>
          </cell>
          <cell r="H19">
            <v>25</v>
          </cell>
          <cell r="I19">
            <v>81</v>
          </cell>
          <cell r="J19">
            <v>58</v>
          </cell>
          <cell r="K19">
            <v>160</v>
          </cell>
          <cell r="L19">
            <v>7</v>
          </cell>
          <cell r="M19">
            <v>3</v>
          </cell>
          <cell r="N19">
            <v>0.245</v>
          </cell>
          <cell r="O19">
            <v>0.32300000000000001</v>
          </cell>
          <cell r="P19">
            <v>0.437</v>
          </cell>
          <cell r="Q19">
            <v>154</v>
          </cell>
          <cell r="R19">
            <v>15.002814072269917</v>
          </cell>
        </row>
        <row r="20">
          <cell r="A20" t="str">
            <v>Miguel Rojas SS | MIA</v>
          </cell>
          <cell r="B20">
            <v>548</v>
          </cell>
          <cell r="C20">
            <v>78</v>
          </cell>
          <cell r="D20">
            <v>155</v>
          </cell>
          <cell r="E20">
            <v>100</v>
          </cell>
          <cell r="F20">
            <v>36</v>
          </cell>
          <cell r="G20">
            <v>5</v>
          </cell>
          <cell r="H20">
            <v>14</v>
          </cell>
          <cell r="I20">
            <v>70</v>
          </cell>
          <cell r="J20">
            <v>51</v>
          </cell>
          <cell r="K20">
            <v>89</v>
          </cell>
          <cell r="L20">
            <v>15</v>
          </cell>
          <cell r="M20">
            <v>4</v>
          </cell>
          <cell r="N20">
            <v>0.28299999999999997</v>
          </cell>
          <cell r="O20">
            <v>0.35</v>
          </cell>
          <cell r="P20">
            <v>0.443</v>
          </cell>
          <cell r="Q20">
            <v>206</v>
          </cell>
          <cell r="R20">
            <v>16.037882683323499</v>
          </cell>
        </row>
        <row r="21">
          <cell r="A21" t="str">
            <v>Freddy Galvis SS | BAL</v>
          </cell>
          <cell r="B21">
            <v>568</v>
          </cell>
          <cell r="C21">
            <v>70</v>
          </cell>
          <cell r="D21">
            <v>159</v>
          </cell>
          <cell r="E21">
            <v>102</v>
          </cell>
          <cell r="F21">
            <v>32</v>
          </cell>
          <cell r="G21">
            <v>2</v>
          </cell>
          <cell r="H21">
            <v>23</v>
          </cell>
          <cell r="I21">
            <v>70</v>
          </cell>
          <cell r="J21">
            <v>35</v>
          </cell>
          <cell r="K21">
            <v>135</v>
          </cell>
          <cell r="L21">
            <v>5</v>
          </cell>
          <cell r="M21">
            <v>2</v>
          </cell>
          <cell r="N21">
            <v>0.28000000000000003</v>
          </cell>
          <cell r="O21">
            <v>0.32800000000000001</v>
          </cell>
          <cell r="P21">
            <v>0.46500000000000002</v>
          </cell>
          <cell r="Q21">
            <v>214</v>
          </cell>
          <cell r="R21">
            <v>13.586925455488545</v>
          </cell>
        </row>
        <row r="22">
          <cell r="A22" t="str">
            <v xml:space="preserve">Orlando Arcia SS | MIL </v>
          </cell>
          <cell r="B22">
            <v>573</v>
          </cell>
          <cell r="C22">
            <v>71</v>
          </cell>
          <cell r="D22">
            <v>151</v>
          </cell>
          <cell r="E22">
            <v>100</v>
          </cell>
          <cell r="F22">
            <v>29</v>
          </cell>
          <cell r="G22">
            <v>3</v>
          </cell>
          <cell r="H22">
            <v>19</v>
          </cell>
          <cell r="I22">
            <v>70</v>
          </cell>
          <cell r="J22">
            <v>45</v>
          </cell>
          <cell r="K22">
            <v>132</v>
          </cell>
          <cell r="L22">
            <v>9</v>
          </cell>
          <cell r="M22">
            <v>2</v>
          </cell>
          <cell r="N22">
            <v>0.26400000000000001</v>
          </cell>
          <cell r="O22">
            <v>0.32100000000000001</v>
          </cell>
          <cell r="P22">
            <v>0.42399999999999999</v>
          </cell>
          <cell r="Q22">
            <v>223</v>
          </cell>
          <cell r="R22">
            <v>14.285608538609434</v>
          </cell>
        </row>
        <row r="23">
          <cell r="A23" t="str">
            <v xml:space="preserve">Andrelton Simmons SS | MIN </v>
          </cell>
          <cell r="B23">
            <v>562</v>
          </cell>
          <cell r="C23">
            <v>79</v>
          </cell>
          <cell r="D23">
            <v>154</v>
          </cell>
          <cell r="E23">
            <v>109</v>
          </cell>
          <cell r="F23">
            <v>32</v>
          </cell>
          <cell r="G23">
            <v>1</v>
          </cell>
          <cell r="H23">
            <v>12</v>
          </cell>
          <cell r="I23">
            <v>66</v>
          </cell>
          <cell r="J23">
            <v>33</v>
          </cell>
          <cell r="K23">
            <v>89</v>
          </cell>
          <cell r="L23">
            <v>11</v>
          </cell>
          <cell r="M23">
            <v>3</v>
          </cell>
          <cell r="N23">
            <v>0.27400000000000002</v>
          </cell>
          <cell r="O23">
            <v>0.318</v>
          </cell>
          <cell r="P23">
            <v>0.39900000000000002</v>
          </cell>
          <cell r="Q23">
            <v>225</v>
          </cell>
          <cell r="R23">
            <v>14.324367221413366</v>
          </cell>
        </row>
        <row r="24">
          <cell r="A24" t="str">
            <v xml:space="preserve">Willy Adames SS | TB </v>
          </cell>
          <cell r="B24">
            <v>526</v>
          </cell>
          <cell r="C24">
            <v>74</v>
          </cell>
          <cell r="D24">
            <v>133</v>
          </cell>
          <cell r="E24">
            <v>74</v>
          </cell>
          <cell r="F24">
            <v>34</v>
          </cell>
          <cell r="G24">
            <v>3</v>
          </cell>
          <cell r="H24">
            <v>22</v>
          </cell>
          <cell r="I24">
            <v>64</v>
          </cell>
          <cell r="J24">
            <v>58</v>
          </cell>
          <cell r="K24">
            <v>179</v>
          </cell>
          <cell r="L24">
            <v>6</v>
          </cell>
          <cell r="M24">
            <v>3</v>
          </cell>
          <cell r="N24">
            <v>0.253</v>
          </cell>
          <cell r="O24">
            <v>0.32900000000000001</v>
          </cell>
          <cell r="P24">
            <v>0.45400000000000001</v>
          </cell>
          <cell r="Q24">
            <v>227</v>
          </cell>
          <cell r="R24">
            <v>13.150513742496193</v>
          </cell>
        </row>
        <row r="25">
          <cell r="A25" t="str">
            <v>Jonathan Villar 2B | NYM</v>
          </cell>
          <cell r="B25">
            <v>384</v>
          </cell>
          <cell r="C25">
            <v>57</v>
          </cell>
          <cell r="D25">
            <v>103</v>
          </cell>
          <cell r="E25">
            <v>69</v>
          </cell>
          <cell r="F25">
            <v>20</v>
          </cell>
          <cell r="G25">
            <v>2</v>
          </cell>
          <cell r="H25">
            <v>12</v>
          </cell>
          <cell r="I25">
            <v>44</v>
          </cell>
          <cell r="J25">
            <v>38</v>
          </cell>
          <cell r="K25">
            <v>109</v>
          </cell>
          <cell r="L25">
            <v>26</v>
          </cell>
          <cell r="M25">
            <v>7</v>
          </cell>
          <cell r="N25">
            <v>0.26800000000000002</v>
          </cell>
          <cell r="O25">
            <v>0.33600000000000002</v>
          </cell>
          <cell r="P25">
            <v>0.42399999999999999</v>
          </cell>
          <cell r="Q25">
            <v>229</v>
          </cell>
          <cell r="R25">
            <v>16.441234232964401</v>
          </cell>
        </row>
        <row r="26">
          <cell r="A26" t="str">
            <v>Amed Rosario SS | CLE</v>
          </cell>
          <cell r="B26">
            <v>544</v>
          </cell>
          <cell r="C26">
            <v>68</v>
          </cell>
          <cell r="D26">
            <v>148</v>
          </cell>
          <cell r="E26">
            <v>105</v>
          </cell>
          <cell r="F26">
            <v>22</v>
          </cell>
          <cell r="G26">
            <v>9</v>
          </cell>
          <cell r="H26">
            <v>12</v>
          </cell>
          <cell r="I26">
            <v>62</v>
          </cell>
          <cell r="J26">
            <v>24</v>
          </cell>
          <cell r="K26">
            <v>121</v>
          </cell>
          <cell r="L26">
            <v>12</v>
          </cell>
          <cell r="M26">
            <v>7</v>
          </cell>
          <cell r="N26">
            <v>0.27200000000000002</v>
          </cell>
          <cell r="O26">
            <v>0.30299999999999999</v>
          </cell>
          <cell r="P26">
            <v>0.41199999999999998</v>
          </cell>
          <cell r="Q26">
            <v>231</v>
          </cell>
          <cell r="R26">
            <v>13.921769582812329</v>
          </cell>
        </row>
        <row r="27">
          <cell r="A27" t="str">
            <v>Joey Wendle 3B | TB</v>
          </cell>
          <cell r="B27">
            <v>452</v>
          </cell>
          <cell r="C27">
            <v>67</v>
          </cell>
          <cell r="D27">
            <v>119</v>
          </cell>
          <cell r="E27">
            <v>78</v>
          </cell>
          <cell r="F27">
            <v>24</v>
          </cell>
          <cell r="G27">
            <v>4</v>
          </cell>
          <cell r="H27">
            <v>13</v>
          </cell>
          <cell r="I27">
            <v>60</v>
          </cell>
          <cell r="J27">
            <v>39</v>
          </cell>
          <cell r="K27">
            <v>110</v>
          </cell>
          <cell r="L27">
            <v>12</v>
          </cell>
          <cell r="M27">
            <v>4</v>
          </cell>
          <cell r="N27">
            <v>0.26300000000000001</v>
          </cell>
          <cell r="O27">
            <v>0.33300000000000002</v>
          </cell>
          <cell r="P27">
            <v>0.42</v>
          </cell>
          <cell r="Q27">
            <v>235</v>
          </cell>
          <cell r="R27">
            <v>13.282704509144898</v>
          </cell>
        </row>
        <row r="28">
          <cell r="A28" t="str">
            <v>Isiah Kiner-Falefa 3B | TEX</v>
          </cell>
          <cell r="B28">
            <v>427</v>
          </cell>
          <cell r="C28">
            <v>65</v>
          </cell>
          <cell r="D28">
            <v>118</v>
          </cell>
          <cell r="E28">
            <v>80</v>
          </cell>
          <cell r="F28">
            <v>17</v>
          </cell>
          <cell r="G28">
            <v>5</v>
          </cell>
          <cell r="H28">
            <v>16</v>
          </cell>
          <cell r="I28">
            <v>49</v>
          </cell>
          <cell r="J28">
            <v>37</v>
          </cell>
          <cell r="K28">
            <v>94</v>
          </cell>
          <cell r="L28">
            <v>9</v>
          </cell>
          <cell r="M28">
            <v>5</v>
          </cell>
          <cell r="N28">
            <v>0.27600000000000002</v>
          </cell>
          <cell r="O28">
            <v>0.33800000000000002</v>
          </cell>
          <cell r="P28">
            <v>0.45200000000000001</v>
          </cell>
          <cell r="Q28">
            <v>239</v>
          </cell>
          <cell r="R28">
            <v>12.130543761938323</v>
          </cell>
        </row>
        <row r="29">
          <cell r="A29" t="str">
            <v xml:space="preserve">Nico Hoerner 2B | CHC </v>
          </cell>
          <cell r="B29">
            <v>431</v>
          </cell>
          <cell r="C29">
            <v>63</v>
          </cell>
          <cell r="D29">
            <v>110</v>
          </cell>
          <cell r="E29">
            <v>77</v>
          </cell>
          <cell r="F29">
            <v>19</v>
          </cell>
          <cell r="G29">
            <v>3</v>
          </cell>
          <cell r="H29">
            <v>11</v>
          </cell>
          <cell r="I29">
            <v>58</v>
          </cell>
          <cell r="J29">
            <v>36</v>
          </cell>
          <cell r="K29">
            <v>100</v>
          </cell>
          <cell r="L29">
            <v>8</v>
          </cell>
          <cell r="M29">
            <v>3</v>
          </cell>
          <cell r="N29">
            <v>0.255</v>
          </cell>
          <cell r="O29">
            <v>0.32</v>
          </cell>
          <cell r="P29">
            <v>0.39</v>
          </cell>
          <cell r="Q29">
            <v>262</v>
          </cell>
          <cell r="R29">
            <v>11.263815761288686</v>
          </cell>
        </row>
        <row r="30">
          <cell r="A30" t="str">
            <v>Tyler Wade 2B | NYY</v>
          </cell>
          <cell r="B30">
            <v>313</v>
          </cell>
          <cell r="C30">
            <v>57</v>
          </cell>
          <cell r="D30">
            <v>78</v>
          </cell>
          <cell r="E30">
            <v>48</v>
          </cell>
          <cell r="F30">
            <v>15</v>
          </cell>
          <cell r="G30">
            <v>3</v>
          </cell>
          <cell r="H30">
            <v>12</v>
          </cell>
          <cell r="I30">
            <v>43</v>
          </cell>
          <cell r="J30">
            <v>37</v>
          </cell>
          <cell r="K30">
            <v>79</v>
          </cell>
          <cell r="L30">
            <v>12</v>
          </cell>
          <cell r="M30">
            <v>3</v>
          </cell>
          <cell r="N30">
            <v>0.249</v>
          </cell>
          <cell r="O30">
            <v>0.33</v>
          </cell>
          <cell r="P30">
            <v>0.43099999999999999</v>
          </cell>
          <cell r="Q30">
            <v>271</v>
          </cell>
          <cell r="R30">
            <v>11.187281225920128</v>
          </cell>
        </row>
        <row r="31">
          <cell r="A31" t="str">
            <v xml:space="preserve">Niko Goodrum SS | DET </v>
          </cell>
          <cell r="B31">
            <v>374</v>
          </cell>
          <cell r="C31">
            <v>48</v>
          </cell>
          <cell r="D31">
            <v>89</v>
          </cell>
          <cell r="E31">
            <v>54</v>
          </cell>
          <cell r="F31">
            <v>21</v>
          </cell>
          <cell r="G31">
            <v>3</v>
          </cell>
          <cell r="H31">
            <v>11</v>
          </cell>
          <cell r="I31">
            <v>47</v>
          </cell>
          <cell r="J31">
            <v>42</v>
          </cell>
          <cell r="K31">
            <v>120</v>
          </cell>
          <cell r="L31">
            <v>15</v>
          </cell>
          <cell r="M31">
            <v>4</v>
          </cell>
          <cell r="N31">
            <v>0.23799999999999999</v>
          </cell>
          <cell r="O31">
            <v>0.315</v>
          </cell>
          <cell r="P31">
            <v>0.39800000000000002</v>
          </cell>
          <cell r="Q31">
            <v>281</v>
          </cell>
          <cell r="R31">
            <v>12.092872525805902</v>
          </cell>
        </row>
        <row r="32">
          <cell r="A32" t="str">
            <v>Leury Garcia SS | CHW</v>
          </cell>
          <cell r="B32">
            <v>324</v>
          </cell>
          <cell r="C32">
            <v>57</v>
          </cell>
          <cell r="D32">
            <v>87</v>
          </cell>
          <cell r="E32">
            <v>62</v>
          </cell>
          <cell r="F32">
            <v>15</v>
          </cell>
          <cell r="G32">
            <v>3</v>
          </cell>
          <cell r="H32">
            <v>7</v>
          </cell>
          <cell r="I32">
            <v>37</v>
          </cell>
          <cell r="J32">
            <v>21</v>
          </cell>
          <cell r="K32">
            <v>71</v>
          </cell>
          <cell r="L32">
            <v>11</v>
          </cell>
          <cell r="M32">
            <v>4</v>
          </cell>
          <cell r="N32">
            <v>0.26900000000000002</v>
          </cell>
          <cell r="O32">
            <v>0.317</v>
          </cell>
          <cell r="P32">
            <v>0.39800000000000002</v>
          </cell>
          <cell r="Q32">
            <v>293</v>
          </cell>
          <cell r="R32">
            <v>10.205920380016183</v>
          </cell>
        </row>
        <row r="33">
          <cell r="A33" t="str">
            <v xml:space="preserve">Erik Gonzalez SS | PIT </v>
          </cell>
          <cell r="B33">
            <v>465</v>
          </cell>
          <cell r="C33">
            <v>49</v>
          </cell>
          <cell r="D33">
            <v>117</v>
          </cell>
          <cell r="E33">
            <v>72</v>
          </cell>
          <cell r="F33">
            <v>31</v>
          </cell>
          <cell r="G33">
            <v>3</v>
          </cell>
          <cell r="H33">
            <v>11</v>
          </cell>
          <cell r="I33">
            <v>53</v>
          </cell>
          <cell r="J33">
            <v>29</v>
          </cell>
          <cell r="K33">
            <v>121</v>
          </cell>
          <cell r="L33">
            <v>8</v>
          </cell>
          <cell r="M33">
            <v>6</v>
          </cell>
          <cell r="N33">
            <v>0.252</v>
          </cell>
          <cell r="O33">
            <v>0.29499999999999998</v>
          </cell>
          <cell r="P33">
            <v>0.40200000000000002</v>
          </cell>
          <cell r="Q33">
            <v>294</v>
          </cell>
          <cell r="R33">
            <v>10.657112067457811</v>
          </cell>
        </row>
        <row r="34">
          <cell r="A34" t="str">
            <v>Anderson Tejeda SS | TEX</v>
          </cell>
          <cell r="B34">
            <v>324</v>
          </cell>
          <cell r="C34">
            <v>45</v>
          </cell>
          <cell r="D34">
            <v>85</v>
          </cell>
          <cell r="E34">
            <v>52</v>
          </cell>
          <cell r="F34">
            <v>18</v>
          </cell>
          <cell r="G34">
            <v>3</v>
          </cell>
          <cell r="H34">
            <v>12</v>
          </cell>
          <cell r="I34">
            <v>43</v>
          </cell>
          <cell r="J34">
            <v>24</v>
          </cell>
          <cell r="K34">
            <v>85</v>
          </cell>
          <cell r="L34">
            <v>9</v>
          </cell>
          <cell r="M34">
            <v>3</v>
          </cell>
          <cell r="N34">
            <v>0.26200000000000001</v>
          </cell>
          <cell r="O34">
            <v>0.317</v>
          </cell>
          <cell r="P34">
            <v>0.44800000000000001</v>
          </cell>
          <cell r="Q34">
            <v>297</v>
          </cell>
          <cell r="R34">
            <v>9.8552747046599389</v>
          </cell>
        </row>
        <row r="35">
          <cell r="A35" t="str">
            <v>Jordy Mercer SS | WAS</v>
          </cell>
          <cell r="B35">
            <v>329</v>
          </cell>
          <cell r="C35">
            <v>42</v>
          </cell>
          <cell r="D35">
            <v>95</v>
          </cell>
          <cell r="E35">
            <v>60</v>
          </cell>
          <cell r="F35">
            <v>19</v>
          </cell>
          <cell r="G35">
            <v>1</v>
          </cell>
          <cell r="H35">
            <v>15</v>
          </cell>
          <cell r="I35">
            <v>36</v>
          </cell>
          <cell r="J35">
            <v>25</v>
          </cell>
          <cell r="K35">
            <v>70</v>
          </cell>
          <cell r="L35">
            <v>3</v>
          </cell>
          <cell r="M35">
            <v>1</v>
          </cell>
          <cell r="N35">
            <v>0.28899999999999998</v>
          </cell>
          <cell r="O35">
            <v>0.34399999999999997</v>
          </cell>
          <cell r="P35">
            <v>0.48899999999999999</v>
          </cell>
          <cell r="Q35">
            <v>306</v>
          </cell>
          <cell r="R35">
            <v>8.0619892909525852</v>
          </cell>
        </row>
        <row r="36">
          <cell r="A36" t="str">
            <v>Pat Valaika SS | BAL</v>
          </cell>
          <cell r="B36">
            <v>331</v>
          </cell>
          <cell r="C36">
            <v>46</v>
          </cell>
          <cell r="D36">
            <v>89</v>
          </cell>
          <cell r="E36">
            <v>57</v>
          </cell>
          <cell r="F36">
            <v>17</v>
          </cell>
          <cell r="G36">
            <v>2</v>
          </cell>
          <cell r="H36">
            <v>13</v>
          </cell>
          <cell r="I36">
            <v>39</v>
          </cell>
          <cell r="J36">
            <v>26</v>
          </cell>
          <cell r="K36">
            <v>79</v>
          </cell>
          <cell r="L36">
            <v>5</v>
          </cell>
          <cell r="M36">
            <v>1</v>
          </cell>
          <cell r="N36">
            <v>0.26900000000000002</v>
          </cell>
          <cell r="O36">
            <v>0.32400000000000001</v>
          </cell>
          <cell r="P36">
            <v>0.45</v>
          </cell>
          <cell r="Q36">
            <v>310</v>
          </cell>
          <cell r="R36">
            <v>8.6244772737824427</v>
          </cell>
        </row>
        <row r="37">
          <cell r="A37" t="str">
            <v xml:space="preserve">Kevin Newman SS | PIT </v>
          </cell>
          <cell r="B37">
            <v>423</v>
          </cell>
          <cell r="C37">
            <v>44</v>
          </cell>
          <cell r="D37">
            <v>107</v>
          </cell>
          <cell r="E37">
            <v>78</v>
          </cell>
          <cell r="F37">
            <v>17</v>
          </cell>
          <cell r="G37">
            <v>2</v>
          </cell>
          <cell r="H37">
            <v>10</v>
          </cell>
          <cell r="I37">
            <v>43</v>
          </cell>
          <cell r="J37">
            <v>29</v>
          </cell>
          <cell r="K37">
            <v>78</v>
          </cell>
          <cell r="L37">
            <v>9</v>
          </cell>
          <cell r="M37">
            <v>4</v>
          </cell>
          <cell r="N37">
            <v>0.253</v>
          </cell>
          <cell r="O37">
            <v>0.307</v>
          </cell>
          <cell r="P37">
            <v>0.373</v>
          </cell>
          <cell r="Q37">
            <v>328</v>
          </cell>
          <cell r="R37">
            <v>10.056544965573293</v>
          </cell>
        </row>
        <row r="38">
          <cell r="A38" t="str">
            <v>Edmundo Sosa SS | STL</v>
          </cell>
          <cell r="B38">
            <v>311</v>
          </cell>
          <cell r="C38">
            <v>45</v>
          </cell>
          <cell r="D38">
            <v>80</v>
          </cell>
          <cell r="E38">
            <v>52</v>
          </cell>
          <cell r="F38">
            <v>16</v>
          </cell>
          <cell r="G38">
            <v>2</v>
          </cell>
          <cell r="H38">
            <v>10</v>
          </cell>
          <cell r="I38">
            <v>39</v>
          </cell>
          <cell r="J38">
            <v>28</v>
          </cell>
          <cell r="K38">
            <v>76</v>
          </cell>
          <cell r="L38">
            <v>7</v>
          </cell>
          <cell r="M38">
            <v>3</v>
          </cell>
          <cell r="N38">
            <v>0.25700000000000001</v>
          </cell>
          <cell r="O38">
            <v>0.32300000000000001</v>
          </cell>
          <cell r="P38">
            <v>0.41799999999999998</v>
          </cell>
          <cell r="Q38">
            <v>337</v>
          </cell>
          <cell r="R38">
            <v>8.6775433613410602</v>
          </cell>
        </row>
        <row r="39">
          <cell r="A39" t="str">
            <v>Yu Chang SS | CLE</v>
          </cell>
          <cell r="B39">
            <v>316</v>
          </cell>
          <cell r="C39">
            <v>44</v>
          </cell>
          <cell r="D39">
            <v>81</v>
          </cell>
          <cell r="E39">
            <v>53</v>
          </cell>
          <cell r="F39">
            <v>15</v>
          </cell>
          <cell r="G39">
            <v>3</v>
          </cell>
          <cell r="H39">
            <v>10</v>
          </cell>
          <cell r="I39">
            <v>38</v>
          </cell>
          <cell r="J39">
            <v>27</v>
          </cell>
          <cell r="K39">
            <v>74</v>
          </cell>
          <cell r="L39">
            <v>5</v>
          </cell>
          <cell r="M39">
            <v>2</v>
          </cell>
          <cell r="N39">
            <v>0.25600000000000001</v>
          </cell>
          <cell r="O39">
            <v>0.317</v>
          </cell>
          <cell r="P39">
            <v>0.41799999999999998</v>
          </cell>
          <cell r="Q39">
            <v>350</v>
          </cell>
          <cell r="R39">
            <v>7.9551112305124425</v>
          </cell>
        </row>
        <row r="40">
          <cell r="A40" t="str">
            <v xml:space="preserve">Richie Martin SS | BAL </v>
          </cell>
          <cell r="B40">
            <v>327</v>
          </cell>
          <cell r="C40">
            <v>39</v>
          </cell>
          <cell r="D40">
            <v>79</v>
          </cell>
          <cell r="E40">
            <v>52</v>
          </cell>
          <cell r="F40">
            <v>14</v>
          </cell>
          <cell r="G40">
            <v>3</v>
          </cell>
          <cell r="H40">
            <v>10</v>
          </cell>
          <cell r="I40">
            <v>35</v>
          </cell>
          <cell r="J40">
            <v>23</v>
          </cell>
          <cell r="K40">
            <v>87</v>
          </cell>
          <cell r="L40">
            <v>10</v>
          </cell>
          <cell r="M40">
            <v>2</v>
          </cell>
          <cell r="N40">
            <v>0.24199999999999999</v>
          </cell>
          <cell r="O40">
            <v>0.29799999999999999</v>
          </cell>
          <cell r="P40">
            <v>0.39500000000000002</v>
          </cell>
          <cell r="Q40">
            <v>365</v>
          </cell>
          <cell r="R40">
            <v>9.2557567509715426</v>
          </cell>
        </row>
        <row r="41">
          <cell r="A41" t="str">
            <v xml:space="preserve">Jose Garcia SS | CIN </v>
          </cell>
          <cell r="B41">
            <v>324</v>
          </cell>
          <cell r="C41">
            <v>38</v>
          </cell>
          <cell r="D41">
            <v>79</v>
          </cell>
          <cell r="E41">
            <v>54</v>
          </cell>
          <cell r="F41">
            <v>14</v>
          </cell>
          <cell r="G41">
            <v>2</v>
          </cell>
          <cell r="H41">
            <v>9</v>
          </cell>
          <cell r="I41">
            <v>34</v>
          </cell>
          <cell r="J41">
            <v>23</v>
          </cell>
          <cell r="K41">
            <v>87</v>
          </cell>
          <cell r="L41">
            <v>6</v>
          </cell>
          <cell r="M41">
            <v>3</v>
          </cell>
          <cell r="N41">
            <v>0.24399999999999999</v>
          </cell>
          <cell r="O41">
            <v>0.29799999999999999</v>
          </cell>
          <cell r="P41">
            <v>0.38300000000000001</v>
          </cell>
          <cell r="Q41">
            <v>394</v>
          </cell>
          <cell r="R41">
            <v>7.7216572044125869</v>
          </cell>
        </row>
        <row r="42">
          <cell r="A42" t="str">
            <v>Andrew Velazquez SS | NYY</v>
          </cell>
          <cell r="B42">
            <v>189</v>
          </cell>
          <cell r="C42">
            <v>32</v>
          </cell>
          <cell r="D42">
            <v>49</v>
          </cell>
          <cell r="E42">
            <v>30</v>
          </cell>
          <cell r="F42">
            <v>9</v>
          </cell>
          <cell r="G42">
            <v>2</v>
          </cell>
          <cell r="H42">
            <v>8</v>
          </cell>
          <cell r="I42">
            <v>27</v>
          </cell>
          <cell r="J42">
            <v>22</v>
          </cell>
          <cell r="K42">
            <v>47</v>
          </cell>
          <cell r="L42">
            <v>6</v>
          </cell>
          <cell r="M42">
            <v>2</v>
          </cell>
          <cell r="N42">
            <v>0.25900000000000001</v>
          </cell>
          <cell r="O42">
            <v>0.34100000000000003</v>
          </cell>
          <cell r="P42">
            <v>0.45500000000000002</v>
          </cell>
          <cell r="Q42">
            <v>407</v>
          </cell>
          <cell r="R42">
            <v>6.4172650774581363</v>
          </cell>
        </row>
        <row r="43">
          <cell r="A43" t="str">
            <v xml:space="preserve">Luis Urias 3B | MIL </v>
          </cell>
          <cell r="B43">
            <v>381</v>
          </cell>
          <cell r="C43">
            <v>44</v>
          </cell>
          <cell r="D43">
            <v>88</v>
          </cell>
          <cell r="E43">
            <v>64</v>
          </cell>
          <cell r="F43">
            <v>15</v>
          </cell>
          <cell r="G43">
            <v>2</v>
          </cell>
          <cell r="H43">
            <v>7</v>
          </cell>
          <cell r="I43">
            <v>40</v>
          </cell>
          <cell r="J43">
            <v>43</v>
          </cell>
          <cell r="K43">
            <v>104</v>
          </cell>
          <cell r="L43">
            <v>3</v>
          </cell>
          <cell r="M43">
            <v>1</v>
          </cell>
          <cell r="N43">
            <v>0.23100000000000001</v>
          </cell>
          <cell r="O43">
            <v>0.32100000000000001</v>
          </cell>
          <cell r="P43">
            <v>0.33600000000000002</v>
          </cell>
          <cell r="Q43">
            <v>413</v>
          </cell>
          <cell r="R43">
            <v>7.1504993205774463</v>
          </cell>
        </row>
        <row r="44">
          <cell r="A44" t="str">
            <v xml:space="preserve">Wilmer Difo SS | PIT </v>
          </cell>
          <cell r="B44">
            <v>320</v>
          </cell>
          <cell r="C44">
            <v>37</v>
          </cell>
          <cell r="D44">
            <v>79</v>
          </cell>
          <cell r="E44">
            <v>55</v>
          </cell>
          <cell r="F44">
            <v>14</v>
          </cell>
          <cell r="G44">
            <v>2</v>
          </cell>
          <cell r="H44">
            <v>8</v>
          </cell>
          <cell r="I44">
            <v>30</v>
          </cell>
          <cell r="J44">
            <v>26</v>
          </cell>
          <cell r="K44">
            <v>78</v>
          </cell>
          <cell r="L44">
            <v>4</v>
          </cell>
          <cell r="M44">
            <v>1</v>
          </cell>
          <cell r="N44">
            <v>0.247</v>
          </cell>
          <cell r="O44">
            <v>0.30599999999999999</v>
          </cell>
          <cell r="P44">
            <v>0.378</v>
          </cell>
          <cell r="Q44">
            <v>419</v>
          </cell>
          <cell r="R44">
            <v>6.738240530781809</v>
          </cell>
        </row>
        <row r="45">
          <cell r="A45" t="str">
            <v>Santiago Espinal SS | TOR</v>
          </cell>
          <cell r="B45">
            <v>190</v>
          </cell>
          <cell r="C45">
            <v>31</v>
          </cell>
          <cell r="D45">
            <v>52</v>
          </cell>
          <cell r="E45">
            <v>33</v>
          </cell>
          <cell r="F45">
            <v>11</v>
          </cell>
          <cell r="G45">
            <v>1</v>
          </cell>
          <cell r="H45">
            <v>7</v>
          </cell>
          <cell r="I45">
            <v>27</v>
          </cell>
          <cell r="J45">
            <v>16</v>
          </cell>
          <cell r="K45">
            <v>44</v>
          </cell>
          <cell r="L45">
            <v>4</v>
          </cell>
          <cell r="M45">
            <v>1</v>
          </cell>
          <cell r="N45">
            <v>0.27400000000000002</v>
          </cell>
          <cell r="O45">
            <v>0.32700000000000001</v>
          </cell>
          <cell r="P45">
            <v>0.45300000000000001</v>
          </cell>
          <cell r="Q45">
            <v>421</v>
          </cell>
          <cell r="R45">
            <v>5.6538449156855624</v>
          </cell>
        </row>
        <row r="46">
          <cell r="A46" t="str">
            <v xml:space="preserve">Andrew Romine SS | MIN </v>
          </cell>
          <cell r="B46">
            <v>199</v>
          </cell>
          <cell r="C46">
            <v>30</v>
          </cell>
          <cell r="D46">
            <v>53</v>
          </cell>
          <cell r="E46">
            <v>33</v>
          </cell>
          <cell r="F46">
            <v>11</v>
          </cell>
          <cell r="G46">
            <v>1</v>
          </cell>
          <cell r="H46">
            <v>8</v>
          </cell>
          <cell r="I46">
            <v>27</v>
          </cell>
          <cell r="J46">
            <v>16</v>
          </cell>
          <cell r="K46">
            <v>45</v>
          </cell>
          <cell r="L46">
            <v>4</v>
          </cell>
          <cell r="M46">
            <v>2</v>
          </cell>
          <cell r="N46">
            <v>0.26600000000000001</v>
          </cell>
          <cell r="O46">
            <v>0.32600000000000001</v>
          </cell>
          <cell r="P46">
            <v>0.45200000000000001</v>
          </cell>
          <cell r="Q46">
            <v>422</v>
          </cell>
          <cell r="R46">
            <v>5.7591280176904087</v>
          </cell>
        </row>
        <row r="47">
          <cell r="A47" t="str">
            <v>Richard Urena SS | TOR</v>
          </cell>
          <cell r="B47">
            <v>192</v>
          </cell>
          <cell r="C47">
            <v>29</v>
          </cell>
          <cell r="D47">
            <v>53</v>
          </cell>
          <cell r="E47">
            <v>34</v>
          </cell>
          <cell r="F47">
            <v>11</v>
          </cell>
          <cell r="G47">
            <v>1</v>
          </cell>
          <cell r="H47">
            <v>7</v>
          </cell>
          <cell r="I47">
            <v>26</v>
          </cell>
          <cell r="J47">
            <v>15</v>
          </cell>
          <cell r="K47">
            <v>44</v>
          </cell>
          <cell r="L47">
            <v>4</v>
          </cell>
          <cell r="M47">
            <v>1</v>
          </cell>
          <cell r="N47">
            <v>0.27600000000000002</v>
          </cell>
          <cell r="O47">
            <v>0.33300000000000002</v>
          </cell>
          <cell r="P47">
            <v>0.45300000000000001</v>
          </cell>
          <cell r="Q47">
            <v>430</v>
          </cell>
          <cell r="R47">
            <v>5.5562284711314538</v>
          </cell>
        </row>
        <row r="48">
          <cell r="A48" t="str">
            <v>Ramon Urias SS | BAL</v>
          </cell>
          <cell r="B48">
            <v>196</v>
          </cell>
          <cell r="C48">
            <v>26</v>
          </cell>
          <cell r="D48">
            <v>54</v>
          </cell>
          <cell r="E48">
            <v>35</v>
          </cell>
          <cell r="F48">
            <v>10</v>
          </cell>
          <cell r="G48">
            <v>1</v>
          </cell>
          <cell r="H48">
            <v>8</v>
          </cell>
          <cell r="I48">
            <v>24</v>
          </cell>
          <cell r="J48">
            <v>15</v>
          </cell>
          <cell r="K48">
            <v>47</v>
          </cell>
          <cell r="L48">
            <v>4</v>
          </cell>
          <cell r="M48">
            <v>1</v>
          </cell>
          <cell r="N48">
            <v>0.27600000000000002</v>
          </cell>
          <cell r="O48">
            <v>0.33200000000000002</v>
          </cell>
          <cell r="P48">
            <v>0.45900000000000002</v>
          </cell>
          <cell r="Q48">
            <v>441</v>
          </cell>
          <cell r="R48">
            <v>5.5033315276374379</v>
          </cell>
        </row>
        <row r="49">
          <cell r="A49" t="str">
            <v xml:space="preserve">Nick Gordon SS | MIN </v>
          </cell>
          <cell r="B49">
            <v>165</v>
          </cell>
          <cell r="C49">
            <v>25</v>
          </cell>
          <cell r="D49">
            <v>45</v>
          </cell>
          <cell r="E49">
            <v>28</v>
          </cell>
          <cell r="F49">
            <v>9</v>
          </cell>
          <cell r="G49">
            <v>1</v>
          </cell>
          <cell r="H49">
            <v>7</v>
          </cell>
          <cell r="I49">
            <v>23</v>
          </cell>
          <cell r="J49">
            <v>14</v>
          </cell>
          <cell r="K49">
            <v>38</v>
          </cell>
          <cell r="L49">
            <v>4</v>
          </cell>
          <cell r="M49">
            <v>1</v>
          </cell>
          <cell r="N49">
            <v>0.27300000000000002</v>
          </cell>
          <cell r="O49">
            <v>0.33500000000000002</v>
          </cell>
          <cell r="P49">
            <v>0.46700000000000003</v>
          </cell>
          <cell r="Q49">
            <v>459</v>
          </cell>
          <cell r="R49">
            <v>5.1001109537911642</v>
          </cell>
        </row>
        <row r="50">
          <cell r="A50" t="str">
            <v>C.J. Chatham SS | PHI</v>
          </cell>
          <cell r="B50">
            <v>195</v>
          </cell>
          <cell r="C50">
            <v>28</v>
          </cell>
          <cell r="D50">
            <v>51</v>
          </cell>
          <cell r="E50">
            <v>33</v>
          </cell>
          <cell r="F50">
            <v>11</v>
          </cell>
          <cell r="G50">
            <v>1</v>
          </cell>
          <cell r="H50">
            <v>6</v>
          </cell>
          <cell r="I50">
            <v>25</v>
          </cell>
          <cell r="J50">
            <v>17</v>
          </cell>
          <cell r="K50">
            <v>47</v>
          </cell>
          <cell r="L50">
            <v>4</v>
          </cell>
          <cell r="M50">
            <v>2</v>
          </cell>
          <cell r="N50">
            <v>0.26200000000000001</v>
          </cell>
          <cell r="O50">
            <v>0.32600000000000001</v>
          </cell>
          <cell r="P50">
            <v>0.42</v>
          </cell>
          <cell r="Q50">
            <v>462</v>
          </cell>
          <cell r="R50">
            <v>5.308813140730873</v>
          </cell>
        </row>
        <row r="51">
          <cell r="A51" t="str">
            <v>Kyle Holder SS | CIN</v>
          </cell>
          <cell r="B51">
            <v>189</v>
          </cell>
          <cell r="C51">
            <v>25</v>
          </cell>
          <cell r="D51">
            <v>48</v>
          </cell>
          <cell r="E51">
            <v>30</v>
          </cell>
          <cell r="F51">
            <v>10</v>
          </cell>
          <cell r="G51">
            <v>1</v>
          </cell>
          <cell r="H51">
            <v>7</v>
          </cell>
          <cell r="I51">
            <v>23</v>
          </cell>
          <cell r="J51">
            <v>16</v>
          </cell>
          <cell r="K51">
            <v>46</v>
          </cell>
          <cell r="L51">
            <v>4</v>
          </cell>
          <cell r="M51">
            <v>1</v>
          </cell>
          <cell r="N51">
            <v>0.254</v>
          </cell>
          <cell r="O51">
            <v>0.317</v>
          </cell>
          <cell r="P51">
            <v>0.42899999999999999</v>
          </cell>
          <cell r="Q51">
            <v>480</v>
          </cell>
          <cell r="R51">
            <v>5.1668846295536035</v>
          </cell>
        </row>
        <row r="52">
          <cell r="A52" t="str">
            <v xml:space="preserve">Kyle Farmer SS | CIN </v>
          </cell>
          <cell r="B52">
            <v>192</v>
          </cell>
          <cell r="C52">
            <v>22</v>
          </cell>
          <cell r="D52">
            <v>50</v>
          </cell>
          <cell r="E52">
            <v>34</v>
          </cell>
          <cell r="F52">
            <v>9</v>
          </cell>
          <cell r="G52">
            <v>1</v>
          </cell>
          <cell r="H52">
            <v>6</v>
          </cell>
          <cell r="I52">
            <v>21</v>
          </cell>
          <cell r="J52">
            <v>14</v>
          </cell>
          <cell r="K52">
            <v>51</v>
          </cell>
          <cell r="L52">
            <v>4</v>
          </cell>
          <cell r="M52">
            <v>1</v>
          </cell>
          <cell r="N52">
            <v>0.26</v>
          </cell>
          <cell r="O52">
            <v>0.316</v>
          </cell>
          <cell r="P52">
            <v>0.41099999999999998</v>
          </cell>
          <cell r="Q52">
            <v>503</v>
          </cell>
          <cell r="R52">
            <v>4.8886265303613534</v>
          </cell>
        </row>
        <row r="53">
          <cell r="A53" t="str">
            <v xml:space="preserve">Jazz Chisholm 2B | MIA </v>
          </cell>
          <cell r="B53">
            <v>160</v>
          </cell>
          <cell r="C53">
            <v>22</v>
          </cell>
          <cell r="D53">
            <v>40</v>
          </cell>
          <cell r="E53">
            <v>26</v>
          </cell>
          <cell r="F53">
            <v>8</v>
          </cell>
          <cell r="G53">
            <v>1</v>
          </cell>
          <cell r="H53">
            <v>5</v>
          </cell>
          <cell r="I53">
            <v>19</v>
          </cell>
          <cell r="J53">
            <v>13</v>
          </cell>
          <cell r="K53">
            <v>41</v>
          </cell>
          <cell r="L53">
            <v>3</v>
          </cell>
          <cell r="M53">
            <v>2</v>
          </cell>
          <cell r="N53">
            <v>0.25</v>
          </cell>
          <cell r="O53">
            <v>0.312</v>
          </cell>
          <cell r="P53">
            <v>0.40600000000000003</v>
          </cell>
          <cell r="Q53">
            <v>554</v>
          </cell>
          <cell r="R53">
            <v>4.1328266692958149</v>
          </cell>
        </row>
        <row r="54">
          <cell r="A54" t="str">
            <v>Ehire Adrianza 3B | ATL</v>
          </cell>
          <cell r="B54">
            <v>158</v>
          </cell>
          <cell r="C54">
            <v>22</v>
          </cell>
          <cell r="D54">
            <v>39</v>
          </cell>
          <cell r="E54">
            <v>25</v>
          </cell>
          <cell r="F54">
            <v>8</v>
          </cell>
          <cell r="G54">
            <v>1</v>
          </cell>
          <cell r="H54">
            <v>5</v>
          </cell>
          <cell r="I54">
            <v>18</v>
          </cell>
          <cell r="J54">
            <v>19</v>
          </cell>
          <cell r="K54">
            <v>41</v>
          </cell>
          <cell r="L54">
            <v>1</v>
          </cell>
          <cell r="M54">
            <v>0</v>
          </cell>
          <cell r="N54">
            <v>0.247</v>
          </cell>
          <cell r="O54">
            <v>0.33</v>
          </cell>
          <cell r="P54">
            <v>0.40500000000000003</v>
          </cell>
          <cell r="Q54">
            <v>578</v>
          </cell>
          <cell r="R54">
            <v>3.4066630683510604</v>
          </cell>
        </row>
        <row r="55">
          <cell r="A55" t="str">
            <v>Daniel Robertson SS | MIL</v>
          </cell>
          <cell r="B55">
            <v>158</v>
          </cell>
          <cell r="C55">
            <v>20</v>
          </cell>
          <cell r="D55">
            <v>37</v>
          </cell>
          <cell r="E55">
            <v>25</v>
          </cell>
          <cell r="F55">
            <v>7</v>
          </cell>
          <cell r="G55">
            <v>1</v>
          </cell>
          <cell r="H55">
            <v>4</v>
          </cell>
          <cell r="I55">
            <v>18</v>
          </cell>
          <cell r="J55">
            <v>15</v>
          </cell>
          <cell r="K55">
            <v>43</v>
          </cell>
          <cell r="L55">
            <v>2</v>
          </cell>
          <cell r="M55">
            <v>1</v>
          </cell>
          <cell r="N55">
            <v>0.23400000000000001</v>
          </cell>
          <cell r="O55">
            <v>0.311</v>
          </cell>
          <cell r="P55">
            <v>0.36699999999999999</v>
          </cell>
          <cell r="Q55">
            <v>612</v>
          </cell>
          <cell r="R55">
            <v>3.4895691332489296</v>
          </cell>
        </row>
      </sheetData>
      <sheetData sheetId="6">
        <row r="3">
          <cell r="A3" t="str">
            <v>Jose Ramirez 3B | CLE</v>
          </cell>
          <cell r="B3">
            <v>578</v>
          </cell>
          <cell r="C3">
            <v>104</v>
          </cell>
          <cell r="D3">
            <v>173</v>
          </cell>
          <cell r="E3">
            <v>88</v>
          </cell>
          <cell r="F3">
            <v>41</v>
          </cell>
          <cell r="G3">
            <v>5</v>
          </cell>
          <cell r="H3">
            <v>39</v>
          </cell>
          <cell r="I3">
            <v>121</v>
          </cell>
          <cell r="J3">
            <v>61</v>
          </cell>
          <cell r="K3">
            <v>103</v>
          </cell>
          <cell r="L3">
            <v>25</v>
          </cell>
          <cell r="M3">
            <v>7</v>
          </cell>
          <cell r="N3">
            <v>0.29899999999999999</v>
          </cell>
          <cell r="O3">
            <v>0.36799999999999999</v>
          </cell>
          <cell r="P3">
            <v>0.59</v>
          </cell>
          <cell r="Q3">
            <v>6</v>
          </cell>
          <cell r="R3">
            <v>25.875746150219975</v>
          </cell>
        </row>
        <row r="4">
          <cell r="A4" t="str">
            <v xml:space="preserve">Alex Bregman 3B | HOU </v>
          </cell>
          <cell r="B4">
            <v>517</v>
          </cell>
          <cell r="C4">
            <v>96</v>
          </cell>
          <cell r="D4">
            <v>145</v>
          </cell>
          <cell r="E4">
            <v>75</v>
          </cell>
          <cell r="F4">
            <v>36</v>
          </cell>
          <cell r="G4">
            <v>3</v>
          </cell>
          <cell r="H4">
            <v>31</v>
          </cell>
          <cell r="I4">
            <v>91</v>
          </cell>
          <cell r="J4">
            <v>90</v>
          </cell>
          <cell r="K4">
            <v>87</v>
          </cell>
          <cell r="L4">
            <v>3</v>
          </cell>
          <cell r="M4">
            <v>0</v>
          </cell>
          <cell r="N4">
            <v>0.28100000000000003</v>
          </cell>
          <cell r="O4">
            <v>0.39300000000000002</v>
          </cell>
          <cell r="P4">
            <v>0.54200000000000004</v>
          </cell>
          <cell r="Q4">
            <v>14</v>
          </cell>
          <cell r="R4">
            <v>15.465003205438858</v>
          </cell>
        </row>
        <row r="5">
          <cell r="A5" t="str">
            <v>DJ LeMahieu 2B | NYY</v>
          </cell>
          <cell r="B5">
            <v>566</v>
          </cell>
          <cell r="C5">
            <v>105</v>
          </cell>
          <cell r="D5">
            <v>186</v>
          </cell>
          <cell r="E5">
            <v>123</v>
          </cell>
          <cell r="F5">
            <v>32</v>
          </cell>
          <cell r="G5">
            <v>6</v>
          </cell>
          <cell r="H5">
            <v>25</v>
          </cell>
          <cell r="I5">
            <v>88</v>
          </cell>
          <cell r="J5">
            <v>50</v>
          </cell>
          <cell r="K5">
            <v>84</v>
          </cell>
          <cell r="L5">
            <v>6</v>
          </cell>
          <cell r="M5">
            <v>2</v>
          </cell>
          <cell r="N5">
            <v>0.32900000000000001</v>
          </cell>
          <cell r="O5">
            <v>0.38500000000000001</v>
          </cell>
          <cell r="P5">
            <v>0.53900000000000003</v>
          </cell>
          <cell r="Q5">
            <v>16</v>
          </cell>
          <cell r="R5">
            <v>16.885261327792648</v>
          </cell>
        </row>
        <row r="6">
          <cell r="A6" t="str">
            <v xml:space="preserve">Nolan Arenado 3B | STL </v>
          </cell>
          <cell r="B6">
            <v>576</v>
          </cell>
          <cell r="C6">
            <v>93</v>
          </cell>
          <cell r="D6">
            <v>160</v>
          </cell>
          <cell r="E6">
            <v>92</v>
          </cell>
          <cell r="F6">
            <v>28</v>
          </cell>
          <cell r="G6">
            <v>1</v>
          </cell>
          <cell r="H6">
            <v>39</v>
          </cell>
          <cell r="I6">
            <v>109</v>
          </cell>
          <cell r="J6">
            <v>62</v>
          </cell>
          <cell r="K6">
            <v>84</v>
          </cell>
          <cell r="L6">
            <v>1</v>
          </cell>
          <cell r="M6">
            <v>1</v>
          </cell>
          <cell r="N6">
            <v>0.27800000000000002</v>
          </cell>
          <cell r="O6">
            <v>0.34899999999999998</v>
          </cell>
          <cell r="P6">
            <v>0.53300000000000003</v>
          </cell>
          <cell r="Q6">
            <v>26</v>
          </cell>
          <cell r="R6">
            <v>16.690897595981721</v>
          </cell>
        </row>
        <row r="7">
          <cell r="A7" t="str">
            <v>Rafael Devers 3B | BOS</v>
          </cell>
          <cell r="B7">
            <v>591</v>
          </cell>
          <cell r="C7">
            <v>101</v>
          </cell>
          <cell r="D7">
            <v>168</v>
          </cell>
          <cell r="E7">
            <v>90</v>
          </cell>
          <cell r="F7">
            <v>42</v>
          </cell>
          <cell r="G7">
            <v>4</v>
          </cell>
          <cell r="H7">
            <v>32</v>
          </cell>
          <cell r="I7">
            <v>106</v>
          </cell>
          <cell r="J7">
            <v>39</v>
          </cell>
          <cell r="K7">
            <v>145</v>
          </cell>
          <cell r="L7">
            <v>4</v>
          </cell>
          <cell r="M7">
            <v>4</v>
          </cell>
          <cell r="N7">
            <v>0.28399999999999997</v>
          </cell>
          <cell r="O7">
            <v>0.33400000000000002</v>
          </cell>
          <cell r="P7">
            <v>0.53100000000000003</v>
          </cell>
          <cell r="Q7">
            <v>27</v>
          </cell>
          <cell r="R7">
            <v>17.212051447413653</v>
          </cell>
        </row>
        <row r="8">
          <cell r="A8" t="str">
            <v xml:space="preserve">Cavan Biggio 2B | TOR </v>
          </cell>
          <cell r="B8">
            <v>539</v>
          </cell>
          <cell r="C8">
            <v>104</v>
          </cell>
          <cell r="D8">
            <v>142</v>
          </cell>
          <cell r="E8">
            <v>82</v>
          </cell>
          <cell r="F8">
            <v>35</v>
          </cell>
          <cell r="G8">
            <v>3</v>
          </cell>
          <cell r="H8">
            <v>22</v>
          </cell>
          <cell r="I8">
            <v>77</v>
          </cell>
          <cell r="J8">
            <v>96</v>
          </cell>
          <cell r="K8">
            <v>155</v>
          </cell>
          <cell r="L8">
            <v>16</v>
          </cell>
          <cell r="M8">
            <v>2</v>
          </cell>
          <cell r="N8">
            <v>0.26400000000000001</v>
          </cell>
          <cell r="O8">
            <v>0.38100000000000001</v>
          </cell>
          <cell r="P8">
            <v>0.46200000000000002</v>
          </cell>
          <cell r="Q8">
            <v>51</v>
          </cell>
          <cell r="R8">
            <v>18.40033839885945</v>
          </cell>
        </row>
        <row r="9">
          <cell r="A9" t="str">
            <v xml:space="preserve">Eugenio Suarez 3B | CIN </v>
          </cell>
          <cell r="B9">
            <v>537</v>
          </cell>
          <cell r="C9">
            <v>81</v>
          </cell>
          <cell r="D9">
            <v>136</v>
          </cell>
          <cell r="E9">
            <v>70</v>
          </cell>
          <cell r="F9">
            <v>25</v>
          </cell>
          <cell r="G9">
            <v>2</v>
          </cell>
          <cell r="H9">
            <v>39</v>
          </cell>
          <cell r="I9">
            <v>99</v>
          </cell>
          <cell r="J9">
            <v>65</v>
          </cell>
          <cell r="K9">
            <v>179</v>
          </cell>
          <cell r="L9">
            <v>4</v>
          </cell>
          <cell r="M9">
            <v>1</v>
          </cell>
          <cell r="N9">
            <v>0.253</v>
          </cell>
          <cell r="O9">
            <v>0.33900000000000002</v>
          </cell>
          <cell r="P9">
            <v>0.52500000000000002</v>
          </cell>
          <cell r="Q9">
            <v>64</v>
          </cell>
          <cell r="R9">
            <v>16.282639334936906</v>
          </cell>
        </row>
        <row r="10">
          <cell r="A10" t="str">
            <v xml:space="preserve">Yoan Moncada 3B | CHW </v>
          </cell>
          <cell r="B10">
            <v>565</v>
          </cell>
          <cell r="C10">
            <v>91</v>
          </cell>
          <cell r="D10">
            <v>154</v>
          </cell>
          <cell r="E10">
            <v>87</v>
          </cell>
          <cell r="F10">
            <v>33</v>
          </cell>
          <cell r="G10">
            <v>11</v>
          </cell>
          <cell r="H10">
            <v>23</v>
          </cell>
          <cell r="I10">
            <v>83</v>
          </cell>
          <cell r="J10">
            <v>69</v>
          </cell>
          <cell r="K10">
            <v>169</v>
          </cell>
          <cell r="L10">
            <v>7</v>
          </cell>
          <cell r="M10">
            <v>2</v>
          </cell>
          <cell r="N10">
            <v>0.27300000000000002</v>
          </cell>
          <cell r="O10">
            <v>0.35399999999999998</v>
          </cell>
          <cell r="P10">
            <v>0.49199999999999999</v>
          </cell>
          <cell r="Q10">
            <v>81</v>
          </cell>
          <cell r="R10">
            <v>15.495680801431007</v>
          </cell>
        </row>
        <row r="11">
          <cell r="A11" t="str">
            <v>Jeff McNeil LF | NYM</v>
          </cell>
          <cell r="B11">
            <v>538</v>
          </cell>
          <cell r="C11">
            <v>80</v>
          </cell>
          <cell r="D11">
            <v>158</v>
          </cell>
          <cell r="E11">
            <v>106</v>
          </cell>
          <cell r="F11">
            <v>41</v>
          </cell>
          <cell r="G11">
            <v>1</v>
          </cell>
          <cell r="H11">
            <v>10</v>
          </cell>
          <cell r="I11">
            <v>79</v>
          </cell>
          <cell r="J11">
            <v>49</v>
          </cell>
          <cell r="K11">
            <v>89</v>
          </cell>
          <cell r="L11">
            <v>3</v>
          </cell>
          <cell r="M11">
            <v>3</v>
          </cell>
          <cell r="N11">
            <v>0.29399999999999998</v>
          </cell>
          <cell r="O11">
            <v>0.36499999999999999</v>
          </cell>
          <cell r="P11">
            <v>0.42899999999999999</v>
          </cell>
          <cell r="Q11">
            <v>85</v>
          </cell>
          <cell r="R11">
            <v>12.042138272514293</v>
          </cell>
        </row>
        <row r="12">
          <cell r="A12" t="str">
            <v xml:space="preserve">Kris Bryant 3B | CHC </v>
          </cell>
          <cell r="B12">
            <v>587</v>
          </cell>
          <cell r="C12">
            <v>105</v>
          </cell>
          <cell r="D12">
            <v>153</v>
          </cell>
          <cell r="E12">
            <v>89</v>
          </cell>
          <cell r="F12">
            <v>32</v>
          </cell>
          <cell r="G12">
            <v>3</v>
          </cell>
          <cell r="H12">
            <v>29</v>
          </cell>
          <cell r="I12">
            <v>76</v>
          </cell>
          <cell r="J12">
            <v>63</v>
          </cell>
          <cell r="K12">
            <v>167</v>
          </cell>
          <cell r="L12">
            <v>3</v>
          </cell>
          <cell r="M12">
            <v>0</v>
          </cell>
          <cell r="N12">
            <v>0.26100000000000001</v>
          </cell>
          <cell r="O12">
            <v>0.34699999999999998</v>
          </cell>
          <cell r="P12">
            <v>0.47399999999999998</v>
          </cell>
          <cell r="Q12">
            <v>94</v>
          </cell>
          <cell r="R12">
            <v>15.187920481356613</v>
          </cell>
        </row>
        <row r="13">
          <cell r="A13" t="str">
            <v xml:space="preserve">Gio Urshela 3B | NYY </v>
          </cell>
          <cell r="B13">
            <v>535</v>
          </cell>
          <cell r="C13">
            <v>85</v>
          </cell>
          <cell r="D13">
            <v>142</v>
          </cell>
          <cell r="E13">
            <v>81</v>
          </cell>
          <cell r="F13">
            <v>31</v>
          </cell>
          <cell r="G13">
            <v>2</v>
          </cell>
          <cell r="H13">
            <v>28</v>
          </cell>
          <cell r="I13">
            <v>95</v>
          </cell>
          <cell r="J13">
            <v>59</v>
          </cell>
          <cell r="K13">
            <v>124</v>
          </cell>
          <cell r="L13">
            <v>3</v>
          </cell>
          <cell r="M13">
            <v>1</v>
          </cell>
          <cell r="N13">
            <v>0.26500000000000001</v>
          </cell>
          <cell r="O13">
            <v>0.33800000000000002</v>
          </cell>
          <cell r="P13">
            <v>0.48799999999999999</v>
          </cell>
          <cell r="Q13">
            <v>95</v>
          </cell>
          <cell r="R13">
            <v>14.731396343363221</v>
          </cell>
        </row>
        <row r="14">
          <cell r="A14" t="str">
            <v xml:space="preserve">Josh Donaldson 3B | MIN </v>
          </cell>
          <cell r="B14">
            <v>544</v>
          </cell>
          <cell r="C14">
            <v>88</v>
          </cell>
          <cell r="D14">
            <v>138</v>
          </cell>
          <cell r="E14">
            <v>73</v>
          </cell>
          <cell r="F14">
            <v>31</v>
          </cell>
          <cell r="G14">
            <v>0</v>
          </cell>
          <cell r="H14">
            <v>34</v>
          </cell>
          <cell r="I14">
            <v>87</v>
          </cell>
          <cell r="J14">
            <v>86</v>
          </cell>
          <cell r="K14">
            <v>148</v>
          </cell>
          <cell r="L14">
            <v>3</v>
          </cell>
          <cell r="M14">
            <v>1</v>
          </cell>
          <cell r="N14">
            <v>0.254</v>
          </cell>
          <cell r="O14">
            <v>0.36299999999999999</v>
          </cell>
          <cell r="P14">
            <v>0.498</v>
          </cell>
          <cell r="Q14">
            <v>102</v>
          </cell>
          <cell r="R14">
            <v>15.201129187522051</v>
          </cell>
        </row>
        <row r="15">
          <cell r="A15" t="str">
            <v xml:space="preserve">Ke'Bryan Hayes 3B | PIT </v>
          </cell>
          <cell r="B15">
            <v>494</v>
          </cell>
          <cell r="C15">
            <v>71</v>
          </cell>
          <cell r="D15">
            <v>135</v>
          </cell>
          <cell r="E15">
            <v>81</v>
          </cell>
          <cell r="F15">
            <v>28</v>
          </cell>
          <cell r="G15">
            <v>5</v>
          </cell>
          <cell r="H15">
            <v>21</v>
          </cell>
          <cell r="I15">
            <v>67</v>
          </cell>
          <cell r="J15">
            <v>48</v>
          </cell>
          <cell r="K15">
            <v>127</v>
          </cell>
          <cell r="L15">
            <v>3</v>
          </cell>
          <cell r="M15">
            <v>1</v>
          </cell>
          <cell r="N15">
            <v>0.27300000000000002</v>
          </cell>
          <cell r="O15">
            <v>0.34399999999999997</v>
          </cell>
          <cell r="P15">
            <v>0.47799999999999998</v>
          </cell>
          <cell r="Q15">
            <v>105</v>
          </cell>
          <cell r="R15">
            <v>12.065384188423648</v>
          </cell>
        </row>
        <row r="16">
          <cell r="A16" t="str">
            <v>Alec Bohm 3B | PHI</v>
          </cell>
          <cell r="B16">
            <v>491</v>
          </cell>
          <cell r="C16">
            <v>71</v>
          </cell>
          <cell r="D16">
            <v>137</v>
          </cell>
          <cell r="E16">
            <v>89</v>
          </cell>
          <cell r="F16">
            <v>28</v>
          </cell>
          <cell r="G16">
            <v>2</v>
          </cell>
          <cell r="H16">
            <v>18</v>
          </cell>
          <cell r="I16">
            <v>71</v>
          </cell>
          <cell r="J16">
            <v>52</v>
          </cell>
          <cell r="K16">
            <v>129</v>
          </cell>
          <cell r="L16">
            <v>3</v>
          </cell>
          <cell r="M16">
            <v>2</v>
          </cell>
          <cell r="N16">
            <v>0.27900000000000003</v>
          </cell>
          <cell r="O16">
            <v>0.35099999999999998</v>
          </cell>
          <cell r="P16">
            <v>0.45400000000000001</v>
          </cell>
          <cell r="Q16">
            <v>106</v>
          </cell>
          <cell r="R16">
            <v>11.891694236932466</v>
          </cell>
        </row>
        <row r="17">
          <cell r="A17" t="str">
            <v xml:space="preserve">Tommy Edman 3B | STL </v>
          </cell>
          <cell r="B17">
            <v>570</v>
          </cell>
          <cell r="C17">
            <v>89</v>
          </cell>
          <cell r="D17">
            <v>156</v>
          </cell>
          <cell r="E17">
            <v>102</v>
          </cell>
          <cell r="F17">
            <v>28</v>
          </cell>
          <cell r="G17">
            <v>6</v>
          </cell>
          <cell r="H17">
            <v>20</v>
          </cell>
          <cell r="I17">
            <v>72</v>
          </cell>
          <cell r="J17">
            <v>42</v>
          </cell>
          <cell r="K17">
            <v>130</v>
          </cell>
          <cell r="L17">
            <v>12</v>
          </cell>
          <cell r="M17">
            <v>6</v>
          </cell>
          <cell r="N17">
            <v>0.27400000000000002</v>
          </cell>
          <cell r="O17">
            <v>0.33100000000000002</v>
          </cell>
          <cell r="P17">
            <v>0.44900000000000001</v>
          </cell>
          <cell r="Q17">
            <v>123</v>
          </cell>
          <cell r="R17">
            <v>16.32983658712973</v>
          </cell>
        </row>
        <row r="18">
          <cell r="A18" t="str">
            <v xml:space="preserve">J.D. Davis 3B | NYM </v>
          </cell>
          <cell r="B18">
            <v>556</v>
          </cell>
          <cell r="C18">
            <v>82</v>
          </cell>
          <cell r="D18">
            <v>145</v>
          </cell>
          <cell r="E18">
            <v>93</v>
          </cell>
          <cell r="F18">
            <v>29</v>
          </cell>
          <cell r="G18">
            <v>1</v>
          </cell>
          <cell r="H18">
            <v>22</v>
          </cell>
          <cell r="I18">
            <v>67</v>
          </cell>
          <cell r="J18">
            <v>64</v>
          </cell>
          <cell r="K18">
            <v>154</v>
          </cell>
          <cell r="L18">
            <v>3</v>
          </cell>
          <cell r="M18">
            <v>0</v>
          </cell>
          <cell r="N18">
            <v>0.26100000000000001</v>
          </cell>
          <cell r="O18">
            <v>0.34599999999999997</v>
          </cell>
          <cell r="P18">
            <v>0.435</v>
          </cell>
          <cell r="Q18">
            <v>134</v>
          </cell>
          <cell r="R18">
            <v>12.860400082421696</v>
          </cell>
        </row>
        <row r="19">
          <cell r="A19" t="str">
            <v xml:space="preserve">Austin Riley 3B | ATL </v>
          </cell>
          <cell r="B19">
            <v>506</v>
          </cell>
          <cell r="C19">
            <v>65</v>
          </cell>
          <cell r="D19">
            <v>116</v>
          </cell>
          <cell r="E19">
            <v>72</v>
          </cell>
          <cell r="F19">
            <v>18</v>
          </cell>
          <cell r="G19">
            <v>3</v>
          </cell>
          <cell r="H19">
            <v>23</v>
          </cell>
          <cell r="I19">
            <v>72</v>
          </cell>
          <cell r="J19">
            <v>42</v>
          </cell>
          <cell r="K19">
            <v>158</v>
          </cell>
          <cell r="L19">
            <v>1</v>
          </cell>
          <cell r="M19">
            <v>0</v>
          </cell>
          <cell r="N19">
            <v>0.22900000000000001</v>
          </cell>
          <cell r="O19">
            <v>0.29399999999999998</v>
          </cell>
          <cell r="P19">
            <v>0.41299999999999998</v>
          </cell>
          <cell r="Q19">
            <v>146</v>
          </cell>
          <cell r="R19">
            <v>11.171325952314007</v>
          </cell>
        </row>
        <row r="20">
          <cell r="A20" t="str">
            <v>Andres Gimenez SS | CLE</v>
          </cell>
          <cell r="B20">
            <v>402</v>
          </cell>
          <cell r="C20">
            <v>59</v>
          </cell>
          <cell r="D20">
            <v>105</v>
          </cell>
          <cell r="E20">
            <v>70</v>
          </cell>
          <cell r="F20">
            <v>18</v>
          </cell>
          <cell r="G20">
            <v>4</v>
          </cell>
          <cell r="H20">
            <v>13</v>
          </cell>
          <cell r="I20">
            <v>49</v>
          </cell>
          <cell r="J20">
            <v>30</v>
          </cell>
          <cell r="K20">
            <v>90</v>
          </cell>
          <cell r="L20">
            <v>12</v>
          </cell>
          <cell r="M20">
            <v>4</v>
          </cell>
          <cell r="N20">
            <v>0.26100000000000001</v>
          </cell>
          <cell r="O20">
            <v>0.316</v>
          </cell>
          <cell r="P20">
            <v>0.42299999999999999</v>
          </cell>
          <cell r="Q20">
            <v>147</v>
          </cell>
          <cell r="R20">
            <v>12.223456713186236</v>
          </cell>
        </row>
        <row r="21">
          <cell r="A21" t="str">
            <v xml:space="preserve">Willi Castro SS | DET </v>
          </cell>
          <cell r="B21">
            <v>582</v>
          </cell>
          <cell r="C21">
            <v>84</v>
          </cell>
          <cell r="D21">
            <v>174</v>
          </cell>
          <cell r="E21">
            <v>116</v>
          </cell>
          <cell r="F21">
            <v>28</v>
          </cell>
          <cell r="G21">
            <v>5</v>
          </cell>
          <cell r="H21">
            <v>25</v>
          </cell>
          <cell r="I21">
            <v>83</v>
          </cell>
          <cell r="J21">
            <v>43</v>
          </cell>
          <cell r="K21">
            <v>144</v>
          </cell>
          <cell r="L21">
            <v>9</v>
          </cell>
          <cell r="M21">
            <v>2</v>
          </cell>
          <cell r="N21">
            <v>0.29899999999999999</v>
          </cell>
          <cell r="O21">
            <v>0.34799999999999998</v>
          </cell>
          <cell r="P21">
            <v>0.49299999999999999</v>
          </cell>
          <cell r="Q21">
            <v>151</v>
          </cell>
          <cell r="R21">
            <v>16.568567491387888</v>
          </cell>
        </row>
        <row r="22">
          <cell r="A22" t="str">
            <v xml:space="preserve">Jeimer Candelario 1B | DET </v>
          </cell>
          <cell r="B22">
            <v>542</v>
          </cell>
          <cell r="C22">
            <v>78</v>
          </cell>
          <cell r="D22">
            <v>150</v>
          </cell>
          <cell r="E22">
            <v>90</v>
          </cell>
          <cell r="F22">
            <v>32</v>
          </cell>
          <cell r="G22">
            <v>4</v>
          </cell>
          <cell r="H22">
            <v>24</v>
          </cell>
          <cell r="I22">
            <v>82</v>
          </cell>
          <cell r="J22">
            <v>63</v>
          </cell>
          <cell r="K22">
            <v>141</v>
          </cell>
          <cell r="L22">
            <v>3</v>
          </cell>
          <cell r="M22">
            <v>2</v>
          </cell>
          <cell r="N22">
            <v>0.27700000000000002</v>
          </cell>
          <cell r="O22">
            <v>0.35499999999999998</v>
          </cell>
          <cell r="P22">
            <v>0.48299999999999998</v>
          </cell>
          <cell r="Q22">
            <v>152</v>
          </cell>
          <cell r="R22">
            <v>13.630756970101967</v>
          </cell>
        </row>
        <row r="23">
          <cell r="A23" t="str">
            <v>Jean Segura 2B | PHI</v>
          </cell>
          <cell r="B23">
            <v>576</v>
          </cell>
          <cell r="C23">
            <v>82</v>
          </cell>
          <cell r="D23">
            <v>159</v>
          </cell>
          <cell r="E23">
            <v>111</v>
          </cell>
          <cell r="F23">
            <v>27</v>
          </cell>
          <cell r="G23">
            <v>6</v>
          </cell>
          <cell r="H23">
            <v>15</v>
          </cell>
          <cell r="I23">
            <v>68</v>
          </cell>
          <cell r="J23">
            <v>45</v>
          </cell>
          <cell r="K23">
            <v>110</v>
          </cell>
          <cell r="L23">
            <v>9</v>
          </cell>
          <cell r="M23">
            <v>3</v>
          </cell>
          <cell r="N23">
            <v>0.27600000000000002</v>
          </cell>
          <cell r="O23">
            <v>0.33400000000000002</v>
          </cell>
          <cell r="P23">
            <v>0.42199999999999999</v>
          </cell>
          <cell r="Q23">
            <v>175</v>
          </cell>
          <cell r="R23">
            <v>14.340449611670355</v>
          </cell>
        </row>
        <row r="24">
          <cell r="A24" t="str">
            <v>Brian Anderson 3B | MIA</v>
          </cell>
          <cell r="B24">
            <v>564</v>
          </cell>
          <cell r="C24">
            <v>80</v>
          </cell>
          <cell r="D24">
            <v>153</v>
          </cell>
          <cell r="E24">
            <v>82</v>
          </cell>
          <cell r="F24">
            <v>33</v>
          </cell>
          <cell r="G24">
            <v>2</v>
          </cell>
          <cell r="H24">
            <v>36</v>
          </cell>
          <cell r="I24">
            <v>99</v>
          </cell>
          <cell r="J24">
            <v>58</v>
          </cell>
          <cell r="K24">
            <v>164</v>
          </cell>
          <cell r="L24">
            <v>4</v>
          </cell>
          <cell r="M24">
            <v>0</v>
          </cell>
          <cell r="N24">
            <v>0.27100000000000002</v>
          </cell>
          <cell r="O24">
            <v>0.35599999999999998</v>
          </cell>
          <cell r="P24">
            <v>0.52800000000000002</v>
          </cell>
          <cell r="Q24">
            <v>196</v>
          </cell>
          <cell r="R24">
            <v>16.248810612436671</v>
          </cell>
        </row>
        <row r="25">
          <cell r="A25" t="str">
            <v xml:space="preserve">Jon Berti 2B | MIA </v>
          </cell>
          <cell r="B25">
            <v>516</v>
          </cell>
          <cell r="C25">
            <v>95</v>
          </cell>
          <cell r="D25">
            <v>144</v>
          </cell>
          <cell r="E25">
            <v>96</v>
          </cell>
          <cell r="F25">
            <v>31</v>
          </cell>
          <cell r="G25">
            <v>2</v>
          </cell>
          <cell r="H25">
            <v>15</v>
          </cell>
          <cell r="I25">
            <v>61</v>
          </cell>
          <cell r="J25">
            <v>61</v>
          </cell>
          <cell r="K25">
            <v>147</v>
          </cell>
          <cell r="L25">
            <v>32</v>
          </cell>
          <cell r="M25">
            <v>7</v>
          </cell>
          <cell r="N25">
            <v>0.27900000000000003</v>
          </cell>
          <cell r="O25">
            <v>0.36899999999999999</v>
          </cell>
          <cell r="P25">
            <v>0.434</v>
          </cell>
          <cell r="Q25">
            <v>197</v>
          </cell>
          <cell r="R25">
            <v>21.923037348121941</v>
          </cell>
        </row>
        <row r="26">
          <cell r="A26" t="str">
            <v>Maikel Franco 3B | KC</v>
          </cell>
          <cell r="B26">
            <v>541</v>
          </cell>
          <cell r="C26">
            <v>68</v>
          </cell>
          <cell r="D26">
            <v>147</v>
          </cell>
          <cell r="E26">
            <v>88</v>
          </cell>
          <cell r="F26">
            <v>34</v>
          </cell>
          <cell r="G26">
            <v>1</v>
          </cell>
          <cell r="H26">
            <v>24</v>
          </cell>
          <cell r="I26">
            <v>93</v>
          </cell>
          <cell r="J26">
            <v>46</v>
          </cell>
          <cell r="K26">
            <v>95</v>
          </cell>
          <cell r="L26">
            <v>2</v>
          </cell>
          <cell r="M26">
            <v>0</v>
          </cell>
          <cell r="N26">
            <v>0.27200000000000002</v>
          </cell>
          <cell r="O26">
            <v>0.32600000000000001</v>
          </cell>
          <cell r="P26">
            <v>0.47099999999999997</v>
          </cell>
          <cell r="Q26">
            <v>209</v>
          </cell>
          <cell r="R26">
            <v>13.244702956347975</v>
          </cell>
        </row>
        <row r="27">
          <cell r="A27" t="str">
            <v>Rio Ruiz 3B | BAL</v>
          </cell>
          <cell r="B27">
            <v>510</v>
          </cell>
          <cell r="C27">
            <v>67</v>
          </cell>
          <cell r="D27">
            <v>127</v>
          </cell>
          <cell r="E27">
            <v>72</v>
          </cell>
          <cell r="F27">
            <v>28</v>
          </cell>
          <cell r="G27">
            <v>2</v>
          </cell>
          <cell r="H27">
            <v>25</v>
          </cell>
          <cell r="I27">
            <v>79</v>
          </cell>
          <cell r="J27">
            <v>53</v>
          </cell>
          <cell r="K27">
            <v>128</v>
          </cell>
          <cell r="L27">
            <v>3</v>
          </cell>
          <cell r="M27">
            <v>2</v>
          </cell>
          <cell r="N27">
            <v>0.249</v>
          </cell>
          <cell r="O27">
            <v>0.32300000000000001</v>
          </cell>
          <cell r="P27">
            <v>0.45900000000000002</v>
          </cell>
          <cell r="Q27">
            <v>226</v>
          </cell>
          <cell r="R27">
            <v>12.679090401680568</v>
          </cell>
        </row>
        <row r="28">
          <cell r="A28" t="str">
            <v xml:space="preserve">Colin Moran 3B | PIT </v>
          </cell>
          <cell r="B28">
            <v>489</v>
          </cell>
          <cell r="C28">
            <v>70</v>
          </cell>
          <cell r="D28">
            <v>123</v>
          </cell>
          <cell r="E28">
            <v>70</v>
          </cell>
          <cell r="F28">
            <v>27</v>
          </cell>
          <cell r="G28">
            <v>1</v>
          </cell>
          <cell r="H28">
            <v>25</v>
          </cell>
          <cell r="I28">
            <v>68</v>
          </cell>
          <cell r="J28">
            <v>49</v>
          </cell>
          <cell r="K28">
            <v>139</v>
          </cell>
          <cell r="L28">
            <v>2</v>
          </cell>
          <cell r="M28">
            <v>1</v>
          </cell>
          <cell r="N28">
            <v>0.252</v>
          </cell>
          <cell r="O28">
            <v>0.32900000000000001</v>
          </cell>
          <cell r="P28">
            <v>0.46400000000000002</v>
          </cell>
          <cell r="Q28">
            <v>228</v>
          </cell>
          <cell r="R28">
            <v>11.958248975910433</v>
          </cell>
        </row>
        <row r="29">
          <cell r="A29" t="str">
            <v>Joey Wendle 3B | TB</v>
          </cell>
          <cell r="B29">
            <v>452</v>
          </cell>
          <cell r="C29">
            <v>67</v>
          </cell>
          <cell r="D29">
            <v>119</v>
          </cell>
          <cell r="E29">
            <v>78</v>
          </cell>
          <cell r="F29">
            <v>24</v>
          </cell>
          <cell r="G29">
            <v>4</v>
          </cell>
          <cell r="H29">
            <v>13</v>
          </cell>
          <cell r="I29">
            <v>60</v>
          </cell>
          <cell r="J29">
            <v>39</v>
          </cell>
          <cell r="K29">
            <v>110</v>
          </cell>
          <cell r="L29">
            <v>12</v>
          </cell>
          <cell r="M29">
            <v>4</v>
          </cell>
          <cell r="N29">
            <v>0.26300000000000001</v>
          </cell>
          <cell r="O29">
            <v>0.33300000000000002</v>
          </cell>
          <cell r="P29">
            <v>0.42</v>
          </cell>
          <cell r="Q29">
            <v>235</v>
          </cell>
          <cell r="R29">
            <v>13.282704509144898</v>
          </cell>
        </row>
        <row r="30">
          <cell r="A30" t="str">
            <v xml:space="preserve">Carter Kieboom 3B | WAS </v>
          </cell>
          <cell r="B30">
            <v>514</v>
          </cell>
          <cell r="C30">
            <v>72</v>
          </cell>
          <cell r="D30">
            <v>126</v>
          </cell>
          <cell r="E30">
            <v>81</v>
          </cell>
          <cell r="F30">
            <v>23</v>
          </cell>
          <cell r="G30">
            <v>2</v>
          </cell>
          <cell r="H30">
            <v>20</v>
          </cell>
          <cell r="I30">
            <v>70</v>
          </cell>
          <cell r="J30">
            <v>60</v>
          </cell>
          <cell r="K30">
            <v>141</v>
          </cell>
          <cell r="L30">
            <v>3</v>
          </cell>
          <cell r="M30">
            <v>1</v>
          </cell>
          <cell r="N30">
            <v>0.245</v>
          </cell>
          <cell r="O30">
            <v>0.33500000000000002</v>
          </cell>
          <cell r="P30">
            <v>0.41399999999999998</v>
          </cell>
          <cell r="Q30">
            <v>236</v>
          </cell>
          <cell r="R30">
            <v>11.896955078124119</v>
          </cell>
        </row>
        <row r="31">
          <cell r="A31" t="str">
            <v>Isiah Kiner-Falefa 3B | TEX</v>
          </cell>
          <cell r="B31">
            <v>427</v>
          </cell>
          <cell r="C31">
            <v>65</v>
          </cell>
          <cell r="D31">
            <v>118</v>
          </cell>
          <cell r="E31">
            <v>80</v>
          </cell>
          <cell r="F31">
            <v>17</v>
          </cell>
          <cell r="G31">
            <v>5</v>
          </cell>
          <cell r="H31">
            <v>16</v>
          </cell>
          <cell r="I31">
            <v>49</v>
          </cell>
          <cell r="J31">
            <v>37</v>
          </cell>
          <cell r="K31">
            <v>94</v>
          </cell>
          <cell r="L31">
            <v>9</v>
          </cell>
          <cell r="M31">
            <v>5</v>
          </cell>
          <cell r="N31">
            <v>0.27600000000000002</v>
          </cell>
          <cell r="O31">
            <v>0.33800000000000002</v>
          </cell>
          <cell r="P31">
            <v>0.45200000000000001</v>
          </cell>
          <cell r="Q31">
            <v>239</v>
          </cell>
          <cell r="R31">
            <v>12.130543761938323</v>
          </cell>
        </row>
        <row r="32">
          <cell r="A32" t="str">
            <v xml:space="preserve">Nico Hoerner 2B | CHC </v>
          </cell>
          <cell r="B32">
            <v>431</v>
          </cell>
          <cell r="C32">
            <v>63</v>
          </cell>
          <cell r="D32">
            <v>110</v>
          </cell>
          <cell r="E32">
            <v>77</v>
          </cell>
          <cell r="F32">
            <v>19</v>
          </cell>
          <cell r="G32">
            <v>3</v>
          </cell>
          <cell r="H32">
            <v>11</v>
          </cell>
          <cell r="I32">
            <v>58</v>
          </cell>
          <cell r="J32">
            <v>36</v>
          </cell>
          <cell r="K32">
            <v>100</v>
          </cell>
          <cell r="L32">
            <v>8</v>
          </cell>
          <cell r="M32">
            <v>3</v>
          </cell>
          <cell r="N32">
            <v>0.255</v>
          </cell>
          <cell r="O32">
            <v>0.32</v>
          </cell>
          <cell r="P32">
            <v>0.39</v>
          </cell>
          <cell r="Q32">
            <v>262</v>
          </cell>
          <cell r="R32">
            <v>11.263815761288686</v>
          </cell>
        </row>
        <row r="33">
          <cell r="A33" t="str">
            <v xml:space="preserve">David Bote 3B | CHC </v>
          </cell>
          <cell r="B33">
            <v>376</v>
          </cell>
          <cell r="C33">
            <v>51</v>
          </cell>
          <cell r="D33">
            <v>91</v>
          </cell>
          <cell r="E33">
            <v>54</v>
          </cell>
          <cell r="F33">
            <v>16</v>
          </cell>
          <cell r="G33">
            <v>2</v>
          </cell>
          <cell r="H33">
            <v>19</v>
          </cell>
          <cell r="I33">
            <v>63</v>
          </cell>
          <cell r="J33">
            <v>40</v>
          </cell>
          <cell r="K33">
            <v>105</v>
          </cell>
          <cell r="L33">
            <v>4</v>
          </cell>
          <cell r="M33">
            <v>1</v>
          </cell>
          <cell r="N33">
            <v>0.24199999999999999</v>
          </cell>
          <cell r="O33">
            <v>0.32500000000000001</v>
          </cell>
          <cell r="P33">
            <v>0.44700000000000001</v>
          </cell>
          <cell r="Q33">
            <v>264</v>
          </cell>
          <cell r="R33">
            <v>10.202308785683249</v>
          </cell>
        </row>
        <row r="34">
          <cell r="A34" t="str">
            <v xml:space="preserve">Isaac Paredes 3B | DET </v>
          </cell>
          <cell r="B34">
            <v>463</v>
          </cell>
          <cell r="C34">
            <v>57</v>
          </cell>
          <cell r="D34">
            <v>119</v>
          </cell>
          <cell r="E34">
            <v>76</v>
          </cell>
          <cell r="F34">
            <v>24</v>
          </cell>
          <cell r="G34">
            <v>2</v>
          </cell>
          <cell r="H34">
            <v>17</v>
          </cell>
          <cell r="I34">
            <v>57</v>
          </cell>
          <cell r="J34">
            <v>44</v>
          </cell>
          <cell r="K34">
            <v>115</v>
          </cell>
          <cell r="L34">
            <v>2</v>
          </cell>
          <cell r="M34">
            <v>1</v>
          </cell>
          <cell r="N34">
            <v>0.25700000000000001</v>
          </cell>
          <cell r="O34">
            <v>0.32500000000000001</v>
          </cell>
          <cell r="P34">
            <v>0.42799999999999999</v>
          </cell>
          <cell r="Q34">
            <v>268</v>
          </cell>
          <cell r="R34">
            <v>9.927182340056266</v>
          </cell>
        </row>
        <row r="35">
          <cell r="A35" t="str">
            <v xml:space="preserve">Yandy Diaz 3B | TB </v>
          </cell>
          <cell r="B35">
            <v>386</v>
          </cell>
          <cell r="C35">
            <v>59</v>
          </cell>
          <cell r="D35">
            <v>99</v>
          </cell>
          <cell r="E35">
            <v>65</v>
          </cell>
          <cell r="F35">
            <v>17</v>
          </cell>
          <cell r="G35">
            <v>2</v>
          </cell>
          <cell r="H35">
            <v>15</v>
          </cell>
          <cell r="I35">
            <v>46</v>
          </cell>
          <cell r="J35">
            <v>54</v>
          </cell>
          <cell r="K35">
            <v>84</v>
          </cell>
          <cell r="L35">
            <v>2</v>
          </cell>
          <cell r="M35">
            <v>1</v>
          </cell>
          <cell r="N35">
            <v>0.25700000000000001</v>
          </cell>
          <cell r="O35">
            <v>0.35</v>
          </cell>
          <cell r="P35">
            <v>0.42699999999999999</v>
          </cell>
          <cell r="Q35">
            <v>280</v>
          </cell>
          <cell r="R35">
            <v>8.8946112822085812</v>
          </cell>
        </row>
        <row r="36">
          <cell r="A36" t="str">
            <v xml:space="preserve">Brad Miller 3B | PHI </v>
          </cell>
          <cell r="B36">
            <v>261</v>
          </cell>
          <cell r="C36">
            <v>41</v>
          </cell>
          <cell r="D36">
            <v>71</v>
          </cell>
          <cell r="E36">
            <v>37</v>
          </cell>
          <cell r="F36">
            <v>14</v>
          </cell>
          <cell r="G36">
            <v>2</v>
          </cell>
          <cell r="H36">
            <v>18</v>
          </cell>
          <cell r="I36">
            <v>47</v>
          </cell>
          <cell r="J36">
            <v>33</v>
          </cell>
          <cell r="K36">
            <v>75</v>
          </cell>
          <cell r="L36">
            <v>2</v>
          </cell>
          <cell r="M36">
            <v>0</v>
          </cell>
          <cell r="N36">
            <v>0.27200000000000002</v>
          </cell>
          <cell r="O36">
            <v>0.35899999999999999</v>
          </cell>
          <cell r="P36">
            <v>0.54800000000000004</v>
          </cell>
          <cell r="Q36">
            <v>286</v>
          </cell>
          <cell r="R36">
            <v>7.9470069418194997</v>
          </cell>
        </row>
        <row r="37">
          <cell r="A37" t="str">
            <v xml:space="preserve">Erik Gonzalez SS | PIT </v>
          </cell>
          <cell r="B37">
            <v>465</v>
          </cell>
          <cell r="C37">
            <v>49</v>
          </cell>
          <cell r="D37">
            <v>117</v>
          </cell>
          <cell r="E37">
            <v>72</v>
          </cell>
          <cell r="F37">
            <v>31</v>
          </cell>
          <cell r="G37">
            <v>3</v>
          </cell>
          <cell r="H37">
            <v>11</v>
          </cell>
          <cell r="I37">
            <v>53</v>
          </cell>
          <cell r="J37">
            <v>29</v>
          </cell>
          <cell r="K37">
            <v>121</v>
          </cell>
          <cell r="L37">
            <v>8</v>
          </cell>
          <cell r="M37">
            <v>6</v>
          </cell>
          <cell r="N37">
            <v>0.252</v>
          </cell>
          <cell r="O37">
            <v>0.29499999999999998</v>
          </cell>
          <cell r="P37">
            <v>0.40200000000000002</v>
          </cell>
          <cell r="Q37">
            <v>294</v>
          </cell>
          <cell r="R37">
            <v>10.657112067457811</v>
          </cell>
        </row>
        <row r="38">
          <cell r="A38" t="str">
            <v>Johan Camargo 2B | ATL</v>
          </cell>
          <cell r="B38">
            <v>397</v>
          </cell>
          <cell r="C38">
            <v>56</v>
          </cell>
          <cell r="D38">
            <v>96</v>
          </cell>
          <cell r="E38">
            <v>59</v>
          </cell>
          <cell r="F38">
            <v>21</v>
          </cell>
          <cell r="G38">
            <v>2</v>
          </cell>
          <cell r="H38">
            <v>14</v>
          </cell>
          <cell r="I38">
            <v>47</v>
          </cell>
          <cell r="J38">
            <v>35</v>
          </cell>
          <cell r="K38">
            <v>103</v>
          </cell>
          <cell r="L38">
            <v>5</v>
          </cell>
          <cell r="M38">
            <v>1</v>
          </cell>
          <cell r="N38">
            <v>0.24199999999999999</v>
          </cell>
          <cell r="O38">
            <v>0.307</v>
          </cell>
          <cell r="P38">
            <v>0.41099999999999998</v>
          </cell>
          <cell r="Q38">
            <v>299</v>
          </cell>
          <cell r="R38">
            <v>9.6183808504840886</v>
          </cell>
        </row>
        <row r="39">
          <cell r="A39" t="str">
            <v xml:space="preserve">Yoshitomo Tsutsugo LF | TB </v>
          </cell>
          <cell r="B39">
            <v>314</v>
          </cell>
          <cell r="C39">
            <v>50</v>
          </cell>
          <cell r="D39">
            <v>75</v>
          </cell>
          <cell r="E39">
            <v>41</v>
          </cell>
          <cell r="F39">
            <v>15</v>
          </cell>
          <cell r="G39">
            <v>2</v>
          </cell>
          <cell r="H39">
            <v>17</v>
          </cell>
          <cell r="I39">
            <v>47</v>
          </cell>
          <cell r="J39">
            <v>38</v>
          </cell>
          <cell r="K39">
            <v>93</v>
          </cell>
          <cell r="L39">
            <v>3</v>
          </cell>
          <cell r="M39">
            <v>1</v>
          </cell>
          <cell r="N39">
            <v>0.23899999999999999</v>
          </cell>
          <cell r="O39">
            <v>0.32200000000000001</v>
          </cell>
          <cell r="P39">
            <v>0.46200000000000002</v>
          </cell>
          <cell r="Q39">
            <v>302</v>
          </cell>
          <cell r="R39">
            <v>8.6120878092226416</v>
          </cell>
        </row>
        <row r="40">
          <cell r="A40" t="str">
            <v xml:space="preserve">Mike Brosseau 1B | TB </v>
          </cell>
          <cell r="B40">
            <v>314</v>
          </cell>
          <cell r="C40">
            <v>44</v>
          </cell>
          <cell r="D40">
            <v>82</v>
          </cell>
          <cell r="E40">
            <v>46</v>
          </cell>
          <cell r="F40">
            <v>18</v>
          </cell>
          <cell r="G40">
            <v>2</v>
          </cell>
          <cell r="H40">
            <v>16</v>
          </cell>
          <cell r="I40">
            <v>46</v>
          </cell>
          <cell r="J40">
            <v>34</v>
          </cell>
          <cell r="K40">
            <v>95</v>
          </cell>
          <cell r="L40">
            <v>3</v>
          </cell>
          <cell r="M40">
            <v>1</v>
          </cell>
          <cell r="N40">
            <v>0.26100000000000001</v>
          </cell>
          <cell r="O40">
            <v>0.34300000000000003</v>
          </cell>
          <cell r="P40">
            <v>0.48399999999999999</v>
          </cell>
          <cell r="Q40">
            <v>303</v>
          </cell>
          <cell r="R40">
            <v>8.3610719374819276</v>
          </cell>
        </row>
        <row r="41">
          <cell r="A41" t="str">
            <v>Jonathan Arauz 2B | BOS</v>
          </cell>
          <cell r="B41">
            <v>333</v>
          </cell>
          <cell r="C41">
            <v>46</v>
          </cell>
          <cell r="D41">
            <v>90</v>
          </cell>
          <cell r="E41">
            <v>58</v>
          </cell>
          <cell r="F41">
            <v>18</v>
          </cell>
          <cell r="G41">
            <v>2</v>
          </cell>
          <cell r="H41">
            <v>12</v>
          </cell>
          <cell r="I41">
            <v>44</v>
          </cell>
          <cell r="J41">
            <v>27</v>
          </cell>
          <cell r="K41">
            <v>80</v>
          </cell>
          <cell r="L41">
            <v>5</v>
          </cell>
          <cell r="M41">
            <v>2</v>
          </cell>
          <cell r="N41">
            <v>0.27</v>
          </cell>
          <cell r="O41">
            <v>0.32900000000000001</v>
          </cell>
          <cell r="P41">
            <v>0.44400000000000001</v>
          </cell>
          <cell r="Q41">
            <v>305</v>
          </cell>
          <cell r="R41">
            <v>8.7144541870134358</v>
          </cell>
        </row>
        <row r="42">
          <cell r="A42" t="str">
            <v xml:space="preserve">Matt Carpenter 3B | STL </v>
          </cell>
          <cell r="B42">
            <v>362</v>
          </cell>
          <cell r="C42">
            <v>56</v>
          </cell>
          <cell r="D42">
            <v>82</v>
          </cell>
          <cell r="E42">
            <v>46</v>
          </cell>
          <cell r="F42">
            <v>20</v>
          </cell>
          <cell r="G42">
            <v>2</v>
          </cell>
          <cell r="H42">
            <v>14</v>
          </cell>
          <cell r="I42">
            <v>52</v>
          </cell>
          <cell r="J42">
            <v>50</v>
          </cell>
          <cell r="K42">
            <v>116</v>
          </cell>
          <cell r="L42">
            <v>3</v>
          </cell>
          <cell r="M42">
            <v>1</v>
          </cell>
          <cell r="N42">
            <v>0.22700000000000001</v>
          </cell>
          <cell r="O42">
            <v>0.32900000000000001</v>
          </cell>
          <cell r="P42">
            <v>0.40899999999999997</v>
          </cell>
          <cell r="Q42">
            <v>311</v>
          </cell>
          <cell r="R42">
            <v>8.832698908712409</v>
          </cell>
        </row>
        <row r="43">
          <cell r="A43" t="str">
            <v xml:space="preserve">Marwin Gonzalez 3B | BOS </v>
          </cell>
          <cell r="B43">
            <v>386</v>
          </cell>
          <cell r="C43">
            <v>43</v>
          </cell>
          <cell r="D43">
            <v>101</v>
          </cell>
          <cell r="E43">
            <v>69</v>
          </cell>
          <cell r="F43">
            <v>18</v>
          </cell>
          <cell r="G43">
            <v>1</v>
          </cell>
          <cell r="H43">
            <v>13</v>
          </cell>
          <cell r="I43">
            <v>51</v>
          </cell>
          <cell r="J43">
            <v>33</v>
          </cell>
          <cell r="K43">
            <v>95</v>
          </cell>
          <cell r="L43">
            <v>1</v>
          </cell>
          <cell r="M43">
            <v>0</v>
          </cell>
          <cell r="N43">
            <v>0.26200000000000001</v>
          </cell>
          <cell r="O43">
            <v>0.32200000000000001</v>
          </cell>
          <cell r="P43">
            <v>0.41399999999999998</v>
          </cell>
          <cell r="Q43">
            <v>324</v>
          </cell>
          <cell r="R43">
            <v>7.8976875439430234</v>
          </cell>
        </row>
        <row r="44">
          <cell r="A44" t="str">
            <v>Hanser Alberto 2B | KC</v>
          </cell>
          <cell r="B44">
            <v>329</v>
          </cell>
          <cell r="C44">
            <v>49</v>
          </cell>
          <cell r="D44">
            <v>93</v>
          </cell>
          <cell r="E44">
            <v>66</v>
          </cell>
          <cell r="F44">
            <v>19</v>
          </cell>
          <cell r="G44">
            <v>1</v>
          </cell>
          <cell r="H44">
            <v>7</v>
          </cell>
          <cell r="I44">
            <v>36</v>
          </cell>
          <cell r="J44">
            <v>14</v>
          </cell>
          <cell r="K44">
            <v>46</v>
          </cell>
          <cell r="L44">
            <v>4</v>
          </cell>
          <cell r="M44">
            <v>1</v>
          </cell>
          <cell r="N44">
            <v>0.28299999999999997</v>
          </cell>
          <cell r="O44">
            <v>0.316</v>
          </cell>
          <cell r="P44">
            <v>0.41</v>
          </cell>
          <cell r="Q44">
            <v>341</v>
          </cell>
          <cell r="R44">
            <v>7.6452875127131996</v>
          </cell>
        </row>
        <row r="45">
          <cell r="A45" t="str">
            <v xml:space="preserve">Jake Lamb 3B | ATL </v>
          </cell>
          <cell r="B45">
            <v>317</v>
          </cell>
          <cell r="C45">
            <v>41</v>
          </cell>
          <cell r="D45">
            <v>73</v>
          </cell>
          <cell r="E45">
            <v>39</v>
          </cell>
          <cell r="F45">
            <v>17</v>
          </cell>
          <cell r="G45">
            <v>2</v>
          </cell>
          <cell r="H45">
            <v>15</v>
          </cell>
          <cell r="I45">
            <v>48</v>
          </cell>
          <cell r="J45">
            <v>38</v>
          </cell>
          <cell r="K45">
            <v>99</v>
          </cell>
          <cell r="L45">
            <v>1</v>
          </cell>
          <cell r="M45">
            <v>1</v>
          </cell>
          <cell r="N45">
            <v>0.23</v>
          </cell>
          <cell r="O45">
            <v>0.32400000000000001</v>
          </cell>
          <cell r="P45">
            <v>0.439</v>
          </cell>
          <cell r="Q45">
            <v>354</v>
          </cell>
          <cell r="R45">
            <v>7.325599863256496</v>
          </cell>
        </row>
        <row r="46">
          <cell r="A46" t="str">
            <v xml:space="preserve">Phillip Evans 3B | PIT </v>
          </cell>
          <cell r="B46">
            <v>311</v>
          </cell>
          <cell r="C46">
            <v>39</v>
          </cell>
          <cell r="D46">
            <v>79</v>
          </cell>
          <cell r="E46">
            <v>50</v>
          </cell>
          <cell r="F46">
            <v>16</v>
          </cell>
          <cell r="G46">
            <v>1</v>
          </cell>
          <cell r="H46">
            <v>12</v>
          </cell>
          <cell r="I46">
            <v>43</v>
          </cell>
          <cell r="J46">
            <v>30</v>
          </cell>
          <cell r="K46">
            <v>80</v>
          </cell>
          <cell r="L46">
            <v>2</v>
          </cell>
          <cell r="M46">
            <v>1</v>
          </cell>
          <cell r="N46">
            <v>0.254</v>
          </cell>
          <cell r="O46">
            <v>0.32800000000000001</v>
          </cell>
          <cell r="P46">
            <v>0.42799999999999999</v>
          </cell>
          <cell r="Q46">
            <v>363</v>
          </cell>
          <cell r="R46">
            <v>7.1474214707821186</v>
          </cell>
        </row>
        <row r="47">
          <cell r="A47" t="str">
            <v>Pablo Sandoval 3B | ATL</v>
          </cell>
          <cell r="B47">
            <v>256</v>
          </cell>
          <cell r="C47">
            <v>36</v>
          </cell>
          <cell r="D47">
            <v>66</v>
          </cell>
          <cell r="E47">
            <v>40</v>
          </cell>
          <cell r="F47">
            <v>13</v>
          </cell>
          <cell r="G47">
            <v>1</v>
          </cell>
          <cell r="H47">
            <v>12</v>
          </cell>
          <cell r="I47">
            <v>39</v>
          </cell>
          <cell r="J47">
            <v>31</v>
          </cell>
          <cell r="K47">
            <v>64</v>
          </cell>
          <cell r="L47">
            <v>1</v>
          </cell>
          <cell r="M47">
            <v>1</v>
          </cell>
          <cell r="N47">
            <v>0.25800000000000001</v>
          </cell>
          <cell r="O47">
            <v>0.34100000000000003</v>
          </cell>
          <cell r="P47">
            <v>0.45700000000000002</v>
          </cell>
          <cell r="Q47">
            <v>377</v>
          </cell>
          <cell r="R47">
            <v>6.2496930985393107</v>
          </cell>
        </row>
        <row r="48">
          <cell r="A48" t="str">
            <v xml:space="preserve">Brock Holt 3B | TEX </v>
          </cell>
          <cell r="B48">
            <v>308</v>
          </cell>
          <cell r="C48">
            <v>43</v>
          </cell>
          <cell r="D48">
            <v>80</v>
          </cell>
          <cell r="E48">
            <v>53</v>
          </cell>
          <cell r="F48">
            <v>16</v>
          </cell>
          <cell r="G48">
            <v>2</v>
          </cell>
          <cell r="H48">
            <v>9</v>
          </cell>
          <cell r="I48">
            <v>37</v>
          </cell>
          <cell r="J48">
            <v>29</v>
          </cell>
          <cell r="K48">
            <v>78</v>
          </cell>
          <cell r="L48">
            <v>2</v>
          </cell>
          <cell r="M48">
            <v>0</v>
          </cell>
          <cell r="N48">
            <v>0.26</v>
          </cell>
          <cell r="O48">
            <v>0.32900000000000001</v>
          </cell>
          <cell r="P48">
            <v>0.41199999999999998</v>
          </cell>
          <cell r="Q48">
            <v>378</v>
          </cell>
          <cell r="R48">
            <v>6.731553792032674</v>
          </cell>
        </row>
        <row r="49">
          <cell r="A49" t="str">
            <v>Yolmer Sanchez 3B | BAL</v>
          </cell>
          <cell r="B49">
            <v>316</v>
          </cell>
          <cell r="C49">
            <v>44</v>
          </cell>
          <cell r="D49">
            <v>81</v>
          </cell>
          <cell r="E49">
            <v>54</v>
          </cell>
          <cell r="F49">
            <v>17</v>
          </cell>
          <cell r="G49">
            <v>2</v>
          </cell>
          <cell r="H49">
            <v>8</v>
          </cell>
          <cell r="I49">
            <v>36</v>
          </cell>
          <cell r="J49">
            <v>40</v>
          </cell>
          <cell r="K49">
            <v>75</v>
          </cell>
          <cell r="L49">
            <v>3</v>
          </cell>
          <cell r="M49">
            <v>2</v>
          </cell>
          <cell r="N49">
            <v>0.25600000000000001</v>
          </cell>
          <cell r="O49">
            <v>0.34499999999999997</v>
          </cell>
          <cell r="P49">
            <v>0.39900000000000002</v>
          </cell>
          <cell r="Q49">
            <v>381</v>
          </cell>
          <cell r="R49">
            <v>6.9652807648455131</v>
          </cell>
        </row>
        <row r="50">
          <cell r="A50" t="str">
            <v xml:space="preserve">Travis Shaw 3B | MIL </v>
          </cell>
          <cell r="B50">
            <v>317</v>
          </cell>
          <cell r="C50">
            <v>37</v>
          </cell>
          <cell r="D50">
            <v>77</v>
          </cell>
          <cell r="E50">
            <v>45</v>
          </cell>
          <cell r="F50">
            <v>18</v>
          </cell>
          <cell r="G50">
            <v>1</v>
          </cell>
          <cell r="H50">
            <v>13</v>
          </cell>
          <cell r="I50">
            <v>39</v>
          </cell>
          <cell r="J50">
            <v>34</v>
          </cell>
          <cell r="K50">
            <v>96</v>
          </cell>
          <cell r="L50">
            <v>1</v>
          </cell>
          <cell r="M50">
            <v>0</v>
          </cell>
          <cell r="N50">
            <v>0.24299999999999999</v>
          </cell>
          <cell r="O50">
            <v>0.31900000000000001</v>
          </cell>
          <cell r="P50">
            <v>0.42899999999999999</v>
          </cell>
          <cell r="Q50">
            <v>389</v>
          </cell>
          <cell r="R50">
            <v>6.6591237472032709</v>
          </cell>
        </row>
        <row r="51">
          <cell r="A51" t="str">
            <v xml:space="preserve">Luis Urias 3B | MIL </v>
          </cell>
          <cell r="B51">
            <v>381</v>
          </cell>
          <cell r="C51">
            <v>44</v>
          </cell>
          <cell r="D51">
            <v>88</v>
          </cell>
          <cell r="E51">
            <v>64</v>
          </cell>
          <cell r="F51">
            <v>15</v>
          </cell>
          <cell r="G51">
            <v>2</v>
          </cell>
          <cell r="H51">
            <v>7</v>
          </cell>
          <cell r="I51">
            <v>40</v>
          </cell>
          <cell r="J51">
            <v>43</v>
          </cell>
          <cell r="K51">
            <v>104</v>
          </cell>
          <cell r="L51">
            <v>3</v>
          </cell>
          <cell r="M51">
            <v>1</v>
          </cell>
          <cell r="N51">
            <v>0.23100000000000001</v>
          </cell>
          <cell r="O51">
            <v>0.32100000000000001</v>
          </cell>
          <cell r="P51">
            <v>0.33600000000000002</v>
          </cell>
          <cell r="Q51">
            <v>413</v>
          </cell>
          <cell r="R51">
            <v>7.1504993205774463</v>
          </cell>
        </row>
        <row r="52">
          <cell r="A52" t="str">
            <v>Josh Harrison 2B | WAS</v>
          </cell>
          <cell r="B52">
            <v>195</v>
          </cell>
          <cell r="C52">
            <v>25</v>
          </cell>
          <cell r="D52">
            <v>48</v>
          </cell>
          <cell r="E52">
            <v>32</v>
          </cell>
          <cell r="F52">
            <v>9</v>
          </cell>
          <cell r="G52">
            <v>1</v>
          </cell>
          <cell r="H52">
            <v>6</v>
          </cell>
          <cell r="I52">
            <v>21</v>
          </cell>
          <cell r="J52">
            <v>16</v>
          </cell>
          <cell r="K52">
            <v>41</v>
          </cell>
          <cell r="L52">
            <v>4</v>
          </cell>
          <cell r="M52">
            <v>2</v>
          </cell>
          <cell r="N52">
            <v>0.246</v>
          </cell>
          <cell r="O52">
            <v>0.315</v>
          </cell>
          <cell r="P52">
            <v>0.39500000000000002</v>
          </cell>
          <cell r="Q52">
            <v>508</v>
          </cell>
          <cell r="R52">
            <v>4.9664636876961978</v>
          </cell>
        </row>
        <row r="53">
          <cell r="A53" t="str">
            <v>Kelvin Gutierrez 3B | KC</v>
          </cell>
          <cell r="B53">
            <v>156</v>
          </cell>
          <cell r="C53">
            <v>20</v>
          </cell>
          <cell r="D53">
            <v>40</v>
          </cell>
          <cell r="E53">
            <v>24</v>
          </cell>
          <cell r="F53">
            <v>8</v>
          </cell>
          <cell r="G53">
            <v>1</v>
          </cell>
          <cell r="H53">
            <v>7</v>
          </cell>
          <cell r="I53">
            <v>24</v>
          </cell>
          <cell r="J53">
            <v>16</v>
          </cell>
          <cell r="K53">
            <v>42</v>
          </cell>
          <cell r="L53">
            <v>1</v>
          </cell>
          <cell r="M53">
            <v>0</v>
          </cell>
          <cell r="N53">
            <v>0.25600000000000001</v>
          </cell>
          <cell r="O53">
            <v>0.33</v>
          </cell>
          <cell r="P53">
            <v>0.45500000000000002</v>
          </cell>
          <cell r="Q53">
            <v>525</v>
          </cell>
          <cell r="R53">
            <v>3.824805634583587</v>
          </cell>
        </row>
        <row r="54">
          <cell r="A54" t="str">
            <v xml:space="preserve">Todd Frazier 3B | PIT </v>
          </cell>
          <cell r="B54">
            <v>190</v>
          </cell>
          <cell r="C54">
            <v>22</v>
          </cell>
          <cell r="D54">
            <v>44</v>
          </cell>
          <cell r="E54">
            <v>27</v>
          </cell>
          <cell r="F54">
            <v>8</v>
          </cell>
          <cell r="G54">
            <v>2</v>
          </cell>
          <cell r="H54">
            <v>7</v>
          </cell>
          <cell r="I54">
            <v>22</v>
          </cell>
          <cell r="J54">
            <v>16</v>
          </cell>
          <cell r="K54">
            <v>53</v>
          </cell>
          <cell r="L54">
            <v>1</v>
          </cell>
          <cell r="M54">
            <v>1</v>
          </cell>
          <cell r="N54">
            <v>0.23200000000000001</v>
          </cell>
          <cell r="O54">
            <v>0.3</v>
          </cell>
          <cell r="P54">
            <v>0.40500000000000003</v>
          </cell>
          <cell r="Q54">
            <v>562</v>
          </cell>
          <cell r="R54">
            <v>3.9187944116699387</v>
          </cell>
        </row>
        <row r="55">
          <cell r="A55" t="str">
            <v xml:space="preserve">Abraham Toro-Hernandez 3B | HOU </v>
          </cell>
          <cell r="B55">
            <v>124</v>
          </cell>
          <cell r="C55">
            <v>20</v>
          </cell>
          <cell r="D55">
            <v>31</v>
          </cell>
          <cell r="E55">
            <v>18</v>
          </cell>
          <cell r="F55">
            <v>6</v>
          </cell>
          <cell r="G55">
            <v>1</v>
          </cell>
          <cell r="H55">
            <v>6</v>
          </cell>
          <cell r="I55">
            <v>19</v>
          </cell>
          <cell r="J55">
            <v>13</v>
          </cell>
          <cell r="K55">
            <v>27</v>
          </cell>
          <cell r="L55">
            <v>1</v>
          </cell>
          <cell r="M55">
            <v>1</v>
          </cell>
          <cell r="N55">
            <v>0.25</v>
          </cell>
          <cell r="O55">
            <v>0.33300000000000002</v>
          </cell>
          <cell r="P55">
            <v>0.46</v>
          </cell>
          <cell r="Q55">
            <v>564</v>
          </cell>
          <cell r="R55">
            <v>3.3091465383670386</v>
          </cell>
        </row>
        <row r="56">
          <cell r="A56" t="str">
            <v>Matt Duffy 3B | CHC</v>
          </cell>
          <cell r="B56">
            <v>154</v>
          </cell>
          <cell r="C56">
            <v>19</v>
          </cell>
          <cell r="D56">
            <v>37</v>
          </cell>
          <cell r="E56">
            <v>22</v>
          </cell>
          <cell r="F56">
            <v>8</v>
          </cell>
          <cell r="G56">
            <v>1</v>
          </cell>
          <cell r="H56">
            <v>6</v>
          </cell>
          <cell r="I56">
            <v>21</v>
          </cell>
          <cell r="J56">
            <v>16</v>
          </cell>
          <cell r="K56">
            <v>41</v>
          </cell>
          <cell r="L56">
            <v>1</v>
          </cell>
          <cell r="M56">
            <v>0</v>
          </cell>
          <cell r="N56">
            <v>0.24</v>
          </cell>
          <cell r="O56">
            <v>0.32400000000000001</v>
          </cell>
          <cell r="P56">
            <v>0.42199999999999999</v>
          </cell>
          <cell r="Q56">
            <v>574</v>
          </cell>
          <cell r="R56">
            <v>3.47852099421431</v>
          </cell>
        </row>
        <row r="57">
          <cell r="A57" t="str">
            <v>Ehire Adrianza 3B | ATL</v>
          </cell>
          <cell r="B57">
            <v>158</v>
          </cell>
          <cell r="C57">
            <v>22</v>
          </cell>
          <cell r="D57">
            <v>39</v>
          </cell>
          <cell r="E57">
            <v>25</v>
          </cell>
          <cell r="F57">
            <v>8</v>
          </cell>
          <cell r="G57">
            <v>1</v>
          </cell>
          <cell r="H57">
            <v>5</v>
          </cell>
          <cell r="I57">
            <v>18</v>
          </cell>
          <cell r="J57">
            <v>19</v>
          </cell>
          <cell r="K57">
            <v>41</v>
          </cell>
          <cell r="L57">
            <v>1</v>
          </cell>
          <cell r="M57">
            <v>0</v>
          </cell>
          <cell r="N57">
            <v>0.247</v>
          </cell>
          <cell r="O57">
            <v>0.33</v>
          </cell>
          <cell r="P57">
            <v>0.40500000000000003</v>
          </cell>
          <cell r="Q57">
            <v>577</v>
          </cell>
          <cell r="R57">
            <v>3.4066630683510604</v>
          </cell>
        </row>
        <row r="58">
          <cell r="A58" t="str">
            <v xml:space="preserve">Greg Garcia 2B | DET </v>
          </cell>
          <cell r="B58">
            <v>124</v>
          </cell>
          <cell r="C58">
            <v>17</v>
          </cell>
          <cell r="D58">
            <v>32</v>
          </cell>
          <cell r="E58">
            <v>22</v>
          </cell>
          <cell r="F58">
            <v>6</v>
          </cell>
          <cell r="G58">
            <v>1</v>
          </cell>
          <cell r="H58">
            <v>3</v>
          </cell>
          <cell r="I58">
            <v>14</v>
          </cell>
          <cell r="J58">
            <v>14</v>
          </cell>
          <cell r="K58">
            <v>32</v>
          </cell>
          <cell r="L58">
            <v>1</v>
          </cell>
          <cell r="M58">
            <v>0</v>
          </cell>
          <cell r="N58">
            <v>0.25800000000000001</v>
          </cell>
          <cell r="O58">
            <v>0.33600000000000002</v>
          </cell>
          <cell r="P58">
            <v>0.39500000000000002</v>
          </cell>
          <cell r="Q58">
            <v>634</v>
          </cell>
          <cell r="R58">
            <v>2.6460943725631045</v>
          </cell>
        </row>
      </sheetData>
      <sheetData sheetId="7">
        <row r="3">
          <cell r="A3" t="str">
            <v>Ronald Acuna CF | ATL</v>
          </cell>
          <cell r="B3">
            <v>581</v>
          </cell>
          <cell r="C3">
            <v>122</v>
          </cell>
          <cell r="D3">
            <v>156</v>
          </cell>
          <cell r="E3">
            <v>86</v>
          </cell>
          <cell r="F3">
            <v>31</v>
          </cell>
          <cell r="G3">
            <v>3</v>
          </cell>
          <cell r="H3">
            <v>36</v>
          </cell>
          <cell r="I3">
            <v>88</v>
          </cell>
          <cell r="J3">
            <v>86</v>
          </cell>
          <cell r="K3">
            <v>192</v>
          </cell>
          <cell r="L3">
            <v>37</v>
          </cell>
          <cell r="M3">
            <v>8</v>
          </cell>
          <cell r="N3">
            <v>0.26900000000000002</v>
          </cell>
          <cell r="O3">
            <v>0.371</v>
          </cell>
          <cell r="P3">
            <v>0.51800000000000002</v>
          </cell>
          <cell r="Q3">
            <v>1</v>
          </cell>
          <cell r="R3">
            <v>28.589562665406344</v>
          </cell>
        </row>
        <row r="4">
          <cell r="A4" t="str">
            <v xml:space="preserve">Juan Soto LF | WAS </v>
          </cell>
          <cell r="B4">
            <v>580</v>
          </cell>
          <cell r="C4">
            <v>100</v>
          </cell>
          <cell r="D4">
            <v>169</v>
          </cell>
          <cell r="E4">
            <v>92</v>
          </cell>
          <cell r="F4">
            <v>37</v>
          </cell>
          <cell r="G4">
            <v>2</v>
          </cell>
          <cell r="H4">
            <v>38</v>
          </cell>
          <cell r="I4">
            <v>104</v>
          </cell>
          <cell r="J4">
            <v>105</v>
          </cell>
          <cell r="K4">
            <v>146</v>
          </cell>
          <cell r="L4">
            <v>15</v>
          </cell>
          <cell r="M4">
            <v>5</v>
          </cell>
          <cell r="N4">
            <v>0.29099999999999998</v>
          </cell>
          <cell r="O4">
            <v>0.40200000000000002</v>
          </cell>
          <cell r="P4">
            <v>0.55900000000000005</v>
          </cell>
          <cell r="Q4">
            <v>2</v>
          </cell>
          <cell r="R4">
            <v>21.520570750418241</v>
          </cell>
        </row>
        <row r="5">
          <cell r="A5" t="str">
            <v>Christian Yelich LF | MIL</v>
          </cell>
          <cell r="B5">
            <v>553</v>
          </cell>
          <cell r="C5">
            <v>108</v>
          </cell>
          <cell r="D5">
            <v>159</v>
          </cell>
          <cell r="E5">
            <v>86</v>
          </cell>
          <cell r="F5">
            <v>28</v>
          </cell>
          <cell r="G5">
            <v>7</v>
          </cell>
          <cell r="H5">
            <v>38</v>
          </cell>
          <cell r="I5">
            <v>90</v>
          </cell>
          <cell r="J5">
            <v>95</v>
          </cell>
          <cell r="K5">
            <v>168</v>
          </cell>
          <cell r="L5">
            <v>23</v>
          </cell>
          <cell r="M5">
            <v>4</v>
          </cell>
          <cell r="N5">
            <v>0.28699999999999998</v>
          </cell>
          <cell r="O5">
            <v>0.39600000000000002</v>
          </cell>
          <cell r="P5">
            <v>0.56999999999999995</v>
          </cell>
          <cell r="Q5">
            <v>7</v>
          </cell>
          <cell r="R5">
            <v>23.750386414678854</v>
          </cell>
        </row>
        <row r="6">
          <cell r="A6" t="str">
            <v>Bryce Harper RF | PHI</v>
          </cell>
          <cell r="B6">
            <v>540</v>
          </cell>
          <cell r="C6">
            <v>98</v>
          </cell>
          <cell r="D6">
            <v>141</v>
          </cell>
          <cell r="E6">
            <v>74</v>
          </cell>
          <cell r="F6">
            <v>31</v>
          </cell>
          <cell r="G6">
            <v>3</v>
          </cell>
          <cell r="H6">
            <v>33</v>
          </cell>
          <cell r="I6">
            <v>101</v>
          </cell>
          <cell r="J6">
            <v>110</v>
          </cell>
          <cell r="K6">
            <v>171</v>
          </cell>
          <cell r="L6">
            <v>17</v>
          </cell>
          <cell r="M6">
            <v>4</v>
          </cell>
          <cell r="N6">
            <v>0.26100000000000001</v>
          </cell>
          <cell r="O6">
            <v>0.38900000000000001</v>
          </cell>
          <cell r="P6">
            <v>0.51300000000000001</v>
          </cell>
          <cell r="Q6">
            <v>11</v>
          </cell>
          <cell r="R6">
            <v>20.747416403065042</v>
          </cell>
        </row>
        <row r="7">
          <cell r="A7" t="str">
            <v>Whit Merrifield RF | KC</v>
          </cell>
          <cell r="B7">
            <v>591</v>
          </cell>
          <cell r="C7">
            <v>102</v>
          </cell>
          <cell r="D7">
            <v>174</v>
          </cell>
          <cell r="E7">
            <v>114</v>
          </cell>
          <cell r="F7">
            <v>33</v>
          </cell>
          <cell r="G7">
            <v>5</v>
          </cell>
          <cell r="H7">
            <v>22</v>
          </cell>
          <cell r="I7">
            <v>81</v>
          </cell>
          <cell r="J7">
            <v>43</v>
          </cell>
          <cell r="K7">
            <v>107</v>
          </cell>
          <cell r="L7">
            <v>22</v>
          </cell>
          <cell r="M7">
            <v>8</v>
          </cell>
          <cell r="N7">
            <v>0.29399999999999998</v>
          </cell>
          <cell r="O7">
            <v>0.34699999999999998</v>
          </cell>
          <cell r="P7">
            <v>0.47899999999999998</v>
          </cell>
          <cell r="Q7">
            <v>20</v>
          </cell>
          <cell r="R7">
            <v>21.181045148970259</v>
          </cell>
        </row>
        <row r="8">
          <cell r="A8" t="str">
            <v>Marcell Ozuna LF | ATL</v>
          </cell>
          <cell r="B8">
            <v>582</v>
          </cell>
          <cell r="C8">
            <v>95</v>
          </cell>
          <cell r="D8">
            <v>162</v>
          </cell>
          <cell r="E8">
            <v>90</v>
          </cell>
          <cell r="F8">
            <v>32</v>
          </cell>
          <cell r="G8">
            <v>1</v>
          </cell>
          <cell r="H8">
            <v>39</v>
          </cell>
          <cell r="I8">
            <v>119</v>
          </cell>
          <cell r="J8">
            <v>74</v>
          </cell>
          <cell r="K8">
            <v>156</v>
          </cell>
          <cell r="L8">
            <v>7</v>
          </cell>
          <cell r="M8">
            <v>1</v>
          </cell>
          <cell r="N8">
            <v>0.27800000000000002</v>
          </cell>
          <cell r="O8">
            <v>0.36099999999999999</v>
          </cell>
          <cell r="P8">
            <v>0.53800000000000003</v>
          </cell>
          <cell r="Q8">
            <v>25</v>
          </cell>
          <cell r="R8">
            <v>19.196839097513738</v>
          </cell>
        </row>
        <row r="9">
          <cell r="A9" t="str">
            <v xml:space="preserve">Kyle Tucker LF | HOU </v>
          </cell>
          <cell r="B9">
            <v>541</v>
          </cell>
          <cell r="C9">
            <v>86</v>
          </cell>
          <cell r="D9">
            <v>153</v>
          </cell>
          <cell r="E9">
            <v>87</v>
          </cell>
          <cell r="F9">
            <v>31</v>
          </cell>
          <cell r="G9">
            <v>8</v>
          </cell>
          <cell r="H9">
            <v>27</v>
          </cell>
          <cell r="I9">
            <v>101</v>
          </cell>
          <cell r="J9">
            <v>52</v>
          </cell>
          <cell r="K9">
            <v>120</v>
          </cell>
          <cell r="L9">
            <v>14</v>
          </cell>
          <cell r="M9">
            <v>3</v>
          </cell>
          <cell r="N9">
            <v>0.28299999999999997</v>
          </cell>
          <cell r="O9">
            <v>0.34599999999999997</v>
          </cell>
          <cell r="P9">
            <v>0.51900000000000002</v>
          </cell>
          <cell r="Q9">
            <v>28</v>
          </cell>
          <cell r="R9">
            <v>18.783842198551781</v>
          </cell>
        </row>
        <row r="10">
          <cell r="A10" t="str">
            <v xml:space="preserve">George Springer CF | TOR </v>
          </cell>
          <cell r="B10">
            <v>571</v>
          </cell>
          <cell r="C10">
            <v>111</v>
          </cell>
          <cell r="D10">
            <v>156</v>
          </cell>
          <cell r="E10">
            <v>85</v>
          </cell>
          <cell r="F10">
            <v>22</v>
          </cell>
          <cell r="G10">
            <v>4</v>
          </cell>
          <cell r="H10">
            <v>45</v>
          </cell>
          <cell r="I10">
            <v>107</v>
          </cell>
          <cell r="J10">
            <v>66</v>
          </cell>
          <cell r="K10">
            <v>157</v>
          </cell>
          <cell r="L10">
            <v>6</v>
          </cell>
          <cell r="M10">
            <v>4</v>
          </cell>
          <cell r="N10">
            <v>0.27300000000000002</v>
          </cell>
          <cell r="O10">
            <v>0.35599999999999998</v>
          </cell>
          <cell r="P10">
            <v>0.56200000000000006</v>
          </cell>
          <cell r="Q10">
            <v>35</v>
          </cell>
          <cell r="R10">
            <v>19.666229400166547</v>
          </cell>
        </row>
        <row r="11">
          <cell r="A11" t="str">
            <v xml:space="preserve">Aaron Judge RF | NYY </v>
          </cell>
          <cell r="B11">
            <v>584</v>
          </cell>
          <cell r="C11">
            <v>104</v>
          </cell>
          <cell r="D11">
            <v>152</v>
          </cell>
          <cell r="E11">
            <v>81</v>
          </cell>
          <cell r="F11">
            <v>28</v>
          </cell>
          <cell r="G11">
            <v>2</v>
          </cell>
          <cell r="H11">
            <v>41</v>
          </cell>
          <cell r="I11">
            <v>104</v>
          </cell>
          <cell r="J11">
            <v>69</v>
          </cell>
          <cell r="K11">
            <v>164</v>
          </cell>
          <cell r="L11">
            <v>6</v>
          </cell>
          <cell r="M11">
            <v>2</v>
          </cell>
          <cell r="N11">
            <v>0.26</v>
          </cell>
          <cell r="O11">
            <v>0.34399999999999997</v>
          </cell>
          <cell r="P11">
            <v>0.52600000000000002</v>
          </cell>
          <cell r="Q11">
            <v>36</v>
          </cell>
          <cell r="R11">
            <v>18.681552414094945</v>
          </cell>
        </row>
        <row r="12">
          <cell r="A12" t="str">
            <v>Starling Marte CF | MIA</v>
          </cell>
          <cell r="B12">
            <v>572</v>
          </cell>
          <cell r="C12">
            <v>95</v>
          </cell>
          <cell r="D12">
            <v>160</v>
          </cell>
          <cell r="E12">
            <v>98</v>
          </cell>
          <cell r="F12">
            <v>32</v>
          </cell>
          <cell r="G12">
            <v>5</v>
          </cell>
          <cell r="H12">
            <v>25</v>
          </cell>
          <cell r="I12">
            <v>78</v>
          </cell>
          <cell r="J12">
            <v>32</v>
          </cell>
          <cell r="K12">
            <v>130</v>
          </cell>
          <cell r="L12">
            <v>24</v>
          </cell>
          <cell r="M12">
            <v>6</v>
          </cell>
          <cell r="N12">
            <v>0.28000000000000003</v>
          </cell>
          <cell r="O12">
            <v>0.33800000000000002</v>
          </cell>
          <cell r="P12">
            <v>0.48399999999999999</v>
          </cell>
          <cell r="Q12">
            <v>37</v>
          </cell>
          <cell r="R12">
            <v>21.50605591035719</v>
          </cell>
        </row>
        <row r="13">
          <cell r="A13" t="str">
            <v xml:space="preserve">Eloy Jimenez LF | CHW </v>
          </cell>
          <cell r="B13">
            <v>568</v>
          </cell>
          <cell r="C13">
            <v>82</v>
          </cell>
          <cell r="D13">
            <v>163</v>
          </cell>
          <cell r="E13">
            <v>94</v>
          </cell>
          <cell r="F13">
            <v>39</v>
          </cell>
          <cell r="G13">
            <v>2</v>
          </cell>
          <cell r="H13">
            <v>28</v>
          </cell>
          <cell r="I13">
            <v>104</v>
          </cell>
          <cell r="J13">
            <v>49</v>
          </cell>
          <cell r="K13">
            <v>148</v>
          </cell>
          <cell r="L13">
            <v>4</v>
          </cell>
          <cell r="M13">
            <v>1</v>
          </cell>
          <cell r="N13">
            <v>0.28699999999999998</v>
          </cell>
          <cell r="O13">
            <v>0.34599999999999997</v>
          </cell>
          <cell r="P13">
            <v>0.51100000000000001</v>
          </cell>
          <cell r="Q13">
            <v>39</v>
          </cell>
          <cell r="R13">
            <v>15.754010513739299</v>
          </cell>
        </row>
        <row r="14">
          <cell r="A14" t="str">
            <v xml:space="preserve">Luis Robert CF | CHW </v>
          </cell>
          <cell r="B14">
            <v>532</v>
          </cell>
          <cell r="C14">
            <v>83</v>
          </cell>
          <cell r="D14">
            <v>136</v>
          </cell>
          <cell r="E14">
            <v>83</v>
          </cell>
          <cell r="F14">
            <v>26</v>
          </cell>
          <cell r="G14">
            <v>2</v>
          </cell>
          <cell r="H14">
            <v>25</v>
          </cell>
          <cell r="I14">
            <v>82</v>
          </cell>
          <cell r="J14">
            <v>53</v>
          </cell>
          <cell r="K14">
            <v>162</v>
          </cell>
          <cell r="L14">
            <v>15</v>
          </cell>
          <cell r="M14">
            <v>5</v>
          </cell>
          <cell r="N14">
            <v>0.25600000000000001</v>
          </cell>
          <cell r="O14">
            <v>0.32600000000000001</v>
          </cell>
          <cell r="P14">
            <v>0.45300000000000001</v>
          </cell>
          <cell r="Q14">
            <v>40</v>
          </cell>
          <cell r="R14">
            <v>17.640477575647555</v>
          </cell>
        </row>
        <row r="15">
          <cell r="A15" t="str">
            <v xml:space="preserve">Cavan Biggio 2B | TOR </v>
          </cell>
          <cell r="B15">
            <v>539</v>
          </cell>
          <cell r="C15">
            <v>104</v>
          </cell>
          <cell r="D15">
            <v>142</v>
          </cell>
          <cell r="E15">
            <v>82</v>
          </cell>
          <cell r="F15">
            <v>35</v>
          </cell>
          <cell r="G15">
            <v>3</v>
          </cell>
          <cell r="H15">
            <v>22</v>
          </cell>
          <cell r="I15">
            <v>77</v>
          </cell>
          <cell r="J15">
            <v>96</v>
          </cell>
          <cell r="K15">
            <v>155</v>
          </cell>
          <cell r="L15">
            <v>16</v>
          </cell>
          <cell r="M15">
            <v>2</v>
          </cell>
          <cell r="N15">
            <v>0.26400000000000001</v>
          </cell>
          <cell r="O15">
            <v>0.38100000000000001</v>
          </cell>
          <cell r="P15">
            <v>0.46200000000000002</v>
          </cell>
          <cell r="Q15">
            <v>51</v>
          </cell>
          <cell r="R15">
            <v>18.40033839885945</v>
          </cell>
        </row>
        <row r="16">
          <cell r="A16" t="str">
            <v xml:space="preserve">Nick Castellanos RF | CIN </v>
          </cell>
          <cell r="B16">
            <v>571</v>
          </cell>
          <cell r="C16">
            <v>97</v>
          </cell>
          <cell r="D16">
            <v>154</v>
          </cell>
          <cell r="E16">
            <v>78</v>
          </cell>
          <cell r="F16">
            <v>43</v>
          </cell>
          <cell r="G16">
            <v>4</v>
          </cell>
          <cell r="H16">
            <v>29</v>
          </cell>
          <cell r="I16">
            <v>80</v>
          </cell>
          <cell r="J16">
            <v>43</v>
          </cell>
          <cell r="K16">
            <v>155</v>
          </cell>
          <cell r="L16">
            <v>2</v>
          </cell>
          <cell r="M16">
            <v>1</v>
          </cell>
          <cell r="N16">
            <v>0.27</v>
          </cell>
          <cell r="O16">
            <v>0.32600000000000001</v>
          </cell>
          <cell r="P16">
            <v>0.51100000000000001</v>
          </cell>
          <cell r="Q16">
            <v>52</v>
          </cell>
          <cell r="R16">
            <v>14.70432669956927</v>
          </cell>
        </row>
        <row r="17">
          <cell r="A17" t="str">
            <v>J.D. Martinez DH | BOS</v>
          </cell>
          <cell r="B17">
            <v>537</v>
          </cell>
          <cell r="C17">
            <v>74</v>
          </cell>
          <cell r="D17">
            <v>140</v>
          </cell>
          <cell r="E17">
            <v>76</v>
          </cell>
          <cell r="F17">
            <v>33</v>
          </cell>
          <cell r="G17">
            <v>1</v>
          </cell>
          <cell r="H17">
            <v>30</v>
          </cell>
          <cell r="I17">
            <v>85</v>
          </cell>
          <cell r="J17">
            <v>60</v>
          </cell>
          <cell r="K17">
            <v>149</v>
          </cell>
          <cell r="L17">
            <v>2</v>
          </cell>
          <cell r="M17">
            <v>0</v>
          </cell>
          <cell r="N17">
            <v>0.26100000000000001</v>
          </cell>
          <cell r="O17">
            <v>0.33900000000000002</v>
          </cell>
          <cell r="P17">
            <v>0.49299999999999999</v>
          </cell>
          <cell r="Q17">
            <v>54</v>
          </cell>
          <cell r="R17">
            <v>13.770015065920838</v>
          </cell>
        </row>
        <row r="18">
          <cell r="A18" t="str">
            <v xml:space="preserve">Brandon Lowe 2B | TB </v>
          </cell>
          <cell r="B18">
            <v>563</v>
          </cell>
          <cell r="C18">
            <v>88</v>
          </cell>
          <cell r="D18">
            <v>143</v>
          </cell>
          <cell r="E18">
            <v>82</v>
          </cell>
          <cell r="F18">
            <v>26</v>
          </cell>
          <cell r="G18">
            <v>4</v>
          </cell>
          <cell r="H18">
            <v>31</v>
          </cell>
          <cell r="I18">
            <v>87</v>
          </cell>
          <cell r="J18">
            <v>53</v>
          </cell>
          <cell r="K18">
            <v>157</v>
          </cell>
          <cell r="L18">
            <v>8</v>
          </cell>
          <cell r="M18">
            <v>2</v>
          </cell>
          <cell r="N18">
            <v>0.254</v>
          </cell>
          <cell r="O18">
            <v>0.32500000000000001</v>
          </cell>
          <cell r="P18">
            <v>0.48</v>
          </cell>
          <cell r="Q18">
            <v>57</v>
          </cell>
          <cell r="R18">
            <v>16.604990075697547</v>
          </cell>
        </row>
        <row r="19">
          <cell r="A19" t="str">
            <v xml:space="preserve">Randy Arozarena LF | TB </v>
          </cell>
          <cell r="B19">
            <v>555</v>
          </cell>
          <cell r="C19">
            <v>104</v>
          </cell>
          <cell r="D19">
            <v>154</v>
          </cell>
          <cell r="E19">
            <v>84</v>
          </cell>
          <cell r="F19">
            <v>30</v>
          </cell>
          <cell r="G19">
            <v>4</v>
          </cell>
          <cell r="H19">
            <v>36</v>
          </cell>
          <cell r="I19">
            <v>90</v>
          </cell>
          <cell r="J19">
            <v>58</v>
          </cell>
          <cell r="K19">
            <v>160</v>
          </cell>
          <cell r="L19">
            <v>10</v>
          </cell>
          <cell r="M19">
            <v>3</v>
          </cell>
          <cell r="N19">
            <v>0.27800000000000002</v>
          </cell>
          <cell r="O19">
            <v>0.35199999999999998</v>
          </cell>
          <cell r="P19">
            <v>0.54</v>
          </cell>
          <cell r="Q19">
            <v>62</v>
          </cell>
          <cell r="R19">
            <v>18.901940652553776</v>
          </cell>
        </row>
        <row r="20">
          <cell r="A20" t="str">
            <v>Michael Conforto RF | NYM</v>
          </cell>
          <cell r="B20">
            <v>541</v>
          </cell>
          <cell r="C20">
            <v>93</v>
          </cell>
          <cell r="D20">
            <v>151</v>
          </cell>
          <cell r="E20">
            <v>94</v>
          </cell>
          <cell r="F20">
            <v>31</v>
          </cell>
          <cell r="G20">
            <v>2</v>
          </cell>
          <cell r="H20">
            <v>24</v>
          </cell>
          <cell r="I20">
            <v>80</v>
          </cell>
          <cell r="J20">
            <v>58</v>
          </cell>
          <cell r="K20">
            <v>153</v>
          </cell>
          <cell r="L20">
            <v>8</v>
          </cell>
          <cell r="M20">
            <v>4</v>
          </cell>
          <cell r="N20">
            <v>0.27900000000000003</v>
          </cell>
          <cell r="O20">
            <v>0.35899999999999999</v>
          </cell>
          <cell r="P20">
            <v>0.47699999999999998</v>
          </cell>
          <cell r="Q20">
            <v>73</v>
          </cell>
          <cell r="R20">
            <v>15.852168149857249</v>
          </cell>
        </row>
        <row r="21">
          <cell r="A21" t="str">
            <v xml:space="preserve">Lourdes Gurriel LF | TOR </v>
          </cell>
          <cell r="B21">
            <v>564</v>
          </cell>
          <cell r="C21">
            <v>93</v>
          </cell>
          <cell r="D21">
            <v>169</v>
          </cell>
          <cell r="E21">
            <v>96</v>
          </cell>
          <cell r="F21">
            <v>36</v>
          </cell>
          <cell r="G21">
            <v>3</v>
          </cell>
          <cell r="H21">
            <v>34</v>
          </cell>
          <cell r="I21">
            <v>94</v>
          </cell>
          <cell r="J21">
            <v>44</v>
          </cell>
          <cell r="K21">
            <v>139</v>
          </cell>
          <cell r="L21">
            <v>9</v>
          </cell>
          <cell r="M21">
            <v>4</v>
          </cell>
          <cell r="N21">
            <v>0.3</v>
          </cell>
          <cell r="O21">
            <v>0.35499999999999998</v>
          </cell>
          <cell r="P21">
            <v>0.55500000000000005</v>
          </cell>
          <cell r="Q21">
            <v>78</v>
          </cell>
          <cell r="R21">
            <v>18.359985368862301</v>
          </cell>
        </row>
        <row r="22">
          <cell r="A22" t="str">
            <v>Teoscar Hernandez RF | TOR</v>
          </cell>
          <cell r="B22">
            <v>469</v>
          </cell>
          <cell r="C22">
            <v>81</v>
          </cell>
          <cell r="D22">
            <v>129</v>
          </cell>
          <cell r="E22">
            <v>72</v>
          </cell>
          <cell r="F22">
            <v>24</v>
          </cell>
          <cell r="G22">
            <v>2</v>
          </cell>
          <cell r="H22">
            <v>31</v>
          </cell>
          <cell r="I22">
            <v>81</v>
          </cell>
          <cell r="J22">
            <v>45</v>
          </cell>
          <cell r="K22">
            <v>137</v>
          </cell>
          <cell r="L22">
            <v>9</v>
          </cell>
          <cell r="M22">
            <v>3</v>
          </cell>
          <cell r="N22">
            <v>0.27500000000000002</v>
          </cell>
          <cell r="O22">
            <v>0.34300000000000003</v>
          </cell>
          <cell r="P22">
            <v>0.53300000000000003</v>
          </cell>
          <cell r="Q22">
            <v>79</v>
          </cell>
          <cell r="R22">
            <v>16.110855138584085</v>
          </cell>
        </row>
        <row r="23">
          <cell r="A23" t="str">
            <v xml:space="preserve">Austin Meadows LF | TB </v>
          </cell>
          <cell r="B23">
            <v>558</v>
          </cell>
          <cell r="C23">
            <v>86</v>
          </cell>
          <cell r="D23">
            <v>143</v>
          </cell>
          <cell r="E23">
            <v>78</v>
          </cell>
          <cell r="F23">
            <v>29</v>
          </cell>
          <cell r="G23">
            <v>7</v>
          </cell>
          <cell r="H23">
            <v>29</v>
          </cell>
          <cell r="I23">
            <v>82</v>
          </cell>
          <cell r="J23">
            <v>59</v>
          </cell>
          <cell r="K23">
            <v>165</v>
          </cell>
          <cell r="L23">
            <v>10</v>
          </cell>
          <cell r="M23">
            <v>6</v>
          </cell>
          <cell r="N23">
            <v>0.25600000000000001</v>
          </cell>
          <cell r="O23">
            <v>0.33200000000000002</v>
          </cell>
          <cell r="P23">
            <v>0.48899999999999999</v>
          </cell>
          <cell r="Q23">
            <v>80</v>
          </cell>
          <cell r="R23">
            <v>16.749873855507815</v>
          </cell>
        </row>
        <row r="24">
          <cell r="A24" t="str">
            <v>Eddie Rosario LF | CLE</v>
          </cell>
          <cell r="B24">
            <v>548</v>
          </cell>
          <cell r="C24">
            <v>78</v>
          </cell>
          <cell r="D24">
            <v>140</v>
          </cell>
          <cell r="E24">
            <v>90</v>
          </cell>
          <cell r="F24">
            <v>24</v>
          </cell>
          <cell r="G24">
            <v>1</v>
          </cell>
          <cell r="H24">
            <v>25</v>
          </cell>
          <cell r="I24">
            <v>94</v>
          </cell>
          <cell r="J24">
            <v>36</v>
          </cell>
          <cell r="K24">
            <v>97</v>
          </cell>
          <cell r="L24">
            <v>5</v>
          </cell>
          <cell r="M24">
            <v>2</v>
          </cell>
          <cell r="N24">
            <v>0.25600000000000001</v>
          </cell>
          <cell r="O24">
            <v>0.29899999999999999</v>
          </cell>
          <cell r="P24">
            <v>0.44</v>
          </cell>
          <cell r="Q24">
            <v>82</v>
          </cell>
          <cell r="R24">
            <v>14.657256082990649</v>
          </cell>
        </row>
        <row r="25">
          <cell r="A25" t="str">
            <v xml:space="preserve">Dominic Smith 1B | NYM </v>
          </cell>
          <cell r="B25">
            <v>455</v>
          </cell>
          <cell r="C25">
            <v>67</v>
          </cell>
          <cell r="D25">
            <v>124</v>
          </cell>
          <cell r="E25">
            <v>63</v>
          </cell>
          <cell r="F25">
            <v>35</v>
          </cell>
          <cell r="G25">
            <v>2</v>
          </cell>
          <cell r="H25">
            <v>24</v>
          </cell>
          <cell r="I25">
            <v>87</v>
          </cell>
          <cell r="J25">
            <v>44</v>
          </cell>
          <cell r="K25">
            <v>120</v>
          </cell>
          <cell r="L25">
            <v>1</v>
          </cell>
          <cell r="M25">
            <v>0</v>
          </cell>
          <cell r="N25">
            <v>0.27300000000000002</v>
          </cell>
          <cell r="O25">
            <v>0.34300000000000003</v>
          </cell>
          <cell r="P25">
            <v>0.51600000000000001</v>
          </cell>
          <cell r="Q25">
            <v>84</v>
          </cell>
          <cell r="R25">
            <v>12.129352874300134</v>
          </cell>
        </row>
        <row r="26">
          <cell r="A26" t="str">
            <v>Jeff McNeil LF | NYM</v>
          </cell>
          <cell r="B26">
            <v>538</v>
          </cell>
          <cell r="C26">
            <v>80</v>
          </cell>
          <cell r="D26">
            <v>158</v>
          </cell>
          <cell r="E26">
            <v>106</v>
          </cell>
          <cell r="F26">
            <v>41</v>
          </cell>
          <cell r="G26">
            <v>1</v>
          </cell>
          <cell r="H26">
            <v>10</v>
          </cell>
          <cell r="I26">
            <v>79</v>
          </cell>
          <cell r="J26">
            <v>49</v>
          </cell>
          <cell r="K26">
            <v>89</v>
          </cell>
          <cell r="L26">
            <v>3</v>
          </cell>
          <cell r="M26">
            <v>3</v>
          </cell>
          <cell r="N26">
            <v>0.29399999999999998</v>
          </cell>
          <cell r="O26">
            <v>0.36499999999999999</v>
          </cell>
          <cell r="P26">
            <v>0.42899999999999999</v>
          </cell>
          <cell r="Q26">
            <v>85</v>
          </cell>
          <cell r="R26">
            <v>12.042138272514293</v>
          </cell>
        </row>
        <row r="27">
          <cell r="A27" t="str">
            <v xml:space="preserve">Joey Gallo RF | TEX </v>
          </cell>
          <cell r="B27">
            <v>548</v>
          </cell>
          <cell r="C27">
            <v>91</v>
          </cell>
          <cell r="D27">
            <v>130</v>
          </cell>
          <cell r="E27">
            <v>63</v>
          </cell>
          <cell r="F27">
            <v>28</v>
          </cell>
          <cell r="G27">
            <v>2</v>
          </cell>
          <cell r="H27">
            <v>37</v>
          </cell>
          <cell r="I27">
            <v>94</v>
          </cell>
          <cell r="J27">
            <v>80</v>
          </cell>
          <cell r="K27">
            <v>206</v>
          </cell>
          <cell r="L27">
            <v>7</v>
          </cell>
          <cell r="M27">
            <v>2</v>
          </cell>
          <cell r="N27">
            <v>0.23699999999999999</v>
          </cell>
          <cell r="O27">
            <v>0.34300000000000003</v>
          </cell>
          <cell r="P27">
            <v>0.498</v>
          </cell>
          <cell r="Q27">
            <v>91</v>
          </cell>
          <cell r="R27">
            <v>17.116187527928176</v>
          </cell>
        </row>
        <row r="28">
          <cell r="A28" t="str">
            <v>Jorge Soler DH | KC</v>
          </cell>
          <cell r="B28">
            <v>516</v>
          </cell>
          <cell r="C28">
            <v>81</v>
          </cell>
          <cell r="D28">
            <v>133</v>
          </cell>
          <cell r="E28">
            <v>63</v>
          </cell>
          <cell r="F28">
            <v>26</v>
          </cell>
          <cell r="G28">
            <v>1</v>
          </cell>
          <cell r="H28">
            <v>43</v>
          </cell>
          <cell r="I28">
            <v>105</v>
          </cell>
          <cell r="J28">
            <v>70</v>
          </cell>
          <cell r="K28">
            <v>172</v>
          </cell>
          <cell r="L28">
            <v>2</v>
          </cell>
          <cell r="M28">
            <v>1</v>
          </cell>
          <cell r="N28">
            <v>0.25800000000000001</v>
          </cell>
          <cell r="O28">
            <v>0.35499999999999998</v>
          </cell>
          <cell r="P28">
            <v>0.56200000000000006</v>
          </cell>
          <cell r="Q28">
            <v>93</v>
          </cell>
          <cell r="R28">
            <v>16.275338008556208</v>
          </cell>
        </row>
        <row r="29">
          <cell r="A29" t="str">
            <v xml:space="preserve">Michael Brantley DH | HOU </v>
          </cell>
          <cell r="B29">
            <v>544</v>
          </cell>
          <cell r="C29">
            <v>85</v>
          </cell>
          <cell r="D29">
            <v>169</v>
          </cell>
          <cell r="E29">
            <v>108</v>
          </cell>
          <cell r="F29">
            <v>38</v>
          </cell>
          <cell r="G29">
            <v>1</v>
          </cell>
          <cell r="H29">
            <v>22</v>
          </cell>
          <cell r="I29">
            <v>86</v>
          </cell>
          <cell r="J29">
            <v>53</v>
          </cell>
          <cell r="K29">
            <v>85</v>
          </cell>
          <cell r="L29">
            <v>5</v>
          </cell>
          <cell r="M29">
            <v>1</v>
          </cell>
          <cell r="N29">
            <v>0.311</v>
          </cell>
          <cell r="O29">
            <v>0.376</v>
          </cell>
          <cell r="P29">
            <v>0.505</v>
          </cell>
          <cell r="Q29">
            <v>101</v>
          </cell>
          <cell r="R29">
            <v>14.910350901152565</v>
          </cell>
        </row>
        <row r="30">
          <cell r="A30" t="str">
            <v>Max Kepler RF | MIN</v>
          </cell>
          <cell r="B30">
            <v>555</v>
          </cell>
          <cell r="C30">
            <v>96</v>
          </cell>
          <cell r="D30">
            <v>134</v>
          </cell>
          <cell r="E30">
            <v>70</v>
          </cell>
          <cell r="F30">
            <v>33</v>
          </cell>
          <cell r="G30">
            <v>0</v>
          </cell>
          <cell r="H30">
            <v>31</v>
          </cell>
          <cell r="I30">
            <v>85</v>
          </cell>
          <cell r="J30">
            <v>70</v>
          </cell>
          <cell r="K30">
            <v>120</v>
          </cell>
          <cell r="L30">
            <v>5</v>
          </cell>
          <cell r="M30">
            <v>2</v>
          </cell>
          <cell r="N30">
            <v>0.24099999999999999</v>
          </cell>
          <cell r="O30">
            <v>0.33200000000000002</v>
          </cell>
          <cell r="P30">
            <v>0.46899999999999997</v>
          </cell>
          <cell r="Q30">
            <v>103</v>
          </cell>
          <cell r="R30">
            <v>15.655932140166266</v>
          </cell>
        </row>
        <row r="31">
          <cell r="A31" t="str">
            <v>Trey Mancini RF | BAL</v>
          </cell>
          <cell r="B31">
            <v>591</v>
          </cell>
          <cell r="C31">
            <v>104</v>
          </cell>
          <cell r="D31">
            <v>179</v>
          </cell>
          <cell r="E31">
            <v>100</v>
          </cell>
          <cell r="F31">
            <v>40</v>
          </cell>
          <cell r="G31">
            <v>2</v>
          </cell>
          <cell r="H31">
            <v>37</v>
          </cell>
          <cell r="I31">
            <v>98</v>
          </cell>
          <cell r="J31">
            <v>70</v>
          </cell>
          <cell r="K31">
            <v>149</v>
          </cell>
          <cell r="L31">
            <v>3</v>
          </cell>
          <cell r="M31">
            <v>0</v>
          </cell>
          <cell r="N31">
            <v>0.30299999999999999</v>
          </cell>
          <cell r="O31">
            <v>0.38100000000000001</v>
          </cell>
          <cell r="P31">
            <v>0.56499999999999995</v>
          </cell>
          <cell r="Q31">
            <v>110</v>
          </cell>
          <cell r="R31">
            <v>17.559043146575164</v>
          </cell>
        </row>
        <row r="32">
          <cell r="A32" t="str">
            <v>Anthony Santander RF | BAL</v>
          </cell>
          <cell r="B32">
            <v>583</v>
          </cell>
          <cell r="C32">
            <v>85</v>
          </cell>
          <cell r="D32">
            <v>152</v>
          </cell>
          <cell r="E32">
            <v>80</v>
          </cell>
          <cell r="F32">
            <v>35</v>
          </cell>
          <cell r="G32">
            <v>4</v>
          </cell>
          <cell r="H32">
            <v>33</v>
          </cell>
          <cell r="I32">
            <v>91</v>
          </cell>
          <cell r="J32">
            <v>54</v>
          </cell>
          <cell r="K32">
            <v>143</v>
          </cell>
          <cell r="L32">
            <v>6</v>
          </cell>
          <cell r="M32">
            <v>2</v>
          </cell>
          <cell r="N32">
            <v>0.26100000000000001</v>
          </cell>
          <cell r="O32">
            <v>0.33100000000000002</v>
          </cell>
          <cell r="P32">
            <v>0.504</v>
          </cell>
          <cell r="Q32">
            <v>112</v>
          </cell>
          <cell r="R32">
            <v>16.418200045523207</v>
          </cell>
        </row>
        <row r="33">
          <cell r="A33" t="str">
            <v xml:space="preserve">Alex Verdugo RF | BOS </v>
          </cell>
          <cell r="B33">
            <v>584</v>
          </cell>
          <cell r="C33">
            <v>102</v>
          </cell>
          <cell r="D33">
            <v>169</v>
          </cell>
          <cell r="E33">
            <v>100</v>
          </cell>
          <cell r="F33">
            <v>39</v>
          </cell>
          <cell r="G33">
            <v>2</v>
          </cell>
          <cell r="H33">
            <v>28</v>
          </cell>
          <cell r="I33">
            <v>78</v>
          </cell>
          <cell r="J33">
            <v>56</v>
          </cell>
          <cell r="K33">
            <v>144</v>
          </cell>
          <cell r="L33">
            <v>10</v>
          </cell>
          <cell r="M33">
            <v>2</v>
          </cell>
          <cell r="N33">
            <v>0.28899999999999998</v>
          </cell>
          <cell r="O33">
            <v>0.35499999999999998</v>
          </cell>
          <cell r="P33">
            <v>0.50700000000000001</v>
          </cell>
          <cell r="Q33">
            <v>120</v>
          </cell>
          <cell r="R33">
            <v>17.704095705151513</v>
          </cell>
        </row>
        <row r="34">
          <cell r="A34" t="str">
            <v xml:space="preserve">Clint Frazier RF | NYY </v>
          </cell>
          <cell r="B34">
            <v>453</v>
          </cell>
          <cell r="C34">
            <v>80</v>
          </cell>
          <cell r="D34">
            <v>123</v>
          </cell>
          <cell r="E34">
            <v>68</v>
          </cell>
          <cell r="F34">
            <v>24</v>
          </cell>
          <cell r="G34">
            <v>3</v>
          </cell>
          <cell r="H34">
            <v>28</v>
          </cell>
          <cell r="I34">
            <v>81</v>
          </cell>
          <cell r="J34">
            <v>61</v>
          </cell>
          <cell r="K34">
            <v>135</v>
          </cell>
          <cell r="L34">
            <v>8</v>
          </cell>
          <cell r="M34">
            <v>2</v>
          </cell>
          <cell r="N34">
            <v>0.27200000000000002</v>
          </cell>
          <cell r="O34">
            <v>0.36399999999999999</v>
          </cell>
          <cell r="P34">
            <v>0.52300000000000002</v>
          </cell>
          <cell r="Q34">
            <v>122</v>
          </cell>
          <cell r="R34">
            <v>15.232294901905142</v>
          </cell>
        </row>
        <row r="35">
          <cell r="A35" t="str">
            <v xml:space="preserve">Tommy Edman 3B | STL </v>
          </cell>
          <cell r="B35">
            <v>570</v>
          </cell>
          <cell r="C35">
            <v>89</v>
          </cell>
          <cell r="D35">
            <v>156</v>
          </cell>
          <cell r="E35">
            <v>102</v>
          </cell>
          <cell r="F35">
            <v>28</v>
          </cell>
          <cell r="G35">
            <v>6</v>
          </cell>
          <cell r="H35">
            <v>20</v>
          </cell>
          <cell r="I35">
            <v>72</v>
          </cell>
          <cell r="J35">
            <v>42</v>
          </cell>
          <cell r="K35">
            <v>130</v>
          </cell>
          <cell r="L35">
            <v>12</v>
          </cell>
          <cell r="M35">
            <v>6</v>
          </cell>
          <cell r="N35">
            <v>0.27400000000000002</v>
          </cell>
          <cell r="O35">
            <v>0.33100000000000002</v>
          </cell>
          <cell r="P35">
            <v>0.44900000000000001</v>
          </cell>
          <cell r="Q35">
            <v>123</v>
          </cell>
          <cell r="R35">
            <v>16.32983658712973</v>
          </cell>
        </row>
        <row r="36">
          <cell r="A36" t="str">
            <v>Ryan Mountcastle LF | BAL</v>
          </cell>
          <cell r="B36">
            <v>495</v>
          </cell>
          <cell r="C36">
            <v>66</v>
          </cell>
          <cell r="D36">
            <v>138</v>
          </cell>
          <cell r="E36">
            <v>86</v>
          </cell>
          <cell r="F36">
            <v>26</v>
          </cell>
          <cell r="G36">
            <v>2</v>
          </cell>
          <cell r="H36">
            <v>24</v>
          </cell>
          <cell r="I36">
            <v>76</v>
          </cell>
          <cell r="J36">
            <v>51</v>
          </cell>
          <cell r="K36">
            <v>133</v>
          </cell>
          <cell r="L36">
            <v>5</v>
          </cell>
          <cell r="M36">
            <v>1</v>
          </cell>
          <cell r="N36">
            <v>0.27900000000000003</v>
          </cell>
          <cell r="O36">
            <v>0.34599999999999997</v>
          </cell>
          <cell r="P36">
            <v>0.48499999999999999</v>
          </cell>
          <cell r="Q36">
            <v>124</v>
          </cell>
          <cell r="R36">
            <v>13.310016248202677</v>
          </cell>
        </row>
        <row r="37">
          <cell r="A37" t="str">
            <v xml:space="preserve">Dylan Carlson RF | STL </v>
          </cell>
          <cell r="B37">
            <v>387</v>
          </cell>
          <cell r="C37">
            <v>53</v>
          </cell>
          <cell r="D37">
            <v>94</v>
          </cell>
          <cell r="E37">
            <v>52</v>
          </cell>
          <cell r="F37">
            <v>22</v>
          </cell>
          <cell r="G37">
            <v>3</v>
          </cell>
          <cell r="H37">
            <v>17</v>
          </cell>
          <cell r="I37">
            <v>56</v>
          </cell>
          <cell r="J37">
            <v>38</v>
          </cell>
          <cell r="K37">
            <v>114</v>
          </cell>
          <cell r="L37">
            <v>6</v>
          </cell>
          <cell r="M37">
            <v>2</v>
          </cell>
          <cell r="N37">
            <v>0.24299999999999999</v>
          </cell>
          <cell r="O37">
            <v>0.315</v>
          </cell>
          <cell r="P37">
            <v>0.44700000000000001</v>
          </cell>
          <cell r="Q37">
            <v>129</v>
          </cell>
          <cell r="R37">
            <v>10.500492078110032</v>
          </cell>
        </row>
        <row r="38">
          <cell r="A38" t="str">
            <v xml:space="preserve">Byron Buxton CF | MIN </v>
          </cell>
          <cell r="B38">
            <v>571</v>
          </cell>
          <cell r="C38">
            <v>88</v>
          </cell>
          <cell r="D38">
            <v>148</v>
          </cell>
          <cell r="E38">
            <v>72</v>
          </cell>
          <cell r="F38">
            <v>37</v>
          </cell>
          <cell r="G38">
            <v>7</v>
          </cell>
          <cell r="H38">
            <v>32</v>
          </cell>
          <cell r="I38">
            <v>98</v>
          </cell>
          <cell r="J38">
            <v>37</v>
          </cell>
          <cell r="K38">
            <v>162</v>
          </cell>
          <cell r="L38">
            <v>17</v>
          </cell>
          <cell r="M38">
            <v>5</v>
          </cell>
          <cell r="N38">
            <v>0.25900000000000001</v>
          </cell>
          <cell r="O38">
            <v>0.309</v>
          </cell>
          <cell r="P38">
            <v>0.51700000000000002</v>
          </cell>
          <cell r="Q38">
            <v>131</v>
          </cell>
          <cell r="R38">
            <v>20.256651858374489</v>
          </cell>
        </row>
        <row r="39">
          <cell r="A39" t="str">
            <v xml:space="preserve">Ian Happ CF | CHC </v>
          </cell>
          <cell r="B39">
            <v>559</v>
          </cell>
          <cell r="C39">
            <v>80</v>
          </cell>
          <cell r="D39">
            <v>150</v>
          </cell>
          <cell r="E39">
            <v>86</v>
          </cell>
          <cell r="F39">
            <v>29</v>
          </cell>
          <cell r="G39">
            <v>3</v>
          </cell>
          <cell r="H39">
            <v>32</v>
          </cell>
          <cell r="I39">
            <v>83</v>
          </cell>
          <cell r="J39">
            <v>60</v>
          </cell>
          <cell r="K39">
            <v>167</v>
          </cell>
          <cell r="L39">
            <v>4</v>
          </cell>
          <cell r="M39">
            <v>1</v>
          </cell>
          <cell r="N39">
            <v>0.26800000000000002</v>
          </cell>
          <cell r="O39">
            <v>0.34399999999999997</v>
          </cell>
          <cell r="P39">
            <v>0.503</v>
          </cell>
          <cell r="Q39">
            <v>132</v>
          </cell>
          <cell r="R39">
            <v>15.073907497053078</v>
          </cell>
        </row>
        <row r="40">
          <cell r="A40" t="str">
            <v xml:space="preserve">Jesse Winker LF | CIN </v>
          </cell>
          <cell r="B40">
            <v>527</v>
          </cell>
          <cell r="C40">
            <v>85</v>
          </cell>
          <cell r="D40">
            <v>134</v>
          </cell>
          <cell r="E40">
            <v>75</v>
          </cell>
          <cell r="F40">
            <v>28</v>
          </cell>
          <cell r="G40">
            <v>2</v>
          </cell>
          <cell r="H40">
            <v>29</v>
          </cell>
          <cell r="I40">
            <v>77</v>
          </cell>
          <cell r="J40">
            <v>67</v>
          </cell>
          <cell r="K40">
            <v>153</v>
          </cell>
          <cell r="L40">
            <v>6</v>
          </cell>
          <cell r="M40">
            <v>1</v>
          </cell>
          <cell r="N40">
            <v>0.254</v>
          </cell>
          <cell r="O40">
            <v>0.34499999999999997</v>
          </cell>
          <cell r="P40">
            <v>0.48</v>
          </cell>
          <cell r="Q40">
            <v>133</v>
          </cell>
          <cell r="R40">
            <v>14.986039969375298</v>
          </cell>
        </row>
        <row r="41">
          <cell r="A41" t="str">
            <v xml:space="preserve">J.D. Davis 3B | NYM </v>
          </cell>
          <cell r="B41">
            <v>556</v>
          </cell>
          <cell r="C41">
            <v>82</v>
          </cell>
          <cell r="D41">
            <v>145</v>
          </cell>
          <cell r="E41">
            <v>93</v>
          </cell>
          <cell r="F41">
            <v>29</v>
          </cell>
          <cell r="G41">
            <v>1</v>
          </cell>
          <cell r="H41">
            <v>22</v>
          </cell>
          <cell r="I41">
            <v>67</v>
          </cell>
          <cell r="J41">
            <v>64</v>
          </cell>
          <cell r="K41">
            <v>154</v>
          </cell>
          <cell r="L41">
            <v>3</v>
          </cell>
          <cell r="M41">
            <v>0</v>
          </cell>
          <cell r="N41">
            <v>0.26100000000000001</v>
          </cell>
          <cell r="O41">
            <v>0.34599999999999997</v>
          </cell>
          <cell r="P41">
            <v>0.435</v>
          </cell>
          <cell r="Q41">
            <v>134</v>
          </cell>
          <cell r="R41">
            <v>12.860400082421696</v>
          </cell>
        </row>
        <row r="42">
          <cell r="A42" t="str">
            <v>Aaron Hicks CF | NYY</v>
          </cell>
          <cell r="B42">
            <v>516</v>
          </cell>
          <cell r="C42">
            <v>89</v>
          </cell>
          <cell r="D42">
            <v>126</v>
          </cell>
          <cell r="E42">
            <v>69</v>
          </cell>
          <cell r="F42">
            <v>28</v>
          </cell>
          <cell r="G42">
            <v>5</v>
          </cell>
          <cell r="H42">
            <v>24</v>
          </cell>
          <cell r="I42">
            <v>77</v>
          </cell>
          <cell r="J42">
            <v>89</v>
          </cell>
          <cell r="K42">
            <v>140</v>
          </cell>
          <cell r="L42">
            <v>8</v>
          </cell>
          <cell r="M42">
            <v>2</v>
          </cell>
          <cell r="N42">
            <v>0.24399999999999999</v>
          </cell>
          <cell r="O42">
            <v>0.35699999999999998</v>
          </cell>
          <cell r="P42">
            <v>0.45700000000000002</v>
          </cell>
          <cell r="Q42">
            <v>153</v>
          </cell>
          <cell r="R42">
            <v>15.017666469863133</v>
          </cell>
        </row>
        <row r="43">
          <cell r="A43" t="str">
            <v>Andrew McCutchen LF | PHI</v>
          </cell>
          <cell r="B43">
            <v>567</v>
          </cell>
          <cell r="C43">
            <v>88</v>
          </cell>
          <cell r="D43">
            <v>142</v>
          </cell>
          <cell r="E43">
            <v>90</v>
          </cell>
          <cell r="F43">
            <v>27</v>
          </cell>
          <cell r="G43">
            <v>2</v>
          </cell>
          <cell r="H43">
            <v>23</v>
          </cell>
          <cell r="I43">
            <v>73</v>
          </cell>
          <cell r="J43">
            <v>66</v>
          </cell>
          <cell r="K43">
            <v>154</v>
          </cell>
          <cell r="L43">
            <v>9</v>
          </cell>
          <cell r="M43">
            <v>2</v>
          </cell>
          <cell r="N43">
            <v>0.25</v>
          </cell>
          <cell r="O43">
            <v>0.33</v>
          </cell>
          <cell r="P43">
            <v>0.42699999999999999</v>
          </cell>
          <cell r="Q43">
            <v>155</v>
          </cell>
          <cell r="R43">
            <v>15.388776066965368</v>
          </cell>
        </row>
        <row r="44">
          <cell r="A44" t="str">
            <v xml:space="preserve">Alex Kirilloff RF | MIN </v>
          </cell>
          <cell r="B44">
            <v>489</v>
          </cell>
          <cell r="C44">
            <v>72</v>
          </cell>
          <cell r="D44">
            <v>133</v>
          </cell>
          <cell r="E44">
            <v>81</v>
          </cell>
          <cell r="F44">
            <v>25</v>
          </cell>
          <cell r="G44">
            <v>3</v>
          </cell>
          <cell r="H44">
            <v>24</v>
          </cell>
          <cell r="I44">
            <v>71</v>
          </cell>
          <cell r="J44">
            <v>49</v>
          </cell>
          <cell r="K44">
            <v>124</v>
          </cell>
          <cell r="L44">
            <v>7</v>
          </cell>
          <cell r="M44">
            <v>2</v>
          </cell>
          <cell r="N44">
            <v>0.27200000000000002</v>
          </cell>
          <cell r="O44">
            <v>0.34399999999999997</v>
          </cell>
          <cell r="P44">
            <v>0.48299999999999998</v>
          </cell>
          <cell r="Q44">
            <v>156</v>
          </cell>
          <cell r="R44">
            <v>13.917504125831845</v>
          </cell>
        </row>
        <row r="45">
          <cell r="A45" t="str">
            <v xml:space="preserve">Nick Senzel CF | CIN </v>
          </cell>
          <cell r="B45">
            <v>544</v>
          </cell>
          <cell r="C45">
            <v>76</v>
          </cell>
          <cell r="D45">
            <v>136</v>
          </cell>
          <cell r="E45">
            <v>79</v>
          </cell>
          <cell r="F45">
            <v>35</v>
          </cell>
          <cell r="G45">
            <v>3</v>
          </cell>
          <cell r="H45">
            <v>19</v>
          </cell>
          <cell r="I45">
            <v>66</v>
          </cell>
          <cell r="J45">
            <v>55</v>
          </cell>
          <cell r="K45">
            <v>150</v>
          </cell>
          <cell r="L45">
            <v>17</v>
          </cell>
          <cell r="M45">
            <v>6</v>
          </cell>
          <cell r="N45">
            <v>0.25</v>
          </cell>
          <cell r="O45">
            <v>0.32100000000000001</v>
          </cell>
          <cell r="P45">
            <v>0.43</v>
          </cell>
          <cell r="Q45">
            <v>159</v>
          </cell>
          <cell r="R45">
            <v>16.664838892328923</v>
          </cell>
        </row>
        <row r="46">
          <cell r="A46" t="str">
            <v xml:space="preserve">David Dahl CF | TEX </v>
          </cell>
          <cell r="B46">
            <v>533</v>
          </cell>
          <cell r="C46">
            <v>79</v>
          </cell>
          <cell r="D46">
            <v>130</v>
          </cell>
          <cell r="E46">
            <v>77</v>
          </cell>
          <cell r="F46">
            <v>28</v>
          </cell>
          <cell r="G46">
            <v>5</v>
          </cell>
          <cell r="H46">
            <v>20</v>
          </cell>
          <cell r="I46">
            <v>75</v>
          </cell>
          <cell r="J46">
            <v>43</v>
          </cell>
          <cell r="K46">
            <v>166</v>
          </cell>
          <cell r="L46">
            <v>6</v>
          </cell>
          <cell r="M46">
            <v>4</v>
          </cell>
          <cell r="N46">
            <v>0.24399999999999999</v>
          </cell>
          <cell r="O46">
            <v>0.309</v>
          </cell>
          <cell r="P46">
            <v>0.42799999999999999</v>
          </cell>
          <cell r="Q46">
            <v>160</v>
          </cell>
          <cell r="R46">
            <v>13.461405387005509</v>
          </cell>
        </row>
        <row r="47">
          <cell r="A47" t="str">
            <v xml:space="preserve">Victor Robles CF | WAS </v>
          </cell>
          <cell r="B47">
            <v>549</v>
          </cell>
          <cell r="C47">
            <v>69</v>
          </cell>
          <cell r="D47">
            <v>123</v>
          </cell>
          <cell r="E47">
            <v>80</v>
          </cell>
          <cell r="F47">
            <v>26</v>
          </cell>
          <cell r="G47">
            <v>2</v>
          </cell>
          <cell r="H47">
            <v>15</v>
          </cell>
          <cell r="I47">
            <v>52</v>
          </cell>
          <cell r="J47">
            <v>36</v>
          </cell>
          <cell r="K47">
            <v>180</v>
          </cell>
          <cell r="L47">
            <v>23</v>
          </cell>
          <cell r="M47">
            <v>8</v>
          </cell>
          <cell r="N47">
            <v>0.224</v>
          </cell>
          <cell r="O47">
            <v>0.29499999999999998</v>
          </cell>
          <cell r="P47">
            <v>0.36099999999999999</v>
          </cell>
          <cell r="Q47">
            <v>161</v>
          </cell>
          <cell r="R47">
            <v>17.05527807970665</v>
          </cell>
        </row>
        <row r="48">
          <cell r="A48" t="str">
            <v xml:space="preserve">Lorenzo Cain CF | MIL </v>
          </cell>
          <cell r="B48">
            <v>466</v>
          </cell>
          <cell r="C48">
            <v>61</v>
          </cell>
          <cell r="D48">
            <v>124</v>
          </cell>
          <cell r="E48">
            <v>88</v>
          </cell>
          <cell r="F48">
            <v>25</v>
          </cell>
          <cell r="G48">
            <v>1</v>
          </cell>
          <cell r="H48">
            <v>10</v>
          </cell>
          <cell r="I48">
            <v>44</v>
          </cell>
          <cell r="J48">
            <v>40</v>
          </cell>
          <cell r="K48">
            <v>100</v>
          </cell>
          <cell r="L48">
            <v>12</v>
          </cell>
          <cell r="M48">
            <v>7</v>
          </cell>
          <cell r="N48">
            <v>0.26600000000000001</v>
          </cell>
          <cell r="O48">
            <v>0.33</v>
          </cell>
          <cell r="P48">
            <v>0.38800000000000001</v>
          </cell>
          <cell r="Q48">
            <v>163</v>
          </cell>
          <cell r="R48">
            <v>12.164968170584393</v>
          </cell>
        </row>
        <row r="49">
          <cell r="A49" t="str">
            <v>Andrew Benintendi LF | KC</v>
          </cell>
          <cell r="B49">
            <v>368</v>
          </cell>
          <cell r="C49">
            <v>46</v>
          </cell>
          <cell r="D49">
            <v>89</v>
          </cell>
          <cell r="E49">
            <v>54</v>
          </cell>
          <cell r="F49">
            <v>21</v>
          </cell>
          <cell r="G49">
            <v>4</v>
          </cell>
          <cell r="H49">
            <v>10</v>
          </cell>
          <cell r="I49">
            <v>43</v>
          </cell>
          <cell r="J49">
            <v>42</v>
          </cell>
          <cell r="K49">
            <v>107</v>
          </cell>
          <cell r="L49">
            <v>7</v>
          </cell>
          <cell r="M49">
            <v>4</v>
          </cell>
          <cell r="N49">
            <v>0.24199999999999999</v>
          </cell>
          <cell r="O49">
            <v>0.32700000000000001</v>
          </cell>
          <cell r="P49">
            <v>0.40200000000000002</v>
          </cell>
          <cell r="Q49">
            <v>168</v>
          </cell>
          <cell r="R49">
            <v>9.0718715384496349</v>
          </cell>
        </row>
        <row r="50">
          <cell r="A50" t="str">
            <v xml:space="preserve">Willie Calhoun DH | TEX </v>
          </cell>
          <cell r="B50">
            <v>565</v>
          </cell>
          <cell r="C50">
            <v>76</v>
          </cell>
          <cell r="D50">
            <v>143</v>
          </cell>
          <cell r="E50">
            <v>87</v>
          </cell>
          <cell r="F50">
            <v>23</v>
          </cell>
          <cell r="G50">
            <v>4</v>
          </cell>
          <cell r="H50">
            <v>29</v>
          </cell>
          <cell r="I50">
            <v>98</v>
          </cell>
          <cell r="J50">
            <v>50</v>
          </cell>
          <cell r="K50">
            <v>122</v>
          </cell>
          <cell r="L50">
            <v>2</v>
          </cell>
          <cell r="M50">
            <v>0</v>
          </cell>
          <cell r="N50">
            <v>0.253</v>
          </cell>
          <cell r="O50">
            <v>0.31900000000000001</v>
          </cell>
          <cell r="P50">
            <v>0.46200000000000002</v>
          </cell>
          <cell r="Q50">
            <v>171</v>
          </cell>
          <cell r="R50">
            <v>14.292522062635967</v>
          </cell>
        </row>
        <row r="51">
          <cell r="A51" t="str">
            <v>Brandon Nimmo CF | NYM</v>
          </cell>
          <cell r="B51">
            <v>543</v>
          </cell>
          <cell r="C51">
            <v>88</v>
          </cell>
          <cell r="D51">
            <v>144</v>
          </cell>
          <cell r="E51">
            <v>87</v>
          </cell>
          <cell r="F51">
            <v>27</v>
          </cell>
          <cell r="G51">
            <v>6</v>
          </cell>
          <cell r="H51">
            <v>24</v>
          </cell>
          <cell r="I51">
            <v>71</v>
          </cell>
          <cell r="J51">
            <v>68</v>
          </cell>
          <cell r="K51">
            <v>139</v>
          </cell>
          <cell r="L51">
            <v>5</v>
          </cell>
          <cell r="M51">
            <v>1</v>
          </cell>
          <cell r="N51">
            <v>0.26500000000000001</v>
          </cell>
          <cell r="O51">
            <v>0.35499999999999998</v>
          </cell>
          <cell r="P51">
            <v>0.47</v>
          </cell>
          <cell r="Q51">
            <v>172</v>
          </cell>
          <cell r="R51">
            <v>14.149289956568637</v>
          </cell>
        </row>
        <row r="52">
          <cell r="A52" t="str">
            <v>Nick Solak LF | TEX</v>
          </cell>
          <cell r="B52">
            <v>483</v>
          </cell>
          <cell r="C52">
            <v>76</v>
          </cell>
          <cell r="D52">
            <v>132</v>
          </cell>
          <cell r="E52">
            <v>88</v>
          </cell>
          <cell r="F52">
            <v>26</v>
          </cell>
          <cell r="G52">
            <v>2</v>
          </cell>
          <cell r="H52">
            <v>16</v>
          </cell>
          <cell r="I52">
            <v>71</v>
          </cell>
          <cell r="J52">
            <v>50</v>
          </cell>
          <cell r="K52">
            <v>120</v>
          </cell>
          <cell r="L52">
            <v>12</v>
          </cell>
          <cell r="M52">
            <v>3</v>
          </cell>
          <cell r="N52">
            <v>0.27300000000000002</v>
          </cell>
          <cell r="O52">
            <v>0.34499999999999997</v>
          </cell>
          <cell r="P52">
            <v>0.435</v>
          </cell>
          <cell r="Q52">
            <v>174</v>
          </cell>
          <cell r="R52">
            <v>14.731907298336804</v>
          </cell>
        </row>
        <row r="53">
          <cell r="A53" t="str">
            <v xml:space="preserve">Jon Berti 2B | MIA </v>
          </cell>
          <cell r="B53">
            <v>516</v>
          </cell>
          <cell r="C53">
            <v>95</v>
          </cell>
          <cell r="D53">
            <v>144</v>
          </cell>
          <cell r="E53">
            <v>96</v>
          </cell>
          <cell r="F53">
            <v>31</v>
          </cell>
          <cell r="G53">
            <v>2</v>
          </cell>
          <cell r="H53">
            <v>15</v>
          </cell>
          <cell r="I53">
            <v>61</v>
          </cell>
          <cell r="J53">
            <v>61</v>
          </cell>
          <cell r="K53">
            <v>147</v>
          </cell>
          <cell r="L53">
            <v>32</v>
          </cell>
          <cell r="M53">
            <v>7</v>
          </cell>
          <cell r="N53">
            <v>0.27900000000000003</v>
          </cell>
          <cell r="O53">
            <v>0.36899999999999999</v>
          </cell>
          <cell r="P53">
            <v>0.434</v>
          </cell>
          <cell r="Q53">
            <v>197</v>
          </cell>
          <cell r="R53">
            <v>21.923037348121941</v>
          </cell>
        </row>
        <row r="54">
          <cell r="A54" t="str">
            <v xml:space="preserve">Hunter Dozier 1B | KC </v>
          </cell>
          <cell r="B54">
            <v>529</v>
          </cell>
          <cell r="C54">
            <v>90</v>
          </cell>
          <cell r="D54">
            <v>142</v>
          </cell>
          <cell r="E54">
            <v>79</v>
          </cell>
          <cell r="F54">
            <v>25</v>
          </cell>
          <cell r="G54">
            <v>8</v>
          </cell>
          <cell r="H54">
            <v>30</v>
          </cell>
          <cell r="I54">
            <v>80</v>
          </cell>
          <cell r="J54">
            <v>71</v>
          </cell>
          <cell r="K54">
            <v>153</v>
          </cell>
          <cell r="L54">
            <v>6</v>
          </cell>
          <cell r="M54">
            <v>2</v>
          </cell>
          <cell r="N54">
            <v>0.26800000000000002</v>
          </cell>
          <cell r="O54">
            <v>0.35699999999999998</v>
          </cell>
          <cell r="P54">
            <v>0.51600000000000001</v>
          </cell>
          <cell r="Q54">
            <v>198</v>
          </cell>
          <cell r="R54">
            <v>15.606751324250604</v>
          </cell>
        </row>
        <row r="55">
          <cell r="A55" t="str">
            <v>Manuel Margot CF | TB</v>
          </cell>
          <cell r="B55">
            <v>489</v>
          </cell>
          <cell r="C55">
            <v>75</v>
          </cell>
          <cell r="D55">
            <v>133</v>
          </cell>
          <cell r="E55">
            <v>81</v>
          </cell>
          <cell r="F55">
            <v>29</v>
          </cell>
          <cell r="G55">
            <v>2</v>
          </cell>
          <cell r="H55">
            <v>21</v>
          </cell>
          <cell r="I55">
            <v>69</v>
          </cell>
          <cell r="J55">
            <v>48</v>
          </cell>
          <cell r="K55">
            <v>130</v>
          </cell>
          <cell r="L55">
            <v>20</v>
          </cell>
          <cell r="M55">
            <v>7</v>
          </cell>
          <cell r="N55">
            <v>0.27200000000000002</v>
          </cell>
          <cell r="O55">
            <v>0.34100000000000003</v>
          </cell>
          <cell r="P55">
            <v>0.46800000000000003</v>
          </cell>
          <cell r="Q55">
            <v>199</v>
          </cell>
          <cell r="R55">
            <v>17.918217077531864</v>
          </cell>
        </row>
        <row r="56">
          <cell r="A56" t="str">
            <v>Ryan Braun RF | MIL</v>
          </cell>
          <cell r="B56">
            <v>555</v>
          </cell>
          <cell r="C56">
            <v>76</v>
          </cell>
          <cell r="D56">
            <v>146</v>
          </cell>
          <cell r="E56">
            <v>84</v>
          </cell>
          <cell r="F56">
            <v>31</v>
          </cell>
          <cell r="G56">
            <v>6</v>
          </cell>
          <cell r="H56">
            <v>25</v>
          </cell>
          <cell r="I56">
            <v>85</v>
          </cell>
          <cell r="J56">
            <v>40</v>
          </cell>
          <cell r="K56">
            <v>140</v>
          </cell>
          <cell r="L56">
            <v>10</v>
          </cell>
          <cell r="M56">
            <v>1</v>
          </cell>
          <cell r="N56">
            <v>0.26300000000000001</v>
          </cell>
          <cell r="O56">
            <v>0.32200000000000001</v>
          </cell>
          <cell r="P56">
            <v>0.47599999999999998</v>
          </cell>
          <cell r="Q56">
            <v>200</v>
          </cell>
          <cell r="R56">
            <v>16.028483425849078</v>
          </cell>
        </row>
        <row r="57">
          <cell r="A57" t="str">
            <v>Adam Eaton RF | CHW</v>
          </cell>
          <cell r="B57">
            <v>557</v>
          </cell>
          <cell r="C57">
            <v>94</v>
          </cell>
          <cell r="D57">
            <v>148</v>
          </cell>
          <cell r="E57">
            <v>95</v>
          </cell>
          <cell r="F57">
            <v>30</v>
          </cell>
          <cell r="G57">
            <v>5</v>
          </cell>
          <cell r="H57">
            <v>18</v>
          </cell>
          <cell r="I57">
            <v>65</v>
          </cell>
          <cell r="J57">
            <v>53</v>
          </cell>
          <cell r="K57">
            <v>123</v>
          </cell>
          <cell r="L57">
            <v>14</v>
          </cell>
          <cell r="M57">
            <v>3</v>
          </cell>
          <cell r="N57">
            <v>0.26600000000000001</v>
          </cell>
          <cell r="O57">
            <v>0.33800000000000002</v>
          </cell>
          <cell r="P57">
            <v>0.434</v>
          </cell>
          <cell r="Q57">
            <v>202</v>
          </cell>
          <cell r="R57">
            <v>16.505536009604043</v>
          </cell>
        </row>
        <row r="58">
          <cell r="A58" t="str">
            <v xml:space="preserve">Kyle Schwarber LF | WAS </v>
          </cell>
          <cell r="B58">
            <v>532</v>
          </cell>
          <cell r="C58">
            <v>81</v>
          </cell>
          <cell r="D58">
            <v>129</v>
          </cell>
          <cell r="E58">
            <v>67</v>
          </cell>
          <cell r="F58">
            <v>28</v>
          </cell>
          <cell r="G58">
            <v>2</v>
          </cell>
          <cell r="H58">
            <v>32</v>
          </cell>
          <cell r="I58">
            <v>80</v>
          </cell>
          <cell r="J58">
            <v>70</v>
          </cell>
          <cell r="K58">
            <v>157</v>
          </cell>
          <cell r="L58">
            <v>3</v>
          </cell>
          <cell r="M58">
            <v>2</v>
          </cell>
          <cell r="N58">
            <v>0.24199999999999999</v>
          </cell>
          <cell r="O58">
            <v>0.33300000000000002</v>
          </cell>
          <cell r="P58">
            <v>0.48299999999999998</v>
          </cell>
          <cell r="Q58">
            <v>205</v>
          </cell>
          <cell r="R58">
            <v>14.199558953369666</v>
          </cell>
        </row>
        <row r="59">
          <cell r="A59" t="str">
            <v xml:space="preserve">Corey Dickerson LF | MIA </v>
          </cell>
          <cell r="B59">
            <v>597</v>
          </cell>
          <cell r="C59">
            <v>75</v>
          </cell>
          <cell r="D59">
            <v>158</v>
          </cell>
          <cell r="E59">
            <v>97</v>
          </cell>
          <cell r="F59">
            <v>31</v>
          </cell>
          <cell r="G59">
            <v>4</v>
          </cell>
          <cell r="H59">
            <v>26</v>
          </cell>
          <cell r="I59">
            <v>81</v>
          </cell>
          <cell r="J59">
            <v>46</v>
          </cell>
          <cell r="K59">
            <v>141</v>
          </cell>
          <cell r="L59">
            <v>4</v>
          </cell>
          <cell r="M59">
            <v>2</v>
          </cell>
          <cell r="N59">
            <v>0.26500000000000001</v>
          </cell>
          <cell r="O59">
            <v>0.31900000000000001</v>
          </cell>
          <cell r="P59">
            <v>0.46100000000000002</v>
          </cell>
          <cell r="Q59">
            <v>207</v>
          </cell>
          <cell r="R59">
            <v>14.228580502887109</v>
          </cell>
        </row>
        <row r="60">
          <cell r="A60" t="str">
            <v xml:space="preserve">Kevin Kiermaier CF | TB </v>
          </cell>
          <cell r="B60">
            <v>534</v>
          </cell>
          <cell r="C60">
            <v>76</v>
          </cell>
          <cell r="D60">
            <v>127</v>
          </cell>
          <cell r="E60">
            <v>72</v>
          </cell>
          <cell r="F60">
            <v>27</v>
          </cell>
          <cell r="G60">
            <v>8</v>
          </cell>
          <cell r="H60">
            <v>20</v>
          </cell>
          <cell r="I60">
            <v>77</v>
          </cell>
          <cell r="J60">
            <v>44</v>
          </cell>
          <cell r="K60">
            <v>146</v>
          </cell>
          <cell r="L60">
            <v>20</v>
          </cell>
          <cell r="M60">
            <v>5</v>
          </cell>
          <cell r="N60">
            <v>0.23799999999999999</v>
          </cell>
          <cell r="O60">
            <v>0.30199999999999999</v>
          </cell>
          <cell r="P60">
            <v>0.43099999999999999</v>
          </cell>
          <cell r="Q60">
            <v>210</v>
          </cell>
          <cell r="R60">
            <v>18.00809018811448</v>
          </cell>
        </row>
        <row r="61">
          <cell r="A61" t="str">
            <v>Randal Grichuk CF | TOR</v>
          </cell>
          <cell r="B61">
            <v>435</v>
          </cell>
          <cell r="C61">
            <v>73</v>
          </cell>
          <cell r="D61">
            <v>118</v>
          </cell>
          <cell r="E61">
            <v>66</v>
          </cell>
          <cell r="F61">
            <v>21</v>
          </cell>
          <cell r="G61">
            <v>5</v>
          </cell>
          <cell r="H61">
            <v>26</v>
          </cell>
          <cell r="I61">
            <v>74</v>
          </cell>
          <cell r="J61">
            <v>29</v>
          </cell>
          <cell r="K61">
            <v>112</v>
          </cell>
          <cell r="L61">
            <v>2</v>
          </cell>
          <cell r="M61">
            <v>1</v>
          </cell>
          <cell r="N61">
            <v>0.27100000000000002</v>
          </cell>
          <cell r="O61">
            <v>0.31900000000000001</v>
          </cell>
          <cell r="P61">
            <v>0.52200000000000002</v>
          </cell>
          <cell r="Q61">
            <v>212</v>
          </cell>
          <cell r="R61">
            <v>12.32295623543601</v>
          </cell>
        </row>
        <row r="62">
          <cell r="A62" t="str">
            <v>Leody Taveras CF | TEX</v>
          </cell>
          <cell r="B62">
            <v>495</v>
          </cell>
          <cell r="C62">
            <v>80</v>
          </cell>
          <cell r="D62">
            <v>125</v>
          </cell>
          <cell r="E62">
            <v>72</v>
          </cell>
          <cell r="F62">
            <v>27</v>
          </cell>
          <cell r="G62">
            <v>4</v>
          </cell>
          <cell r="H62">
            <v>22</v>
          </cell>
          <cell r="I62">
            <v>63</v>
          </cell>
          <cell r="J62">
            <v>54</v>
          </cell>
          <cell r="K62">
            <v>148</v>
          </cell>
          <cell r="L62">
            <v>13</v>
          </cell>
          <cell r="M62">
            <v>4</v>
          </cell>
          <cell r="N62">
            <v>0.253</v>
          </cell>
          <cell r="O62">
            <v>0.33</v>
          </cell>
          <cell r="P62">
            <v>0.45700000000000002</v>
          </cell>
          <cell r="Q62">
            <v>213</v>
          </cell>
          <cell r="R62">
            <v>15.508450780458684</v>
          </cell>
        </row>
        <row r="63">
          <cell r="A63" t="str">
            <v xml:space="preserve">Kevin Pillar CF | NYM </v>
          </cell>
          <cell r="B63">
            <v>442</v>
          </cell>
          <cell r="C63">
            <v>72</v>
          </cell>
          <cell r="D63">
            <v>121</v>
          </cell>
          <cell r="E63">
            <v>73</v>
          </cell>
          <cell r="F63">
            <v>25</v>
          </cell>
          <cell r="G63">
            <v>4</v>
          </cell>
          <cell r="H63">
            <v>19</v>
          </cell>
          <cell r="I63">
            <v>68</v>
          </cell>
          <cell r="J63">
            <v>24</v>
          </cell>
          <cell r="K63">
            <v>78</v>
          </cell>
          <cell r="L63">
            <v>11</v>
          </cell>
          <cell r="M63">
            <v>4</v>
          </cell>
          <cell r="N63">
            <v>0.27400000000000002</v>
          </cell>
          <cell r="O63">
            <v>0.32600000000000001</v>
          </cell>
          <cell r="P63">
            <v>0.47699999999999998</v>
          </cell>
          <cell r="Q63">
            <v>215</v>
          </cell>
          <cell r="R63">
            <v>14.247644676662645</v>
          </cell>
        </row>
        <row r="64">
          <cell r="A64" t="str">
            <v xml:space="preserve">Austin Hays CF | BAL </v>
          </cell>
          <cell r="B64">
            <v>493</v>
          </cell>
          <cell r="C64">
            <v>72</v>
          </cell>
          <cell r="D64">
            <v>134</v>
          </cell>
          <cell r="E64">
            <v>87</v>
          </cell>
          <cell r="F64">
            <v>22</v>
          </cell>
          <cell r="G64">
            <v>2</v>
          </cell>
          <cell r="H64">
            <v>23</v>
          </cell>
          <cell r="I64">
            <v>60</v>
          </cell>
          <cell r="J64">
            <v>48</v>
          </cell>
          <cell r="K64">
            <v>125</v>
          </cell>
          <cell r="L64">
            <v>8</v>
          </cell>
          <cell r="M64">
            <v>5</v>
          </cell>
          <cell r="N64">
            <v>0.27200000000000002</v>
          </cell>
          <cell r="O64">
            <v>0.34</v>
          </cell>
          <cell r="P64">
            <v>0.46500000000000002</v>
          </cell>
          <cell r="Q64">
            <v>218</v>
          </cell>
          <cell r="R64">
            <v>13.727389694679783</v>
          </cell>
        </row>
        <row r="65">
          <cell r="A65" t="str">
            <v xml:space="preserve">Odubel Herrera CF | PHI </v>
          </cell>
          <cell r="B65">
            <v>549</v>
          </cell>
          <cell r="C65">
            <v>74</v>
          </cell>
          <cell r="D65">
            <v>140</v>
          </cell>
          <cell r="E65">
            <v>83</v>
          </cell>
          <cell r="F65">
            <v>35</v>
          </cell>
          <cell r="G65">
            <v>4</v>
          </cell>
          <cell r="H65">
            <v>18</v>
          </cell>
          <cell r="I65">
            <v>78</v>
          </cell>
          <cell r="J65">
            <v>55</v>
          </cell>
          <cell r="K65">
            <v>154</v>
          </cell>
          <cell r="L65">
            <v>9</v>
          </cell>
          <cell r="M65">
            <v>5</v>
          </cell>
          <cell r="N65">
            <v>0.255</v>
          </cell>
          <cell r="O65">
            <v>0.32800000000000001</v>
          </cell>
          <cell r="P65">
            <v>0.432</v>
          </cell>
          <cell r="Q65">
            <v>220</v>
          </cell>
          <cell r="R65">
            <v>14.345760817038965</v>
          </cell>
        </row>
        <row r="66">
          <cell r="A66" t="str">
            <v>Jason Heyward RF | CHC</v>
          </cell>
          <cell r="B66">
            <v>512</v>
          </cell>
          <cell r="C66">
            <v>74</v>
          </cell>
          <cell r="D66">
            <v>135</v>
          </cell>
          <cell r="E66">
            <v>85</v>
          </cell>
          <cell r="F66">
            <v>23</v>
          </cell>
          <cell r="G66">
            <v>6</v>
          </cell>
          <cell r="H66">
            <v>21</v>
          </cell>
          <cell r="I66">
            <v>67</v>
          </cell>
          <cell r="J66">
            <v>66</v>
          </cell>
          <cell r="K66">
            <v>125</v>
          </cell>
          <cell r="L66">
            <v>7</v>
          </cell>
          <cell r="M66">
            <v>2</v>
          </cell>
          <cell r="N66">
            <v>0.26400000000000001</v>
          </cell>
          <cell r="O66">
            <v>0.35399999999999998</v>
          </cell>
          <cell r="P66">
            <v>0.45500000000000002</v>
          </cell>
          <cell r="Q66">
            <v>222</v>
          </cell>
          <cell r="R66">
            <v>13.518937129600118</v>
          </cell>
        </row>
        <row r="67">
          <cell r="A67" t="str">
            <v xml:space="preserve">Bryan Reynolds LF | PIT </v>
          </cell>
          <cell r="B67">
            <v>554</v>
          </cell>
          <cell r="C67">
            <v>80</v>
          </cell>
          <cell r="D67">
            <v>142</v>
          </cell>
          <cell r="E67">
            <v>83</v>
          </cell>
          <cell r="F67">
            <v>31</v>
          </cell>
          <cell r="G67">
            <v>5</v>
          </cell>
          <cell r="H67">
            <v>23</v>
          </cell>
          <cell r="I67">
            <v>66</v>
          </cell>
          <cell r="J67">
            <v>63</v>
          </cell>
          <cell r="K67">
            <v>175</v>
          </cell>
          <cell r="L67">
            <v>4</v>
          </cell>
          <cell r="M67">
            <v>3</v>
          </cell>
          <cell r="N67">
            <v>0.25600000000000001</v>
          </cell>
          <cell r="O67">
            <v>0.33700000000000002</v>
          </cell>
          <cell r="P67">
            <v>0.45500000000000002</v>
          </cell>
          <cell r="Q67">
            <v>224</v>
          </cell>
          <cell r="R67">
            <v>13.130361593993859</v>
          </cell>
        </row>
        <row r="68">
          <cell r="A68" t="str">
            <v xml:space="preserve">Shogo Akiyama LF | CIN </v>
          </cell>
          <cell r="B68">
            <v>581</v>
          </cell>
          <cell r="C68">
            <v>70</v>
          </cell>
          <cell r="D68">
            <v>152</v>
          </cell>
          <cell r="E68">
            <v>106</v>
          </cell>
          <cell r="F68">
            <v>30</v>
          </cell>
          <cell r="G68">
            <v>2</v>
          </cell>
          <cell r="H68">
            <v>14</v>
          </cell>
          <cell r="I68">
            <v>54</v>
          </cell>
          <cell r="J68">
            <v>64</v>
          </cell>
          <cell r="K68">
            <v>144</v>
          </cell>
          <cell r="L68">
            <v>16</v>
          </cell>
          <cell r="M68">
            <v>6</v>
          </cell>
          <cell r="N68">
            <v>0.26200000000000001</v>
          </cell>
          <cell r="O68">
            <v>0.34</v>
          </cell>
          <cell r="P68">
            <v>0.39200000000000002</v>
          </cell>
          <cell r="Q68">
            <v>230</v>
          </cell>
          <cell r="R68">
            <v>15.364743153374082</v>
          </cell>
        </row>
        <row r="69">
          <cell r="A69" t="str">
            <v>Hunter Renfroe RF | BOS</v>
          </cell>
          <cell r="B69">
            <v>395</v>
          </cell>
          <cell r="C69">
            <v>60</v>
          </cell>
          <cell r="D69">
            <v>91</v>
          </cell>
          <cell r="E69">
            <v>42</v>
          </cell>
          <cell r="F69">
            <v>21</v>
          </cell>
          <cell r="G69">
            <v>1</v>
          </cell>
          <cell r="H69">
            <v>27</v>
          </cell>
          <cell r="I69">
            <v>67</v>
          </cell>
          <cell r="J69">
            <v>36</v>
          </cell>
          <cell r="K69">
            <v>115</v>
          </cell>
          <cell r="L69">
            <v>6</v>
          </cell>
          <cell r="M69">
            <v>1</v>
          </cell>
          <cell r="N69">
            <v>0.23</v>
          </cell>
          <cell r="O69">
            <v>0.29699999999999999</v>
          </cell>
          <cell r="P69">
            <v>0.49399999999999999</v>
          </cell>
          <cell r="Q69">
            <v>232</v>
          </cell>
          <cell r="R69">
            <v>12.378666635784615</v>
          </cell>
        </row>
        <row r="70">
          <cell r="A70" t="str">
            <v xml:space="preserve">Avisail Garcia CF | MIL </v>
          </cell>
          <cell r="B70">
            <v>558</v>
          </cell>
          <cell r="C70">
            <v>66</v>
          </cell>
          <cell r="D70">
            <v>150</v>
          </cell>
          <cell r="E70">
            <v>107</v>
          </cell>
          <cell r="F70">
            <v>25</v>
          </cell>
          <cell r="G70">
            <v>2</v>
          </cell>
          <cell r="H70">
            <v>16</v>
          </cell>
          <cell r="I70">
            <v>60</v>
          </cell>
          <cell r="J70">
            <v>45</v>
          </cell>
          <cell r="K70">
            <v>152</v>
          </cell>
          <cell r="L70">
            <v>8</v>
          </cell>
          <cell r="M70">
            <v>6</v>
          </cell>
          <cell r="N70">
            <v>0.26900000000000002</v>
          </cell>
          <cell r="O70">
            <v>0.33500000000000002</v>
          </cell>
          <cell r="P70">
            <v>0.40699999999999997</v>
          </cell>
          <cell r="Q70">
            <v>233</v>
          </cell>
          <cell r="R70">
            <v>12.972143416393187</v>
          </cell>
        </row>
        <row r="71">
          <cell r="A71" t="str">
            <v>Josh Reddick RF | HOU</v>
          </cell>
          <cell r="B71">
            <v>524</v>
          </cell>
          <cell r="C71">
            <v>68</v>
          </cell>
          <cell r="D71">
            <v>141</v>
          </cell>
          <cell r="E71">
            <v>95</v>
          </cell>
          <cell r="F71">
            <v>26</v>
          </cell>
          <cell r="G71">
            <v>3</v>
          </cell>
          <cell r="H71">
            <v>17</v>
          </cell>
          <cell r="I71">
            <v>64</v>
          </cell>
          <cell r="J71">
            <v>48</v>
          </cell>
          <cell r="K71">
            <v>102</v>
          </cell>
          <cell r="L71">
            <v>4</v>
          </cell>
          <cell r="M71">
            <v>1</v>
          </cell>
          <cell r="N71">
            <v>0.26900000000000002</v>
          </cell>
          <cell r="O71">
            <v>0.32800000000000001</v>
          </cell>
          <cell r="P71">
            <v>0.42699999999999999</v>
          </cell>
          <cell r="Q71">
            <v>234</v>
          </cell>
          <cell r="R71">
            <v>11.799223376462137</v>
          </cell>
        </row>
        <row r="72">
          <cell r="A72" t="str">
            <v>Adam Haseley CF | PHI</v>
          </cell>
          <cell r="B72">
            <v>502</v>
          </cell>
          <cell r="C72">
            <v>67</v>
          </cell>
          <cell r="D72">
            <v>131</v>
          </cell>
          <cell r="E72">
            <v>88</v>
          </cell>
          <cell r="F72">
            <v>29</v>
          </cell>
          <cell r="G72">
            <v>1</v>
          </cell>
          <cell r="H72">
            <v>13</v>
          </cell>
          <cell r="I72">
            <v>70</v>
          </cell>
          <cell r="J72">
            <v>46</v>
          </cell>
          <cell r="K72">
            <v>136</v>
          </cell>
          <cell r="L72">
            <v>6</v>
          </cell>
          <cell r="M72">
            <v>1</v>
          </cell>
          <cell r="N72">
            <v>0.26100000000000001</v>
          </cell>
          <cell r="O72">
            <v>0.33300000000000002</v>
          </cell>
          <cell r="P72">
            <v>0.4</v>
          </cell>
          <cell r="Q72">
            <v>241</v>
          </cell>
          <cell r="R72">
            <v>11.936056302434066</v>
          </cell>
        </row>
        <row r="73">
          <cell r="A73" t="str">
            <v xml:space="preserve">Gerardo Parra RF | WAS </v>
          </cell>
          <cell r="B73">
            <v>361</v>
          </cell>
          <cell r="C73">
            <v>54</v>
          </cell>
          <cell r="D73">
            <v>91</v>
          </cell>
          <cell r="E73">
            <v>54</v>
          </cell>
          <cell r="F73">
            <v>17</v>
          </cell>
          <cell r="G73">
            <v>1</v>
          </cell>
          <cell r="H73">
            <v>19</v>
          </cell>
          <cell r="I73">
            <v>64</v>
          </cell>
          <cell r="J73">
            <v>33</v>
          </cell>
          <cell r="K73">
            <v>97</v>
          </cell>
          <cell r="L73">
            <v>8</v>
          </cell>
          <cell r="M73">
            <v>4</v>
          </cell>
          <cell r="N73">
            <v>0.252</v>
          </cell>
          <cell r="O73">
            <v>0.32100000000000001</v>
          </cell>
          <cell r="P73">
            <v>0.46300000000000002</v>
          </cell>
          <cell r="Q73">
            <v>243</v>
          </cell>
          <cell r="R73">
            <v>11.69416743588366</v>
          </cell>
        </row>
        <row r="74">
          <cell r="A74" t="str">
            <v xml:space="preserve">Cedric Mullins CF | BAL </v>
          </cell>
          <cell r="B74">
            <v>418</v>
          </cell>
          <cell r="C74">
            <v>57</v>
          </cell>
          <cell r="D74">
            <v>111</v>
          </cell>
          <cell r="E74">
            <v>69</v>
          </cell>
          <cell r="F74">
            <v>20</v>
          </cell>
          <cell r="G74">
            <v>5</v>
          </cell>
          <cell r="H74">
            <v>17</v>
          </cell>
          <cell r="I74">
            <v>52</v>
          </cell>
          <cell r="J74">
            <v>39</v>
          </cell>
          <cell r="K74">
            <v>114</v>
          </cell>
          <cell r="L74">
            <v>11</v>
          </cell>
          <cell r="M74">
            <v>3</v>
          </cell>
          <cell r="N74">
            <v>0.26600000000000001</v>
          </cell>
          <cell r="O74">
            <v>0.33200000000000002</v>
          </cell>
          <cell r="P74">
            <v>0.45900000000000002</v>
          </cell>
          <cell r="Q74">
            <v>244</v>
          </cell>
          <cell r="R74">
            <v>12.552790659570054</v>
          </cell>
        </row>
        <row r="75">
          <cell r="A75" t="str">
            <v xml:space="preserve">Myles Straw CF | HOU </v>
          </cell>
          <cell r="B75">
            <v>379</v>
          </cell>
          <cell r="C75">
            <v>55</v>
          </cell>
          <cell r="D75">
            <v>99</v>
          </cell>
          <cell r="E75">
            <v>63</v>
          </cell>
          <cell r="F75">
            <v>20</v>
          </cell>
          <cell r="G75">
            <v>2</v>
          </cell>
          <cell r="H75">
            <v>14</v>
          </cell>
          <cell r="I75">
            <v>52</v>
          </cell>
          <cell r="J75">
            <v>42</v>
          </cell>
          <cell r="K75">
            <v>90</v>
          </cell>
          <cell r="L75">
            <v>16</v>
          </cell>
          <cell r="M75">
            <v>5</v>
          </cell>
          <cell r="N75">
            <v>0.26100000000000001</v>
          </cell>
          <cell r="O75">
            <v>0.33700000000000002</v>
          </cell>
          <cell r="P75">
            <v>0.435</v>
          </cell>
          <cell r="Q75">
            <v>245</v>
          </cell>
          <cell r="R75">
            <v>13.496698757640743</v>
          </cell>
        </row>
        <row r="76">
          <cell r="A76" t="str">
            <v xml:space="preserve">Steven Souza RF | HOU </v>
          </cell>
          <cell r="B76">
            <v>378</v>
          </cell>
          <cell r="C76">
            <v>58</v>
          </cell>
          <cell r="D76">
            <v>99</v>
          </cell>
          <cell r="E76">
            <v>56</v>
          </cell>
          <cell r="F76">
            <v>23</v>
          </cell>
          <cell r="G76">
            <v>2</v>
          </cell>
          <cell r="H76">
            <v>18</v>
          </cell>
          <cell r="I76">
            <v>61</v>
          </cell>
          <cell r="J76">
            <v>42</v>
          </cell>
          <cell r="K76">
            <v>92</v>
          </cell>
          <cell r="L76">
            <v>6</v>
          </cell>
          <cell r="M76">
            <v>2</v>
          </cell>
          <cell r="N76">
            <v>0.26200000000000001</v>
          </cell>
          <cell r="O76">
            <v>0.34</v>
          </cell>
          <cell r="P76">
            <v>0.47599999999999998</v>
          </cell>
          <cell r="Q76">
            <v>246</v>
          </cell>
          <cell r="R76">
            <v>11.131041175270779</v>
          </cell>
        </row>
        <row r="77">
          <cell r="A77" t="str">
            <v xml:space="preserve">Gregory Polanco RF | PIT </v>
          </cell>
          <cell r="B77">
            <v>544</v>
          </cell>
          <cell r="C77">
            <v>59</v>
          </cell>
          <cell r="D77">
            <v>114</v>
          </cell>
          <cell r="E77">
            <v>61</v>
          </cell>
          <cell r="F77">
            <v>26</v>
          </cell>
          <cell r="G77">
            <v>2</v>
          </cell>
          <cell r="H77">
            <v>25</v>
          </cell>
          <cell r="I77">
            <v>71</v>
          </cell>
          <cell r="J77">
            <v>48</v>
          </cell>
          <cell r="K77">
            <v>199</v>
          </cell>
          <cell r="L77">
            <v>10</v>
          </cell>
          <cell r="M77">
            <v>3</v>
          </cell>
          <cell r="N77">
            <v>0.21</v>
          </cell>
          <cell r="O77">
            <v>0.27600000000000002</v>
          </cell>
          <cell r="P77">
            <v>0.40300000000000002</v>
          </cell>
          <cell r="Q77">
            <v>247</v>
          </cell>
          <cell r="R77">
            <v>14.086617624714545</v>
          </cell>
        </row>
        <row r="78">
          <cell r="A78" t="str">
            <v>Josh Naylor LF | CLE</v>
          </cell>
          <cell r="B78">
            <v>498</v>
          </cell>
          <cell r="C78">
            <v>68</v>
          </cell>
          <cell r="D78">
            <v>129</v>
          </cell>
          <cell r="E78">
            <v>83</v>
          </cell>
          <cell r="F78">
            <v>30</v>
          </cell>
          <cell r="G78">
            <v>1</v>
          </cell>
          <cell r="H78">
            <v>15</v>
          </cell>
          <cell r="I78">
            <v>57</v>
          </cell>
          <cell r="J78">
            <v>42</v>
          </cell>
          <cell r="K78">
            <v>111</v>
          </cell>
          <cell r="L78">
            <v>5</v>
          </cell>
          <cell r="M78">
            <v>2</v>
          </cell>
          <cell r="N78">
            <v>0.25900000000000001</v>
          </cell>
          <cell r="O78">
            <v>0.32</v>
          </cell>
          <cell r="P78">
            <v>0.41399999999999998</v>
          </cell>
          <cell r="Q78">
            <v>253</v>
          </cell>
          <cell r="R78">
            <v>11.349169662625744</v>
          </cell>
        </row>
        <row r="79">
          <cell r="A79" t="str">
            <v>JaCoby Jones CF | DET</v>
          </cell>
          <cell r="B79">
            <v>438</v>
          </cell>
          <cell r="C79">
            <v>62</v>
          </cell>
          <cell r="D79">
            <v>113</v>
          </cell>
          <cell r="E79">
            <v>69</v>
          </cell>
          <cell r="F79">
            <v>25</v>
          </cell>
          <cell r="G79">
            <v>2</v>
          </cell>
          <cell r="H79">
            <v>17</v>
          </cell>
          <cell r="I79">
            <v>55</v>
          </cell>
          <cell r="J79">
            <v>42</v>
          </cell>
          <cell r="K79">
            <v>127</v>
          </cell>
          <cell r="L79">
            <v>6</v>
          </cell>
          <cell r="M79">
            <v>3</v>
          </cell>
          <cell r="N79">
            <v>0.25800000000000001</v>
          </cell>
          <cell r="O79">
            <v>0.32900000000000001</v>
          </cell>
          <cell r="P79">
            <v>0.441</v>
          </cell>
          <cell r="Q79">
            <v>254</v>
          </cell>
          <cell r="R79">
            <v>11.252145139110956</v>
          </cell>
        </row>
        <row r="80">
          <cell r="A80" t="str">
            <v xml:space="preserve">Cristian Pache LF | ATL </v>
          </cell>
          <cell r="B80">
            <v>389</v>
          </cell>
          <cell r="C80">
            <v>58</v>
          </cell>
          <cell r="D80">
            <v>97</v>
          </cell>
          <cell r="E80">
            <v>56</v>
          </cell>
          <cell r="F80">
            <v>21</v>
          </cell>
          <cell r="G80">
            <v>2</v>
          </cell>
          <cell r="H80">
            <v>18</v>
          </cell>
          <cell r="I80">
            <v>59</v>
          </cell>
          <cell r="J80">
            <v>42</v>
          </cell>
          <cell r="K80">
            <v>109</v>
          </cell>
          <cell r="L80">
            <v>5</v>
          </cell>
          <cell r="M80">
            <v>2</v>
          </cell>
          <cell r="N80">
            <v>0.249</v>
          </cell>
          <cell r="O80">
            <v>0.32700000000000001</v>
          </cell>
          <cell r="P80">
            <v>0.45200000000000001</v>
          </cell>
          <cell r="Q80">
            <v>258</v>
          </cell>
          <cell r="R80">
            <v>10.677113973381271</v>
          </cell>
        </row>
        <row r="81">
          <cell r="A81" t="str">
            <v xml:space="preserve">Victor Reyes CF | DET </v>
          </cell>
          <cell r="B81">
            <v>471</v>
          </cell>
          <cell r="C81">
            <v>65</v>
          </cell>
          <cell r="D81">
            <v>123</v>
          </cell>
          <cell r="E81">
            <v>92</v>
          </cell>
          <cell r="F81">
            <v>24</v>
          </cell>
          <cell r="G81">
            <v>4</v>
          </cell>
          <cell r="H81">
            <v>3</v>
          </cell>
          <cell r="I81">
            <v>47</v>
          </cell>
          <cell r="J81">
            <v>33</v>
          </cell>
          <cell r="K81">
            <v>116</v>
          </cell>
          <cell r="L81">
            <v>20</v>
          </cell>
          <cell r="M81">
            <v>6</v>
          </cell>
          <cell r="N81">
            <v>0.26100000000000001</v>
          </cell>
          <cell r="O81">
            <v>0.315</v>
          </cell>
          <cell r="P81">
            <v>0.34799999999999998</v>
          </cell>
          <cell r="Q81">
            <v>260</v>
          </cell>
          <cell r="R81">
            <v>14.216497993970695</v>
          </cell>
        </row>
        <row r="82">
          <cell r="A82" t="str">
            <v xml:space="preserve">Adam Frazier 2B | PIT </v>
          </cell>
          <cell r="B82">
            <v>529</v>
          </cell>
          <cell r="C82">
            <v>65</v>
          </cell>
          <cell r="D82">
            <v>132</v>
          </cell>
          <cell r="E82">
            <v>87</v>
          </cell>
          <cell r="F82">
            <v>25</v>
          </cell>
          <cell r="G82">
            <v>4</v>
          </cell>
          <cell r="H82">
            <v>16</v>
          </cell>
          <cell r="I82">
            <v>53</v>
          </cell>
          <cell r="J82">
            <v>44</v>
          </cell>
          <cell r="K82">
            <v>98</v>
          </cell>
          <cell r="L82">
            <v>5</v>
          </cell>
          <cell r="M82">
            <v>3</v>
          </cell>
          <cell r="N82">
            <v>0.249</v>
          </cell>
          <cell r="O82">
            <v>0.317</v>
          </cell>
          <cell r="P82">
            <v>0.40300000000000002</v>
          </cell>
          <cell r="Q82">
            <v>265</v>
          </cell>
          <cell r="R82">
            <v>11.264177084925471</v>
          </cell>
        </row>
        <row r="83">
          <cell r="A83" t="str">
            <v>Jared Oliva LF | PIT</v>
          </cell>
          <cell r="B83">
            <v>460</v>
          </cell>
          <cell r="C83">
            <v>56</v>
          </cell>
          <cell r="D83">
            <v>112</v>
          </cell>
          <cell r="E83">
            <v>70</v>
          </cell>
          <cell r="F83">
            <v>22</v>
          </cell>
          <cell r="G83">
            <v>3</v>
          </cell>
          <cell r="H83">
            <v>17</v>
          </cell>
          <cell r="I83">
            <v>54</v>
          </cell>
          <cell r="J83">
            <v>41</v>
          </cell>
          <cell r="K83">
            <v>132</v>
          </cell>
          <cell r="L83">
            <v>8</v>
          </cell>
          <cell r="M83">
            <v>3</v>
          </cell>
          <cell r="N83">
            <v>0.24299999999999999</v>
          </cell>
          <cell r="O83">
            <v>0.31</v>
          </cell>
          <cell r="P83">
            <v>0.41499999999999998</v>
          </cell>
          <cell r="Q83">
            <v>266</v>
          </cell>
          <cell r="R83">
            <v>11.612475655813261</v>
          </cell>
        </row>
        <row r="84">
          <cell r="A84" t="str">
            <v>Daniel Johnson RF | CLE</v>
          </cell>
          <cell r="B84">
            <v>401</v>
          </cell>
          <cell r="C84">
            <v>56</v>
          </cell>
          <cell r="D84">
            <v>100</v>
          </cell>
          <cell r="E84">
            <v>62</v>
          </cell>
          <cell r="F84">
            <v>19</v>
          </cell>
          <cell r="G84">
            <v>2</v>
          </cell>
          <cell r="H84">
            <v>17</v>
          </cell>
          <cell r="I84">
            <v>55</v>
          </cell>
          <cell r="J84">
            <v>39</v>
          </cell>
          <cell r="K84">
            <v>104</v>
          </cell>
          <cell r="L84">
            <v>5</v>
          </cell>
          <cell r="M84">
            <v>2</v>
          </cell>
          <cell r="N84">
            <v>0.249</v>
          </cell>
          <cell r="O84">
            <v>0.32</v>
          </cell>
          <cell r="P84">
            <v>0.434</v>
          </cell>
          <cell r="Q84">
            <v>267</v>
          </cell>
          <cell r="R84">
            <v>10.385286661787443</v>
          </cell>
        </row>
        <row r="85">
          <cell r="A85" t="str">
            <v xml:space="preserve">Michael Chavis 1B | BOS </v>
          </cell>
          <cell r="B85">
            <v>385</v>
          </cell>
          <cell r="C85">
            <v>48</v>
          </cell>
          <cell r="D85">
            <v>91</v>
          </cell>
          <cell r="E85">
            <v>55</v>
          </cell>
          <cell r="F85">
            <v>14</v>
          </cell>
          <cell r="G85">
            <v>2</v>
          </cell>
          <cell r="H85">
            <v>20</v>
          </cell>
          <cell r="I85">
            <v>61</v>
          </cell>
          <cell r="J85">
            <v>33</v>
          </cell>
          <cell r="K85">
            <v>137</v>
          </cell>
          <cell r="L85">
            <v>5</v>
          </cell>
          <cell r="M85">
            <v>1</v>
          </cell>
          <cell r="N85">
            <v>0.23599999999999999</v>
          </cell>
          <cell r="O85">
            <v>0.30299999999999999</v>
          </cell>
          <cell r="P85">
            <v>0.439</v>
          </cell>
          <cell r="Q85">
            <v>269</v>
          </cell>
          <cell r="R85">
            <v>10.459953950268419</v>
          </cell>
        </row>
        <row r="86">
          <cell r="A86" t="str">
            <v>Adam Duvall LF | MIA</v>
          </cell>
          <cell r="B86">
            <v>463</v>
          </cell>
          <cell r="C86">
            <v>60</v>
          </cell>
          <cell r="D86">
            <v>101</v>
          </cell>
          <cell r="E86">
            <v>58</v>
          </cell>
          <cell r="F86">
            <v>18</v>
          </cell>
          <cell r="G86">
            <v>2</v>
          </cell>
          <cell r="H86">
            <v>23</v>
          </cell>
          <cell r="I86">
            <v>62</v>
          </cell>
          <cell r="J86">
            <v>35</v>
          </cell>
          <cell r="K86">
            <v>146</v>
          </cell>
          <cell r="L86">
            <v>2</v>
          </cell>
          <cell r="M86">
            <v>0</v>
          </cell>
          <cell r="N86">
            <v>0.218</v>
          </cell>
          <cell r="O86">
            <v>0.28299999999999997</v>
          </cell>
          <cell r="P86">
            <v>0.41499999999999998</v>
          </cell>
          <cell r="Q86">
            <v>270</v>
          </cell>
          <cell r="R86">
            <v>10.583278914634946</v>
          </cell>
        </row>
        <row r="87">
          <cell r="A87" t="str">
            <v>Andrew Stevenson LF | WAS</v>
          </cell>
          <cell r="B87">
            <v>323</v>
          </cell>
          <cell r="C87">
            <v>48</v>
          </cell>
          <cell r="D87">
            <v>87</v>
          </cell>
          <cell r="E87">
            <v>48</v>
          </cell>
          <cell r="F87">
            <v>20</v>
          </cell>
          <cell r="G87">
            <v>3</v>
          </cell>
          <cell r="H87">
            <v>16</v>
          </cell>
          <cell r="I87">
            <v>49</v>
          </cell>
          <cell r="J87">
            <v>34</v>
          </cell>
          <cell r="K87">
            <v>88</v>
          </cell>
          <cell r="L87">
            <v>5</v>
          </cell>
          <cell r="M87">
            <v>2</v>
          </cell>
          <cell r="N87">
            <v>0.26900000000000002</v>
          </cell>
          <cell r="O87">
            <v>0.34599999999999997</v>
          </cell>
          <cell r="P87">
            <v>0.498</v>
          </cell>
          <cell r="Q87">
            <v>272</v>
          </cell>
          <cell r="R87">
            <v>9.4160157790597783</v>
          </cell>
        </row>
        <row r="88">
          <cell r="A88" t="str">
            <v xml:space="preserve">Brett Gardner LF | NYY </v>
          </cell>
          <cell r="B88">
            <v>306</v>
          </cell>
          <cell r="C88">
            <v>52</v>
          </cell>
          <cell r="D88">
            <v>80</v>
          </cell>
          <cell r="E88">
            <v>46</v>
          </cell>
          <cell r="F88">
            <v>16</v>
          </cell>
          <cell r="G88">
            <v>2</v>
          </cell>
          <cell r="H88">
            <v>16</v>
          </cell>
          <cell r="I88">
            <v>47</v>
          </cell>
          <cell r="J88">
            <v>44</v>
          </cell>
          <cell r="K88">
            <v>89</v>
          </cell>
          <cell r="L88">
            <v>5</v>
          </cell>
          <cell r="M88">
            <v>3</v>
          </cell>
          <cell r="N88">
            <v>0.26100000000000001</v>
          </cell>
          <cell r="O88">
            <v>0.36</v>
          </cell>
          <cell r="P88">
            <v>0.48399999999999999</v>
          </cell>
          <cell r="Q88">
            <v>274</v>
          </cell>
          <cell r="R88">
            <v>9.3467363724681629</v>
          </cell>
        </row>
        <row r="89">
          <cell r="A89" t="str">
            <v xml:space="preserve">Robbie Grossman LF | DET </v>
          </cell>
          <cell r="B89">
            <v>410</v>
          </cell>
          <cell r="C89">
            <v>52</v>
          </cell>
          <cell r="D89">
            <v>105</v>
          </cell>
          <cell r="E89">
            <v>66</v>
          </cell>
          <cell r="F89">
            <v>24</v>
          </cell>
          <cell r="G89">
            <v>3</v>
          </cell>
          <cell r="H89">
            <v>12</v>
          </cell>
          <cell r="I89">
            <v>42</v>
          </cell>
          <cell r="J89">
            <v>43</v>
          </cell>
          <cell r="K89">
            <v>98</v>
          </cell>
          <cell r="L89">
            <v>12</v>
          </cell>
          <cell r="M89">
            <v>3</v>
          </cell>
          <cell r="N89">
            <v>0.25600000000000001</v>
          </cell>
          <cell r="O89">
            <v>0.33100000000000002</v>
          </cell>
          <cell r="P89">
            <v>0.41699999999999998</v>
          </cell>
          <cell r="Q89">
            <v>278</v>
          </cell>
          <cell r="R89">
            <v>11.546017030130693</v>
          </cell>
        </row>
        <row r="90">
          <cell r="A90" t="str">
            <v>Oscar Mercado CF | CLE</v>
          </cell>
          <cell r="B90">
            <v>379</v>
          </cell>
          <cell r="C90">
            <v>54</v>
          </cell>
          <cell r="D90">
            <v>91</v>
          </cell>
          <cell r="E90">
            <v>60</v>
          </cell>
          <cell r="F90">
            <v>17</v>
          </cell>
          <cell r="G90">
            <v>2</v>
          </cell>
          <cell r="H90">
            <v>12</v>
          </cell>
          <cell r="I90">
            <v>45</v>
          </cell>
          <cell r="J90">
            <v>25</v>
          </cell>
          <cell r="K90">
            <v>93</v>
          </cell>
          <cell r="L90">
            <v>11</v>
          </cell>
          <cell r="M90">
            <v>3</v>
          </cell>
          <cell r="N90">
            <v>0.24</v>
          </cell>
          <cell r="O90">
            <v>0.29099999999999998</v>
          </cell>
          <cell r="P90">
            <v>0.39100000000000001</v>
          </cell>
          <cell r="Q90">
            <v>284</v>
          </cell>
          <cell r="R90">
            <v>11.098092297762113</v>
          </cell>
        </row>
        <row r="91">
          <cell r="A91" t="str">
            <v>Adam Engel RF | CHW</v>
          </cell>
          <cell r="B91">
            <v>318</v>
          </cell>
          <cell r="C91">
            <v>46</v>
          </cell>
          <cell r="D91">
            <v>85</v>
          </cell>
          <cell r="E91">
            <v>51</v>
          </cell>
          <cell r="F91">
            <v>17</v>
          </cell>
          <cell r="G91">
            <v>2</v>
          </cell>
          <cell r="H91">
            <v>15</v>
          </cell>
          <cell r="I91">
            <v>47</v>
          </cell>
          <cell r="J91">
            <v>29</v>
          </cell>
          <cell r="K91">
            <v>85</v>
          </cell>
          <cell r="L91">
            <v>4</v>
          </cell>
          <cell r="M91">
            <v>1</v>
          </cell>
          <cell r="N91">
            <v>0.26700000000000002</v>
          </cell>
          <cell r="O91">
            <v>0.33400000000000002</v>
          </cell>
          <cell r="P91">
            <v>0.47499999999999998</v>
          </cell>
          <cell r="Q91">
            <v>285</v>
          </cell>
          <cell r="R91">
            <v>8.7567104259097643</v>
          </cell>
        </row>
        <row r="92">
          <cell r="A92" t="str">
            <v>Tyrone Taylor RF | MIL</v>
          </cell>
          <cell r="B92">
            <v>319</v>
          </cell>
          <cell r="C92">
            <v>46</v>
          </cell>
          <cell r="D92">
            <v>80</v>
          </cell>
          <cell r="E92">
            <v>45</v>
          </cell>
          <cell r="F92">
            <v>15</v>
          </cell>
          <cell r="G92">
            <v>2</v>
          </cell>
          <cell r="H92">
            <v>18</v>
          </cell>
          <cell r="I92">
            <v>45</v>
          </cell>
          <cell r="J92">
            <v>33</v>
          </cell>
          <cell r="K92">
            <v>91</v>
          </cell>
          <cell r="L92">
            <v>4</v>
          </cell>
          <cell r="M92">
            <v>1</v>
          </cell>
          <cell r="N92">
            <v>0.251</v>
          </cell>
          <cell r="O92">
            <v>0.32900000000000001</v>
          </cell>
          <cell r="P92">
            <v>0.48</v>
          </cell>
          <cell r="Q92">
            <v>290</v>
          </cell>
          <cell r="R92">
            <v>8.9402381196863878</v>
          </cell>
        </row>
        <row r="93">
          <cell r="A93" t="str">
            <v>Matt Joyce RF | PHI</v>
          </cell>
          <cell r="B93">
            <v>373</v>
          </cell>
          <cell r="C93">
            <v>54</v>
          </cell>
          <cell r="D93">
            <v>96</v>
          </cell>
          <cell r="E93">
            <v>63</v>
          </cell>
          <cell r="F93">
            <v>18</v>
          </cell>
          <cell r="G93">
            <v>1</v>
          </cell>
          <cell r="H93">
            <v>14</v>
          </cell>
          <cell r="I93">
            <v>47</v>
          </cell>
          <cell r="J93">
            <v>52</v>
          </cell>
          <cell r="K93">
            <v>106</v>
          </cell>
          <cell r="L93">
            <v>3</v>
          </cell>
          <cell r="M93">
            <v>1</v>
          </cell>
          <cell r="N93">
            <v>0.25700000000000001</v>
          </cell>
          <cell r="O93">
            <v>0.35</v>
          </cell>
          <cell r="P93">
            <v>0.42399999999999999</v>
          </cell>
          <cell r="Q93">
            <v>291</v>
          </cell>
          <cell r="R93">
            <v>8.8712122230331083</v>
          </cell>
        </row>
        <row r="94">
          <cell r="A94" t="str">
            <v xml:space="preserve">Tyler O'Neill LF | STL </v>
          </cell>
          <cell r="B94">
            <v>322</v>
          </cell>
          <cell r="C94">
            <v>49</v>
          </cell>
          <cell r="D94">
            <v>75</v>
          </cell>
          <cell r="E94">
            <v>40</v>
          </cell>
          <cell r="F94">
            <v>17</v>
          </cell>
          <cell r="G94">
            <v>1</v>
          </cell>
          <cell r="H94">
            <v>17</v>
          </cell>
          <cell r="I94">
            <v>50</v>
          </cell>
          <cell r="J94">
            <v>32</v>
          </cell>
          <cell r="K94">
            <v>97</v>
          </cell>
          <cell r="L94">
            <v>5</v>
          </cell>
          <cell r="M94">
            <v>3</v>
          </cell>
          <cell r="N94">
            <v>0.23300000000000001</v>
          </cell>
          <cell r="O94">
            <v>0.307</v>
          </cell>
          <cell r="P94">
            <v>0.45</v>
          </cell>
          <cell r="Q94">
            <v>292</v>
          </cell>
          <cell r="R94">
            <v>9.3518206225689742</v>
          </cell>
        </row>
        <row r="95">
          <cell r="A95" t="str">
            <v xml:space="preserve">Joc Pederson LF | CHC </v>
          </cell>
          <cell r="B95">
            <v>372</v>
          </cell>
          <cell r="C95">
            <v>54</v>
          </cell>
          <cell r="D95">
            <v>83</v>
          </cell>
          <cell r="E95">
            <v>49</v>
          </cell>
          <cell r="F95">
            <v>12</v>
          </cell>
          <cell r="G95">
            <v>2</v>
          </cell>
          <cell r="H95">
            <v>20</v>
          </cell>
          <cell r="I95">
            <v>49</v>
          </cell>
          <cell r="J95">
            <v>33</v>
          </cell>
          <cell r="K95">
            <v>113</v>
          </cell>
          <cell r="L95">
            <v>2</v>
          </cell>
          <cell r="M95">
            <v>1</v>
          </cell>
          <cell r="N95">
            <v>0.223</v>
          </cell>
          <cell r="O95">
            <v>0.307</v>
          </cell>
          <cell r="P95">
            <v>0.42699999999999999</v>
          </cell>
          <cell r="Q95">
            <v>300</v>
          </cell>
          <cell r="R95">
            <v>9.0685281889675622</v>
          </cell>
        </row>
        <row r="96">
          <cell r="A96" t="str">
            <v xml:space="preserve">Yoshitomo Tsutsugo LF | TB </v>
          </cell>
          <cell r="B96">
            <v>314</v>
          </cell>
          <cell r="C96">
            <v>50</v>
          </cell>
          <cell r="D96">
            <v>75</v>
          </cell>
          <cell r="E96">
            <v>41</v>
          </cell>
          <cell r="F96">
            <v>15</v>
          </cell>
          <cell r="G96">
            <v>2</v>
          </cell>
          <cell r="H96">
            <v>17</v>
          </cell>
          <cell r="I96">
            <v>47</v>
          </cell>
          <cell r="J96">
            <v>38</v>
          </cell>
          <cell r="K96">
            <v>93</v>
          </cell>
          <cell r="L96">
            <v>3</v>
          </cell>
          <cell r="M96">
            <v>1</v>
          </cell>
          <cell r="N96">
            <v>0.23899999999999999</v>
          </cell>
          <cell r="O96">
            <v>0.32200000000000001</v>
          </cell>
          <cell r="P96">
            <v>0.46200000000000002</v>
          </cell>
          <cell r="Q96">
            <v>302</v>
          </cell>
          <cell r="R96">
            <v>8.6120878092226416</v>
          </cell>
        </row>
        <row r="97">
          <cell r="A97" t="str">
            <v xml:space="preserve">Franchy Cordero RF | BOS </v>
          </cell>
          <cell r="B97">
            <v>322</v>
          </cell>
          <cell r="C97">
            <v>51</v>
          </cell>
          <cell r="D97">
            <v>80</v>
          </cell>
          <cell r="E97">
            <v>49</v>
          </cell>
          <cell r="F97">
            <v>19</v>
          </cell>
          <cell r="G97">
            <v>2</v>
          </cell>
          <cell r="H97">
            <v>10</v>
          </cell>
          <cell r="I97">
            <v>50</v>
          </cell>
          <cell r="J97">
            <v>33</v>
          </cell>
          <cell r="K97">
            <v>87</v>
          </cell>
          <cell r="L97">
            <v>7</v>
          </cell>
          <cell r="M97">
            <v>2</v>
          </cell>
          <cell r="N97">
            <v>0.248</v>
          </cell>
          <cell r="O97">
            <v>0.31900000000000001</v>
          </cell>
          <cell r="P97">
            <v>0.41299999999999998</v>
          </cell>
          <cell r="Q97">
            <v>304</v>
          </cell>
          <cell r="R97">
            <v>9.3436120429573535</v>
          </cell>
        </row>
        <row r="98">
          <cell r="A98" t="str">
            <v>Lewis Brinson RF | MIA</v>
          </cell>
          <cell r="B98">
            <v>319</v>
          </cell>
          <cell r="C98">
            <v>45</v>
          </cell>
          <cell r="D98">
            <v>81</v>
          </cell>
          <cell r="E98">
            <v>50</v>
          </cell>
          <cell r="F98">
            <v>17</v>
          </cell>
          <cell r="G98">
            <v>1</v>
          </cell>
          <cell r="H98">
            <v>13</v>
          </cell>
          <cell r="I98">
            <v>43</v>
          </cell>
          <cell r="J98">
            <v>27</v>
          </cell>
          <cell r="K98">
            <v>92</v>
          </cell>
          <cell r="L98">
            <v>7</v>
          </cell>
          <cell r="M98">
            <v>2</v>
          </cell>
          <cell r="N98">
            <v>0.254</v>
          </cell>
          <cell r="O98">
            <v>0.318</v>
          </cell>
          <cell r="P98">
            <v>0.436</v>
          </cell>
          <cell r="Q98">
            <v>308</v>
          </cell>
          <cell r="R98">
            <v>9.2244526607862092</v>
          </cell>
        </row>
        <row r="99">
          <cell r="A99" t="str">
            <v>Scott Kingery 2B | PHI</v>
          </cell>
          <cell r="B99">
            <v>385</v>
          </cell>
          <cell r="C99">
            <v>52</v>
          </cell>
          <cell r="D99">
            <v>92</v>
          </cell>
          <cell r="E99">
            <v>52</v>
          </cell>
          <cell r="F99">
            <v>24</v>
          </cell>
          <cell r="G99">
            <v>3</v>
          </cell>
          <cell r="H99">
            <v>13</v>
          </cell>
          <cell r="I99">
            <v>40</v>
          </cell>
          <cell r="J99">
            <v>33</v>
          </cell>
          <cell r="K99">
            <v>122</v>
          </cell>
          <cell r="L99">
            <v>9</v>
          </cell>
          <cell r="M99">
            <v>3</v>
          </cell>
          <cell r="N99">
            <v>0.23899999999999999</v>
          </cell>
          <cell r="O99">
            <v>0.307</v>
          </cell>
          <cell r="P99">
            <v>0.41799999999999998</v>
          </cell>
          <cell r="Q99">
            <v>309</v>
          </cell>
          <cell r="R99">
            <v>10.305462540921763</v>
          </cell>
        </row>
        <row r="100">
          <cell r="A100" t="str">
            <v>Yadiel Hernandez LF | WAS</v>
          </cell>
          <cell r="B100">
            <v>320</v>
          </cell>
          <cell r="C100">
            <v>45</v>
          </cell>
          <cell r="D100">
            <v>80</v>
          </cell>
          <cell r="E100">
            <v>45</v>
          </cell>
          <cell r="F100">
            <v>18</v>
          </cell>
          <cell r="G100">
            <v>2</v>
          </cell>
          <cell r="H100">
            <v>15</v>
          </cell>
          <cell r="I100">
            <v>45</v>
          </cell>
          <cell r="J100">
            <v>32</v>
          </cell>
          <cell r="K100">
            <v>91</v>
          </cell>
          <cell r="L100">
            <v>4</v>
          </cell>
          <cell r="M100">
            <v>1</v>
          </cell>
          <cell r="N100">
            <v>0.25</v>
          </cell>
          <cell r="O100">
            <v>0.318</v>
          </cell>
          <cell r="P100">
            <v>0.45900000000000002</v>
          </cell>
          <cell r="Q100">
            <v>312</v>
          </cell>
          <cell r="R100">
            <v>8.5280252345323255</v>
          </cell>
        </row>
        <row r="101">
          <cell r="A101" t="str">
            <v>Bradley Zimmer LF | CLE</v>
          </cell>
          <cell r="B101">
            <v>308</v>
          </cell>
          <cell r="C101">
            <v>44</v>
          </cell>
          <cell r="D101">
            <v>77</v>
          </cell>
          <cell r="E101">
            <v>47</v>
          </cell>
          <cell r="F101">
            <v>14</v>
          </cell>
          <cell r="G101">
            <v>2</v>
          </cell>
          <cell r="H101">
            <v>14</v>
          </cell>
          <cell r="I101">
            <v>44</v>
          </cell>
          <cell r="J101">
            <v>30</v>
          </cell>
          <cell r="K101">
            <v>83</v>
          </cell>
          <cell r="L101">
            <v>5</v>
          </cell>
          <cell r="M101">
            <v>2</v>
          </cell>
          <cell r="N101">
            <v>0.25</v>
          </cell>
          <cell r="O101">
            <v>0.32200000000000001</v>
          </cell>
          <cell r="P101">
            <v>0.44500000000000001</v>
          </cell>
          <cell r="Q101">
            <v>317</v>
          </cell>
          <cell r="R101">
            <v>8.5911520122109302</v>
          </cell>
        </row>
        <row r="102">
          <cell r="A102" t="str">
            <v>Edward Olivares LF | KC</v>
          </cell>
          <cell r="B102">
            <v>311</v>
          </cell>
          <cell r="C102">
            <v>44</v>
          </cell>
          <cell r="D102">
            <v>81</v>
          </cell>
          <cell r="E102">
            <v>49</v>
          </cell>
          <cell r="F102">
            <v>16</v>
          </cell>
          <cell r="G102">
            <v>3</v>
          </cell>
          <cell r="H102">
            <v>13</v>
          </cell>
          <cell r="I102">
            <v>44</v>
          </cell>
          <cell r="J102">
            <v>30</v>
          </cell>
          <cell r="K102">
            <v>82</v>
          </cell>
          <cell r="L102">
            <v>4</v>
          </cell>
          <cell r="M102">
            <v>1</v>
          </cell>
          <cell r="N102">
            <v>0.26100000000000001</v>
          </cell>
          <cell r="O102">
            <v>0.32500000000000001</v>
          </cell>
          <cell r="P102">
            <v>0.45700000000000002</v>
          </cell>
          <cell r="Q102">
            <v>320</v>
          </cell>
          <cell r="R102">
            <v>8.2235740560846597</v>
          </cell>
        </row>
        <row r="103">
          <cell r="A103" t="str">
            <v xml:space="preserve">Jay Bruce LF | NYY </v>
          </cell>
          <cell r="B103">
            <v>253</v>
          </cell>
          <cell r="C103">
            <v>40</v>
          </cell>
          <cell r="D103">
            <v>65</v>
          </cell>
          <cell r="E103">
            <v>33</v>
          </cell>
          <cell r="F103">
            <v>14</v>
          </cell>
          <cell r="G103">
            <v>2</v>
          </cell>
          <cell r="H103">
            <v>16</v>
          </cell>
          <cell r="I103">
            <v>43</v>
          </cell>
          <cell r="J103">
            <v>30</v>
          </cell>
          <cell r="K103">
            <v>67</v>
          </cell>
          <cell r="L103">
            <v>3</v>
          </cell>
          <cell r="M103">
            <v>1</v>
          </cell>
          <cell r="N103">
            <v>0.25700000000000001</v>
          </cell>
          <cell r="O103">
            <v>0.34</v>
          </cell>
          <cell r="P103">
            <v>0.51800000000000002</v>
          </cell>
          <cell r="Q103">
            <v>321</v>
          </cell>
          <cell r="R103">
            <v>7.7046333928543174</v>
          </cell>
        </row>
        <row r="104">
          <cell r="A104" t="str">
            <v xml:space="preserve">Marwin Gonzalez 3B | BOS </v>
          </cell>
          <cell r="B104">
            <v>386</v>
          </cell>
          <cell r="C104">
            <v>43</v>
          </cell>
          <cell r="D104">
            <v>101</v>
          </cell>
          <cell r="E104">
            <v>69</v>
          </cell>
          <cell r="F104">
            <v>18</v>
          </cell>
          <cell r="G104">
            <v>1</v>
          </cell>
          <cell r="H104">
            <v>13</v>
          </cell>
          <cell r="I104">
            <v>51</v>
          </cell>
          <cell r="J104">
            <v>33</v>
          </cell>
          <cell r="K104">
            <v>95</v>
          </cell>
          <cell r="L104">
            <v>1</v>
          </cell>
          <cell r="M104">
            <v>0</v>
          </cell>
          <cell r="N104">
            <v>0.26200000000000001</v>
          </cell>
          <cell r="O104">
            <v>0.32200000000000001</v>
          </cell>
          <cell r="P104">
            <v>0.41399999999999998</v>
          </cell>
          <cell r="Q104">
            <v>324</v>
          </cell>
          <cell r="R104">
            <v>7.8976875439430234</v>
          </cell>
        </row>
        <row r="105">
          <cell r="A105" t="str">
            <v xml:space="preserve">Jake Marisnick CF | CHC </v>
          </cell>
          <cell r="B105">
            <v>322</v>
          </cell>
          <cell r="C105">
            <v>44</v>
          </cell>
          <cell r="D105">
            <v>76</v>
          </cell>
          <cell r="E105">
            <v>44</v>
          </cell>
          <cell r="F105">
            <v>15</v>
          </cell>
          <cell r="G105">
            <v>3</v>
          </cell>
          <cell r="H105">
            <v>14</v>
          </cell>
          <cell r="I105">
            <v>39</v>
          </cell>
          <cell r="J105">
            <v>23</v>
          </cell>
          <cell r="K105">
            <v>117</v>
          </cell>
          <cell r="L105">
            <v>9</v>
          </cell>
          <cell r="M105">
            <v>3</v>
          </cell>
          <cell r="N105">
            <v>0.23599999999999999</v>
          </cell>
          <cell r="O105">
            <v>0.30099999999999999</v>
          </cell>
          <cell r="P105">
            <v>0.432</v>
          </cell>
          <cell r="Q105">
            <v>325</v>
          </cell>
          <cell r="R105">
            <v>9.708565575170411</v>
          </cell>
        </row>
        <row r="106">
          <cell r="A106" t="str">
            <v>Eli White LF | TEX</v>
          </cell>
          <cell r="B106">
            <v>314</v>
          </cell>
          <cell r="C106">
            <v>46</v>
          </cell>
          <cell r="D106">
            <v>76</v>
          </cell>
          <cell r="E106">
            <v>45</v>
          </cell>
          <cell r="F106">
            <v>16</v>
          </cell>
          <cell r="G106">
            <v>2</v>
          </cell>
          <cell r="H106">
            <v>13</v>
          </cell>
          <cell r="I106">
            <v>44</v>
          </cell>
          <cell r="J106">
            <v>31</v>
          </cell>
          <cell r="K106">
            <v>91</v>
          </cell>
          <cell r="L106">
            <v>5</v>
          </cell>
          <cell r="M106">
            <v>1</v>
          </cell>
          <cell r="N106">
            <v>0.24199999999999999</v>
          </cell>
          <cell r="O106">
            <v>0.31</v>
          </cell>
          <cell r="P106">
            <v>0.43</v>
          </cell>
          <cell r="Q106">
            <v>332</v>
          </cell>
          <cell r="R106">
            <v>8.5266532239315751</v>
          </cell>
        </row>
        <row r="107">
          <cell r="A107" t="str">
            <v xml:space="preserve">Harrison Bader CF | STL </v>
          </cell>
          <cell r="B107">
            <v>305</v>
          </cell>
          <cell r="C107">
            <v>49</v>
          </cell>
          <cell r="D107">
            <v>70</v>
          </cell>
          <cell r="E107">
            <v>38</v>
          </cell>
          <cell r="F107">
            <v>17</v>
          </cell>
          <cell r="G107">
            <v>3</v>
          </cell>
          <cell r="H107">
            <v>12</v>
          </cell>
          <cell r="I107">
            <v>41</v>
          </cell>
          <cell r="J107">
            <v>34</v>
          </cell>
          <cell r="K107">
            <v>110</v>
          </cell>
          <cell r="L107">
            <v>8</v>
          </cell>
          <cell r="M107">
            <v>2</v>
          </cell>
          <cell r="N107">
            <v>0.23</v>
          </cell>
          <cell r="O107">
            <v>0.318</v>
          </cell>
          <cell r="P107">
            <v>0.42299999999999999</v>
          </cell>
          <cell r="Q107">
            <v>333</v>
          </cell>
          <cell r="R107">
            <v>9.2751321627018193</v>
          </cell>
        </row>
        <row r="108">
          <cell r="A108" t="str">
            <v>Michael Taylor LF | KC</v>
          </cell>
          <cell r="B108">
            <v>315</v>
          </cell>
          <cell r="C108">
            <v>41</v>
          </cell>
          <cell r="D108">
            <v>76</v>
          </cell>
          <cell r="E108">
            <v>43</v>
          </cell>
          <cell r="F108">
            <v>17</v>
          </cell>
          <cell r="G108">
            <v>2</v>
          </cell>
          <cell r="H108">
            <v>14</v>
          </cell>
          <cell r="I108">
            <v>46</v>
          </cell>
          <cell r="J108">
            <v>29</v>
          </cell>
          <cell r="K108">
            <v>90</v>
          </cell>
          <cell r="L108">
            <v>5</v>
          </cell>
          <cell r="M108">
            <v>1</v>
          </cell>
          <cell r="N108">
            <v>0.24099999999999999</v>
          </cell>
          <cell r="O108">
            <v>0.309</v>
          </cell>
          <cell r="P108">
            <v>0.441</v>
          </cell>
          <cell r="Q108">
            <v>334</v>
          </cell>
          <cell r="R108">
            <v>8.5231525971615305</v>
          </cell>
        </row>
        <row r="109">
          <cell r="A109" t="str">
            <v>Dee Gordon 2B | CIN</v>
          </cell>
          <cell r="B109">
            <v>412</v>
          </cell>
          <cell r="C109">
            <v>39</v>
          </cell>
          <cell r="D109">
            <v>103</v>
          </cell>
          <cell r="E109">
            <v>79</v>
          </cell>
          <cell r="F109">
            <v>14</v>
          </cell>
          <cell r="G109">
            <v>4</v>
          </cell>
          <cell r="H109">
            <v>6</v>
          </cell>
          <cell r="I109">
            <v>36</v>
          </cell>
          <cell r="J109">
            <v>25</v>
          </cell>
          <cell r="K109">
            <v>79</v>
          </cell>
          <cell r="L109">
            <v>18</v>
          </cell>
          <cell r="M109">
            <v>6</v>
          </cell>
          <cell r="N109">
            <v>0.25</v>
          </cell>
          <cell r="O109">
            <v>0.29599999999999999</v>
          </cell>
          <cell r="P109">
            <v>0.34699999999999998</v>
          </cell>
          <cell r="Q109">
            <v>336</v>
          </cell>
          <cell r="R109">
            <v>11.995413770856906</v>
          </cell>
        </row>
        <row r="110">
          <cell r="A110" t="str">
            <v xml:space="preserve">Anthony Alford LF | PIT </v>
          </cell>
          <cell r="B110">
            <v>314</v>
          </cell>
          <cell r="C110">
            <v>42</v>
          </cell>
          <cell r="D110">
            <v>74</v>
          </cell>
          <cell r="E110">
            <v>45</v>
          </cell>
          <cell r="F110">
            <v>14</v>
          </cell>
          <cell r="G110">
            <v>2</v>
          </cell>
          <cell r="H110">
            <v>13</v>
          </cell>
          <cell r="I110">
            <v>43</v>
          </cell>
          <cell r="J110">
            <v>29</v>
          </cell>
          <cell r="K110">
            <v>89</v>
          </cell>
          <cell r="L110">
            <v>6</v>
          </cell>
          <cell r="M110">
            <v>2</v>
          </cell>
          <cell r="N110">
            <v>0.23599999999999999</v>
          </cell>
          <cell r="O110">
            <v>0.30499999999999999</v>
          </cell>
          <cell r="P110">
            <v>0.41699999999999998</v>
          </cell>
          <cell r="Q110">
            <v>343</v>
          </cell>
          <cell r="R110">
            <v>8.6134944761640462</v>
          </cell>
        </row>
        <row r="111">
          <cell r="A111" t="str">
            <v>Roman Quinn CF | PHI</v>
          </cell>
          <cell r="B111">
            <v>308</v>
          </cell>
          <cell r="C111">
            <v>45</v>
          </cell>
          <cell r="D111">
            <v>69</v>
          </cell>
          <cell r="E111">
            <v>49</v>
          </cell>
          <cell r="F111">
            <v>14</v>
          </cell>
          <cell r="G111">
            <v>2</v>
          </cell>
          <cell r="H111">
            <v>4</v>
          </cell>
          <cell r="I111">
            <v>40</v>
          </cell>
          <cell r="J111">
            <v>28</v>
          </cell>
          <cell r="K111">
            <v>101</v>
          </cell>
          <cell r="L111">
            <v>18</v>
          </cell>
          <cell r="M111">
            <v>4</v>
          </cell>
          <cell r="N111">
            <v>0.224</v>
          </cell>
          <cell r="O111">
            <v>0.29499999999999998</v>
          </cell>
          <cell r="P111">
            <v>0.32100000000000001</v>
          </cell>
          <cell r="Q111">
            <v>344</v>
          </cell>
          <cell r="R111">
            <v>11.388955116378913</v>
          </cell>
        </row>
        <row r="112">
          <cell r="A112" t="str">
            <v xml:space="preserve">Nomar Mazara RF | DET </v>
          </cell>
          <cell r="B112">
            <v>370</v>
          </cell>
          <cell r="C112">
            <v>44</v>
          </cell>
          <cell r="D112">
            <v>91</v>
          </cell>
          <cell r="E112">
            <v>59</v>
          </cell>
          <cell r="F112">
            <v>20</v>
          </cell>
          <cell r="G112">
            <v>1</v>
          </cell>
          <cell r="H112">
            <v>11</v>
          </cell>
          <cell r="I112">
            <v>45</v>
          </cell>
          <cell r="J112">
            <v>28</v>
          </cell>
          <cell r="K112">
            <v>104</v>
          </cell>
          <cell r="L112">
            <v>3</v>
          </cell>
          <cell r="M112">
            <v>2</v>
          </cell>
          <cell r="N112">
            <v>0.246</v>
          </cell>
          <cell r="O112">
            <v>0.30599999999999999</v>
          </cell>
          <cell r="P112">
            <v>0.39500000000000002</v>
          </cell>
          <cell r="Q112">
            <v>355</v>
          </cell>
          <cell r="R112">
            <v>7.9040396366976866</v>
          </cell>
        </row>
        <row r="113">
          <cell r="A113" t="str">
            <v xml:space="preserve">Jake Cave CF | MIN </v>
          </cell>
          <cell r="B113">
            <v>317</v>
          </cell>
          <cell r="C113">
            <v>41</v>
          </cell>
          <cell r="D113">
            <v>76</v>
          </cell>
          <cell r="E113">
            <v>44</v>
          </cell>
          <cell r="F113">
            <v>14</v>
          </cell>
          <cell r="G113">
            <v>4</v>
          </cell>
          <cell r="H113">
            <v>14</v>
          </cell>
          <cell r="I113">
            <v>43</v>
          </cell>
          <cell r="J113">
            <v>26</v>
          </cell>
          <cell r="K113">
            <v>106</v>
          </cell>
          <cell r="L113">
            <v>2</v>
          </cell>
          <cell r="M113">
            <v>0</v>
          </cell>
          <cell r="N113">
            <v>0.24</v>
          </cell>
          <cell r="O113">
            <v>0.315</v>
          </cell>
          <cell r="P113">
            <v>0.442</v>
          </cell>
          <cell r="Q113">
            <v>358</v>
          </cell>
          <cell r="R113">
            <v>7.409835470089706</v>
          </cell>
        </row>
        <row r="114">
          <cell r="A114" t="str">
            <v>Jake Bauers LF | CLE</v>
          </cell>
          <cell r="B114">
            <v>311</v>
          </cell>
          <cell r="C114">
            <v>42</v>
          </cell>
          <cell r="D114">
            <v>77</v>
          </cell>
          <cell r="E114">
            <v>49</v>
          </cell>
          <cell r="F114">
            <v>15</v>
          </cell>
          <cell r="G114">
            <v>1</v>
          </cell>
          <cell r="H114">
            <v>12</v>
          </cell>
          <cell r="I114">
            <v>41</v>
          </cell>
          <cell r="J114">
            <v>31</v>
          </cell>
          <cell r="K114">
            <v>91</v>
          </cell>
          <cell r="L114">
            <v>3</v>
          </cell>
          <cell r="M114">
            <v>1</v>
          </cell>
          <cell r="N114">
            <v>0.248</v>
          </cell>
          <cell r="O114">
            <v>0.31900000000000001</v>
          </cell>
          <cell r="P114">
            <v>0.41799999999999998</v>
          </cell>
          <cell r="Q114">
            <v>359</v>
          </cell>
          <cell r="R114">
            <v>7.4814472100690796</v>
          </cell>
        </row>
        <row r="115">
          <cell r="A115" t="str">
            <v>Enrique Hernandez 2B | BOS</v>
          </cell>
          <cell r="B115">
            <v>337</v>
          </cell>
          <cell r="C115">
            <v>45</v>
          </cell>
          <cell r="D115">
            <v>81</v>
          </cell>
          <cell r="E115">
            <v>47</v>
          </cell>
          <cell r="F115">
            <v>21</v>
          </cell>
          <cell r="G115">
            <v>1</v>
          </cell>
          <cell r="H115">
            <v>12</v>
          </cell>
          <cell r="I115">
            <v>41</v>
          </cell>
          <cell r="J115">
            <v>22</v>
          </cell>
          <cell r="K115">
            <v>77</v>
          </cell>
          <cell r="L115">
            <v>3</v>
          </cell>
          <cell r="M115">
            <v>2</v>
          </cell>
          <cell r="N115">
            <v>0.24</v>
          </cell>
          <cell r="O115">
            <v>0.29399999999999998</v>
          </cell>
          <cell r="P115">
            <v>0.41499999999999998</v>
          </cell>
          <cell r="Q115">
            <v>364</v>
          </cell>
          <cell r="R115">
            <v>7.6928317189288036</v>
          </cell>
        </row>
        <row r="116">
          <cell r="A116" t="str">
            <v xml:space="preserve">Tyler Naquin RF | CIN </v>
          </cell>
          <cell r="B116">
            <v>326</v>
          </cell>
          <cell r="C116">
            <v>39</v>
          </cell>
          <cell r="D116">
            <v>78</v>
          </cell>
          <cell r="E116">
            <v>46</v>
          </cell>
          <cell r="F116">
            <v>17</v>
          </cell>
          <cell r="G116">
            <v>2</v>
          </cell>
          <cell r="H116">
            <v>13</v>
          </cell>
          <cell r="I116">
            <v>44</v>
          </cell>
          <cell r="J116">
            <v>20</v>
          </cell>
          <cell r="K116">
            <v>99</v>
          </cell>
          <cell r="L116">
            <v>3</v>
          </cell>
          <cell r="M116">
            <v>2</v>
          </cell>
          <cell r="N116">
            <v>0.23899999999999999</v>
          </cell>
          <cell r="O116">
            <v>0.28899999999999998</v>
          </cell>
          <cell r="P116">
            <v>0.42299999999999999</v>
          </cell>
          <cell r="Q116">
            <v>366</v>
          </cell>
          <cell r="R116">
            <v>7.6200788116947695</v>
          </cell>
        </row>
        <row r="117">
          <cell r="A117" t="str">
            <v xml:space="preserve">DJ Stewart RF | BAL </v>
          </cell>
          <cell r="B117">
            <v>253</v>
          </cell>
          <cell r="C117">
            <v>36</v>
          </cell>
          <cell r="D117">
            <v>63</v>
          </cell>
          <cell r="E117">
            <v>36</v>
          </cell>
          <cell r="F117">
            <v>12</v>
          </cell>
          <cell r="G117">
            <v>1</v>
          </cell>
          <cell r="H117">
            <v>14</v>
          </cell>
          <cell r="I117">
            <v>37</v>
          </cell>
          <cell r="J117">
            <v>33</v>
          </cell>
          <cell r="K117">
            <v>77</v>
          </cell>
          <cell r="L117">
            <v>3</v>
          </cell>
          <cell r="M117">
            <v>1</v>
          </cell>
          <cell r="N117">
            <v>0.249</v>
          </cell>
          <cell r="O117">
            <v>0.34</v>
          </cell>
          <cell r="P117">
            <v>0.47</v>
          </cell>
          <cell r="Q117">
            <v>367</v>
          </cell>
          <cell r="R117">
            <v>7.0195270523480362</v>
          </cell>
        </row>
        <row r="118">
          <cell r="A118" t="str">
            <v xml:space="preserve">Magneuris Sierra CF | MIA </v>
          </cell>
          <cell r="B118">
            <v>305</v>
          </cell>
          <cell r="C118">
            <v>43</v>
          </cell>
          <cell r="D118">
            <v>74</v>
          </cell>
          <cell r="E118">
            <v>51</v>
          </cell>
          <cell r="F118">
            <v>18</v>
          </cell>
          <cell r="G118">
            <v>3</v>
          </cell>
          <cell r="H118">
            <v>2</v>
          </cell>
          <cell r="I118">
            <v>42</v>
          </cell>
          <cell r="J118">
            <v>29</v>
          </cell>
          <cell r="K118">
            <v>85</v>
          </cell>
          <cell r="L118">
            <v>13</v>
          </cell>
          <cell r="M118">
            <v>5</v>
          </cell>
          <cell r="N118">
            <v>0.24299999999999999</v>
          </cell>
          <cell r="O118">
            <v>0.315</v>
          </cell>
          <cell r="P118">
            <v>0.34100000000000003</v>
          </cell>
          <cell r="Q118">
            <v>368</v>
          </cell>
          <cell r="R118">
            <v>9.583668318960834</v>
          </cell>
        </row>
        <row r="119">
          <cell r="A119" t="str">
            <v>Jace Peterson RF | MIL</v>
          </cell>
          <cell r="B119">
            <v>313</v>
          </cell>
          <cell r="C119">
            <v>42</v>
          </cell>
          <cell r="D119">
            <v>73</v>
          </cell>
          <cell r="E119">
            <v>46</v>
          </cell>
          <cell r="F119">
            <v>14</v>
          </cell>
          <cell r="G119">
            <v>2</v>
          </cell>
          <cell r="H119">
            <v>11</v>
          </cell>
          <cell r="I119">
            <v>38</v>
          </cell>
          <cell r="J119">
            <v>38</v>
          </cell>
          <cell r="K119">
            <v>97</v>
          </cell>
          <cell r="L119">
            <v>6</v>
          </cell>
          <cell r="M119">
            <v>2</v>
          </cell>
          <cell r="N119">
            <v>0.23300000000000001</v>
          </cell>
          <cell r="O119">
            <v>0.318</v>
          </cell>
          <cell r="P119">
            <v>0.39600000000000002</v>
          </cell>
          <cell r="Q119">
            <v>372</v>
          </cell>
          <cell r="R119">
            <v>8.1520889915044794</v>
          </cell>
        </row>
        <row r="120">
          <cell r="A120" t="str">
            <v>Delino DeShields CF | TEX</v>
          </cell>
          <cell r="B120">
            <v>311</v>
          </cell>
          <cell r="C120">
            <v>37</v>
          </cell>
          <cell r="D120">
            <v>80</v>
          </cell>
          <cell r="E120">
            <v>58</v>
          </cell>
          <cell r="F120">
            <v>12</v>
          </cell>
          <cell r="G120">
            <v>4</v>
          </cell>
          <cell r="H120">
            <v>6</v>
          </cell>
          <cell r="I120">
            <v>31</v>
          </cell>
          <cell r="J120">
            <v>28</v>
          </cell>
          <cell r="K120">
            <v>90</v>
          </cell>
          <cell r="L120">
            <v>12</v>
          </cell>
          <cell r="M120">
            <v>4</v>
          </cell>
          <cell r="N120">
            <v>0.25700000000000001</v>
          </cell>
          <cell r="O120">
            <v>0.32100000000000001</v>
          </cell>
          <cell r="P120">
            <v>0.379</v>
          </cell>
          <cell r="Q120">
            <v>373</v>
          </cell>
          <cell r="R120">
            <v>9.213585084107514</v>
          </cell>
        </row>
        <row r="121">
          <cell r="A121" t="str">
            <v>Billy McKinney RF | MIL</v>
          </cell>
          <cell r="B121">
            <v>281</v>
          </cell>
          <cell r="C121">
            <v>41</v>
          </cell>
          <cell r="D121">
            <v>70</v>
          </cell>
          <cell r="E121">
            <v>40</v>
          </cell>
          <cell r="F121">
            <v>16</v>
          </cell>
          <cell r="G121">
            <v>1</v>
          </cell>
          <cell r="H121">
            <v>13</v>
          </cell>
          <cell r="I121">
            <v>35</v>
          </cell>
          <cell r="J121">
            <v>23</v>
          </cell>
          <cell r="K121">
            <v>79</v>
          </cell>
          <cell r="L121">
            <v>1</v>
          </cell>
          <cell r="M121">
            <v>0</v>
          </cell>
          <cell r="N121">
            <v>0.249</v>
          </cell>
          <cell r="O121">
            <v>0.30499999999999999</v>
          </cell>
          <cell r="P121">
            <v>0.45200000000000001</v>
          </cell>
          <cell r="Q121">
            <v>376</v>
          </cell>
          <cell r="R121">
            <v>6.5132329225637742</v>
          </cell>
        </row>
        <row r="122">
          <cell r="A122" t="str">
            <v xml:space="preserve">Brock Holt 3B | TEX </v>
          </cell>
          <cell r="B122">
            <v>308</v>
          </cell>
          <cell r="C122">
            <v>43</v>
          </cell>
          <cell r="D122">
            <v>80</v>
          </cell>
          <cell r="E122">
            <v>53</v>
          </cell>
          <cell r="F122">
            <v>16</v>
          </cell>
          <cell r="G122">
            <v>2</v>
          </cell>
          <cell r="H122">
            <v>9</v>
          </cell>
          <cell r="I122">
            <v>37</v>
          </cell>
          <cell r="J122">
            <v>29</v>
          </cell>
          <cell r="K122">
            <v>78</v>
          </cell>
          <cell r="L122">
            <v>2</v>
          </cell>
          <cell r="M122">
            <v>0</v>
          </cell>
          <cell r="N122">
            <v>0.26</v>
          </cell>
          <cell r="O122">
            <v>0.32900000000000001</v>
          </cell>
          <cell r="P122">
            <v>0.41199999999999998</v>
          </cell>
          <cell r="Q122">
            <v>378</v>
          </cell>
          <cell r="R122">
            <v>6.731553792032674</v>
          </cell>
        </row>
        <row r="123">
          <cell r="A123" t="str">
            <v>Albert Almora CF | NYM</v>
          </cell>
          <cell r="B123">
            <v>329</v>
          </cell>
          <cell r="C123">
            <v>41</v>
          </cell>
          <cell r="D123">
            <v>80</v>
          </cell>
          <cell r="E123">
            <v>51</v>
          </cell>
          <cell r="F123">
            <v>16</v>
          </cell>
          <cell r="G123">
            <v>2</v>
          </cell>
          <cell r="H123">
            <v>11</v>
          </cell>
          <cell r="I123">
            <v>37</v>
          </cell>
          <cell r="J123">
            <v>22</v>
          </cell>
          <cell r="K123">
            <v>74</v>
          </cell>
          <cell r="L123">
            <v>3</v>
          </cell>
          <cell r="M123">
            <v>2</v>
          </cell>
          <cell r="N123">
            <v>0.24299999999999999</v>
          </cell>
          <cell r="O123">
            <v>0.29499999999999998</v>
          </cell>
          <cell r="P123">
            <v>0.40400000000000003</v>
          </cell>
          <cell r="Q123">
            <v>383</v>
          </cell>
          <cell r="R123">
            <v>7.2304042122007424</v>
          </cell>
        </row>
        <row r="124">
          <cell r="A124" t="str">
            <v>Ender Inciarte CF | ATL</v>
          </cell>
          <cell r="B124">
            <v>313</v>
          </cell>
          <cell r="C124">
            <v>43</v>
          </cell>
          <cell r="D124">
            <v>70</v>
          </cell>
          <cell r="E124">
            <v>45</v>
          </cell>
          <cell r="F124">
            <v>14</v>
          </cell>
          <cell r="G124">
            <v>2</v>
          </cell>
          <cell r="H124">
            <v>9</v>
          </cell>
          <cell r="I124">
            <v>36</v>
          </cell>
          <cell r="J124">
            <v>35</v>
          </cell>
          <cell r="K124">
            <v>78</v>
          </cell>
          <cell r="L124">
            <v>8</v>
          </cell>
          <cell r="M124">
            <v>1</v>
          </cell>
          <cell r="N124">
            <v>0.224</v>
          </cell>
          <cell r="O124">
            <v>0.307</v>
          </cell>
          <cell r="P124">
            <v>0.36699999999999999</v>
          </cell>
          <cell r="Q124">
            <v>385</v>
          </cell>
          <cell r="R124">
            <v>8.467469163800601</v>
          </cell>
        </row>
        <row r="125">
          <cell r="A125" t="str">
            <v xml:space="preserve">Brent Rooker RF | MIN </v>
          </cell>
          <cell r="B125">
            <v>195</v>
          </cell>
          <cell r="C125">
            <v>31</v>
          </cell>
          <cell r="D125">
            <v>51</v>
          </cell>
          <cell r="E125">
            <v>29</v>
          </cell>
          <cell r="F125">
            <v>11</v>
          </cell>
          <cell r="G125">
            <v>1</v>
          </cell>
          <cell r="H125">
            <v>10</v>
          </cell>
          <cell r="I125">
            <v>31</v>
          </cell>
          <cell r="J125">
            <v>19</v>
          </cell>
          <cell r="K125">
            <v>54</v>
          </cell>
          <cell r="L125">
            <v>3</v>
          </cell>
          <cell r="M125">
            <v>1</v>
          </cell>
          <cell r="N125">
            <v>0.26200000000000001</v>
          </cell>
          <cell r="O125">
            <v>0.33500000000000002</v>
          </cell>
          <cell r="P125">
            <v>0.48199999999999998</v>
          </cell>
          <cell r="Q125">
            <v>405</v>
          </cell>
          <cell r="R125">
            <v>5.8234384312890848</v>
          </cell>
        </row>
        <row r="126">
          <cell r="A126" t="str">
            <v>Andrew Velazquez SS | NYY</v>
          </cell>
          <cell r="B126">
            <v>189</v>
          </cell>
          <cell r="C126">
            <v>32</v>
          </cell>
          <cell r="D126">
            <v>49</v>
          </cell>
          <cell r="E126">
            <v>30</v>
          </cell>
          <cell r="F126">
            <v>9</v>
          </cell>
          <cell r="G126">
            <v>2</v>
          </cell>
          <cell r="H126">
            <v>8</v>
          </cell>
          <cell r="I126">
            <v>27</v>
          </cell>
          <cell r="J126">
            <v>22</v>
          </cell>
          <cell r="K126">
            <v>47</v>
          </cell>
          <cell r="L126">
            <v>6</v>
          </cell>
          <cell r="M126">
            <v>2</v>
          </cell>
          <cell r="N126">
            <v>0.25900000000000001</v>
          </cell>
          <cell r="O126">
            <v>0.34100000000000003</v>
          </cell>
          <cell r="P126">
            <v>0.45500000000000002</v>
          </cell>
          <cell r="Q126">
            <v>407</v>
          </cell>
          <cell r="R126">
            <v>6.4172650774581363</v>
          </cell>
        </row>
        <row r="127">
          <cell r="A127" t="str">
            <v>Jordan Luplow LF | CLE</v>
          </cell>
          <cell r="B127">
            <v>215</v>
          </cell>
          <cell r="C127">
            <v>33</v>
          </cell>
          <cell r="D127">
            <v>52</v>
          </cell>
          <cell r="E127">
            <v>29</v>
          </cell>
          <cell r="F127">
            <v>11</v>
          </cell>
          <cell r="G127">
            <v>1</v>
          </cell>
          <cell r="H127">
            <v>11</v>
          </cell>
          <cell r="I127">
            <v>31</v>
          </cell>
          <cell r="J127">
            <v>23</v>
          </cell>
          <cell r="K127">
            <v>58</v>
          </cell>
          <cell r="L127">
            <v>2</v>
          </cell>
          <cell r="M127">
            <v>1</v>
          </cell>
          <cell r="N127">
            <v>0.24199999999999999</v>
          </cell>
          <cell r="O127">
            <v>0.317</v>
          </cell>
          <cell r="P127">
            <v>0.45600000000000002</v>
          </cell>
          <cell r="Q127">
            <v>414</v>
          </cell>
          <cell r="R127">
            <v>5.7182744744704017</v>
          </cell>
        </row>
        <row r="128">
          <cell r="A128" t="str">
            <v xml:space="preserve">Brian Goodwin CF | PIT </v>
          </cell>
          <cell r="B128">
            <v>265</v>
          </cell>
          <cell r="C128">
            <v>33</v>
          </cell>
          <cell r="D128">
            <v>61</v>
          </cell>
          <cell r="E128">
            <v>34</v>
          </cell>
          <cell r="F128">
            <v>15</v>
          </cell>
          <cell r="G128">
            <v>3</v>
          </cell>
          <cell r="H128">
            <v>9</v>
          </cell>
          <cell r="I128">
            <v>30</v>
          </cell>
          <cell r="J128">
            <v>22</v>
          </cell>
          <cell r="K128">
            <v>98</v>
          </cell>
          <cell r="L128">
            <v>6</v>
          </cell>
          <cell r="M128">
            <v>1</v>
          </cell>
          <cell r="N128">
            <v>0.23</v>
          </cell>
          <cell r="O128">
            <v>0.29099999999999998</v>
          </cell>
          <cell r="P128">
            <v>0.41099999999999998</v>
          </cell>
          <cell r="Q128">
            <v>424</v>
          </cell>
          <cell r="R128">
            <v>6.9638707451147326</v>
          </cell>
        </row>
        <row r="129">
          <cell r="A129" t="str">
            <v>Abraham Almonte LF | ATL</v>
          </cell>
          <cell r="B129">
            <v>192</v>
          </cell>
          <cell r="C129">
            <v>31</v>
          </cell>
          <cell r="D129">
            <v>49</v>
          </cell>
          <cell r="E129">
            <v>28</v>
          </cell>
          <cell r="F129">
            <v>11</v>
          </cell>
          <cell r="G129">
            <v>1</v>
          </cell>
          <cell r="H129">
            <v>9</v>
          </cell>
          <cell r="I129">
            <v>28</v>
          </cell>
          <cell r="J129">
            <v>23</v>
          </cell>
          <cell r="K129">
            <v>55</v>
          </cell>
          <cell r="L129">
            <v>3</v>
          </cell>
          <cell r="M129">
            <v>1</v>
          </cell>
          <cell r="N129">
            <v>0.255</v>
          </cell>
          <cell r="O129">
            <v>0.33900000000000002</v>
          </cell>
          <cell r="P129">
            <v>0.46400000000000002</v>
          </cell>
          <cell r="Q129">
            <v>426</v>
          </cell>
          <cell r="R129">
            <v>5.5401959965661103</v>
          </cell>
        </row>
        <row r="130">
          <cell r="A130" t="str">
            <v>Brett Phillips CF | TB</v>
          </cell>
          <cell r="B130">
            <v>190</v>
          </cell>
          <cell r="C130">
            <v>28</v>
          </cell>
          <cell r="D130">
            <v>43</v>
          </cell>
          <cell r="E130">
            <v>24</v>
          </cell>
          <cell r="F130">
            <v>8</v>
          </cell>
          <cell r="G130">
            <v>2</v>
          </cell>
          <cell r="H130">
            <v>9</v>
          </cell>
          <cell r="I130">
            <v>27</v>
          </cell>
          <cell r="J130">
            <v>24</v>
          </cell>
          <cell r="K130">
            <v>58</v>
          </cell>
          <cell r="L130">
            <v>7</v>
          </cell>
          <cell r="M130">
            <v>2</v>
          </cell>
          <cell r="N130">
            <v>0.22600000000000001</v>
          </cell>
          <cell r="O130">
            <v>0.317</v>
          </cell>
          <cell r="P130">
            <v>0.432</v>
          </cell>
          <cell r="Q130">
            <v>436</v>
          </cell>
          <cell r="R130">
            <v>6.5771899948408201</v>
          </cell>
        </row>
        <row r="131">
          <cell r="A131" t="str">
            <v>Keon Broxton CF | MIN</v>
          </cell>
          <cell r="B131">
            <v>195</v>
          </cell>
          <cell r="C131">
            <v>28</v>
          </cell>
          <cell r="D131">
            <v>47</v>
          </cell>
          <cell r="E131">
            <v>28</v>
          </cell>
          <cell r="F131">
            <v>9</v>
          </cell>
          <cell r="G131">
            <v>1</v>
          </cell>
          <cell r="H131">
            <v>9</v>
          </cell>
          <cell r="I131">
            <v>25</v>
          </cell>
          <cell r="J131">
            <v>19</v>
          </cell>
          <cell r="K131">
            <v>67</v>
          </cell>
          <cell r="L131">
            <v>6</v>
          </cell>
          <cell r="M131">
            <v>3</v>
          </cell>
          <cell r="N131">
            <v>0.24099999999999999</v>
          </cell>
          <cell r="O131">
            <v>0.31</v>
          </cell>
          <cell r="P131">
            <v>0.436</v>
          </cell>
          <cell r="Q131">
            <v>437</v>
          </cell>
          <cell r="R131">
            <v>6.2568101444761908</v>
          </cell>
        </row>
        <row r="132">
          <cell r="A132" t="str">
            <v>Cole Tucker CF | PIT</v>
          </cell>
          <cell r="B132">
            <v>325</v>
          </cell>
          <cell r="C132">
            <v>38</v>
          </cell>
          <cell r="D132">
            <v>71</v>
          </cell>
          <cell r="E132">
            <v>47</v>
          </cell>
          <cell r="F132">
            <v>13</v>
          </cell>
          <cell r="G132">
            <v>2</v>
          </cell>
          <cell r="H132">
            <v>9</v>
          </cell>
          <cell r="I132">
            <v>34</v>
          </cell>
          <cell r="J132">
            <v>25</v>
          </cell>
          <cell r="K132">
            <v>95</v>
          </cell>
          <cell r="L132">
            <v>3</v>
          </cell>
          <cell r="M132">
            <v>1</v>
          </cell>
          <cell r="N132">
            <v>0.218</v>
          </cell>
          <cell r="O132">
            <v>0.27700000000000002</v>
          </cell>
          <cell r="P132">
            <v>0.35399999999999998</v>
          </cell>
          <cell r="Q132">
            <v>449</v>
          </cell>
          <cell r="R132">
            <v>6.5451940690460804</v>
          </cell>
        </row>
        <row r="133">
          <cell r="A133" t="str">
            <v>Jonathan Davis RF | TOR</v>
          </cell>
          <cell r="B133">
            <v>154</v>
          </cell>
          <cell r="C133">
            <v>25</v>
          </cell>
          <cell r="D133">
            <v>42</v>
          </cell>
          <cell r="E133">
            <v>24</v>
          </cell>
          <cell r="F133">
            <v>9</v>
          </cell>
          <cell r="G133">
            <v>1</v>
          </cell>
          <cell r="H133">
            <v>8</v>
          </cell>
          <cell r="I133">
            <v>25</v>
          </cell>
          <cell r="J133">
            <v>15</v>
          </cell>
          <cell r="K133">
            <v>42</v>
          </cell>
          <cell r="L133">
            <v>3</v>
          </cell>
          <cell r="M133">
            <v>1</v>
          </cell>
          <cell r="N133">
            <v>0.27300000000000002</v>
          </cell>
          <cell r="O133">
            <v>0.34300000000000003</v>
          </cell>
          <cell r="P133">
            <v>0.5</v>
          </cell>
          <cell r="Q133">
            <v>451</v>
          </cell>
          <cell r="R133">
            <v>4.9009582198861299</v>
          </cell>
        </row>
        <row r="134">
          <cell r="A134" t="str">
            <v>Nick Heath CF | KC</v>
          </cell>
          <cell r="B134">
            <v>184</v>
          </cell>
          <cell r="C134">
            <v>27</v>
          </cell>
          <cell r="D134">
            <v>47</v>
          </cell>
          <cell r="E134">
            <v>28</v>
          </cell>
          <cell r="F134">
            <v>10</v>
          </cell>
          <cell r="G134">
            <v>1</v>
          </cell>
          <cell r="H134">
            <v>8</v>
          </cell>
          <cell r="I134">
            <v>27</v>
          </cell>
          <cell r="J134">
            <v>20</v>
          </cell>
          <cell r="K134">
            <v>51</v>
          </cell>
          <cell r="L134">
            <v>3</v>
          </cell>
          <cell r="M134">
            <v>1</v>
          </cell>
          <cell r="N134">
            <v>0.255</v>
          </cell>
          <cell r="O134">
            <v>0.33700000000000002</v>
          </cell>
          <cell r="P134">
            <v>0.45100000000000001</v>
          </cell>
          <cell r="Q134">
            <v>452</v>
          </cell>
          <cell r="R134">
            <v>5.1704277249890591</v>
          </cell>
        </row>
        <row r="135">
          <cell r="A135" t="str">
            <v>Mark Mathias RF | MIL</v>
          </cell>
          <cell r="B135">
            <v>191</v>
          </cell>
          <cell r="C135">
            <v>26</v>
          </cell>
          <cell r="D135">
            <v>49</v>
          </cell>
          <cell r="E135">
            <v>30</v>
          </cell>
          <cell r="F135">
            <v>10</v>
          </cell>
          <cell r="G135">
            <v>1</v>
          </cell>
          <cell r="H135">
            <v>8</v>
          </cell>
          <cell r="I135">
            <v>25</v>
          </cell>
          <cell r="J135">
            <v>20</v>
          </cell>
          <cell r="K135">
            <v>54</v>
          </cell>
          <cell r="L135">
            <v>4</v>
          </cell>
          <cell r="M135">
            <v>1</v>
          </cell>
          <cell r="N135">
            <v>0.25700000000000001</v>
          </cell>
          <cell r="O135">
            <v>0.33500000000000002</v>
          </cell>
          <cell r="P135">
            <v>0.44500000000000001</v>
          </cell>
          <cell r="Q135">
            <v>453</v>
          </cell>
          <cell r="R135">
            <v>5.430347777057313</v>
          </cell>
        </row>
        <row r="136">
          <cell r="A136" t="str">
            <v>Luis Gonzalez CF | CHW</v>
          </cell>
          <cell r="B136">
            <v>158</v>
          </cell>
          <cell r="C136">
            <v>25</v>
          </cell>
          <cell r="D136">
            <v>44</v>
          </cell>
          <cell r="E136">
            <v>26</v>
          </cell>
          <cell r="F136">
            <v>9</v>
          </cell>
          <cell r="G136">
            <v>1</v>
          </cell>
          <cell r="H136">
            <v>8</v>
          </cell>
          <cell r="I136">
            <v>24</v>
          </cell>
          <cell r="J136">
            <v>16</v>
          </cell>
          <cell r="K136">
            <v>42</v>
          </cell>
          <cell r="L136">
            <v>2</v>
          </cell>
          <cell r="M136">
            <v>1</v>
          </cell>
          <cell r="N136">
            <v>0.27900000000000003</v>
          </cell>
          <cell r="O136">
            <v>0.35</v>
          </cell>
          <cell r="P136">
            <v>0.5</v>
          </cell>
          <cell r="Q136">
            <v>458</v>
          </cell>
          <cell r="R136">
            <v>4.5743682947038149</v>
          </cell>
        </row>
        <row r="137">
          <cell r="A137" t="str">
            <v xml:space="preserve">Akil Baddoo CF | DET </v>
          </cell>
          <cell r="B137">
            <v>187</v>
          </cell>
          <cell r="C137">
            <v>25</v>
          </cell>
          <cell r="D137">
            <v>49</v>
          </cell>
          <cell r="E137">
            <v>30</v>
          </cell>
          <cell r="F137">
            <v>10</v>
          </cell>
          <cell r="G137">
            <v>1</v>
          </cell>
          <cell r="H137">
            <v>8</v>
          </cell>
          <cell r="I137">
            <v>25</v>
          </cell>
          <cell r="J137">
            <v>18</v>
          </cell>
          <cell r="K137">
            <v>52</v>
          </cell>
          <cell r="L137">
            <v>3</v>
          </cell>
          <cell r="M137">
            <v>1</v>
          </cell>
          <cell r="N137">
            <v>0.26200000000000001</v>
          </cell>
          <cell r="O137">
            <v>0.33200000000000002</v>
          </cell>
          <cell r="P137">
            <v>0.45500000000000002</v>
          </cell>
          <cell r="Q137">
            <v>464</v>
          </cell>
          <cell r="R137">
            <v>5.0567634633318228</v>
          </cell>
        </row>
        <row r="138">
          <cell r="A138" t="str">
            <v>Justin Williams RF | STL</v>
          </cell>
          <cell r="B138">
            <v>184</v>
          </cell>
          <cell r="C138">
            <v>27</v>
          </cell>
          <cell r="D138">
            <v>46</v>
          </cell>
          <cell r="E138">
            <v>28</v>
          </cell>
          <cell r="F138">
            <v>9</v>
          </cell>
          <cell r="G138">
            <v>1</v>
          </cell>
          <cell r="H138">
            <v>8</v>
          </cell>
          <cell r="I138">
            <v>26</v>
          </cell>
          <cell r="J138">
            <v>21</v>
          </cell>
          <cell r="K138">
            <v>52</v>
          </cell>
          <cell r="L138">
            <v>2</v>
          </cell>
          <cell r="M138">
            <v>1</v>
          </cell>
          <cell r="N138">
            <v>0.25</v>
          </cell>
          <cell r="O138">
            <v>0.33200000000000002</v>
          </cell>
          <cell r="P138">
            <v>0.44</v>
          </cell>
          <cell r="Q138">
            <v>469</v>
          </cell>
          <cell r="R138">
            <v>4.7770641240443048</v>
          </cell>
        </row>
        <row r="139">
          <cell r="A139" t="str">
            <v>Lane Thomas RF | STL</v>
          </cell>
          <cell r="B139">
            <v>185</v>
          </cell>
          <cell r="C139">
            <v>27</v>
          </cell>
          <cell r="D139">
            <v>45</v>
          </cell>
          <cell r="E139">
            <v>26</v>
          </cell>
          <cell r="F139">
            <v>10</v>
          </cell>
          <cell r="G139">
            <v>1</v>
          </cell>
          <cell r="H139">
            <v>8</v>
          </cell>
          <cell r="I139">
            <v>25</v>
          </cell>
          <cell r="J139">
            <v>19</v>
          </cell>
          <cell r="K139">
            <v>53</v>
          </cell>
          <cell r="L139">
            <v>3</v>
          </cell>
          <cell r="M139">
            <v>1</v>
          </cell>
          <cell r="N139">
            <v>0.24299999999999999</v>
          </cell>
          <cell r="O139">
            <v>0.31900000000000001</v>
          </cell>
          <cell r="P139">
            <v>0.438</v>
          </cell>
          <cell r="Q139">
            <v>472</v>
          </cell>
          <cell r="R139">
            <v>5.04930052309955</v>
          </cell>
        </row>
        <row r="140">
          <cell r="A140" t="str">
            <v>Aristides Aquino LF | CIN</v>
          </cell>
          <cell r="B140">
            <v>155</v>
          </cell>
          <cell r="C140">
            <v>23</v>
          </cell>
          <cell r="D140">
            <v>35</v>
          </cell>
          <cell r="E140">
            <v>20</v>
          </cell>
          <cell r="F140">
            <v>6</v>
          </cell>
          <cell r="G140">
            <v>0</v>
          </cell>
          <cell r="H140">
            <v>9</v>
          </cell>
          <cell r="I140">
            <v>27</v>
          </cell>
          <cell r="J140">
            <v>16</v>
          </cell>
          <cell r="K140">
            <v>47</v>
          </cell>
          <cell r="L140">
            <v>4</v>
          </cell>
          <cell r="M140">
            <v>1</v>
          </cell>
          <cell r="N140">
            <v>0.22600000000000001</v>
          </cell>
          <cell r="O140">
            <v>0.30299999999999999</v>
          </cell>
          <cell r="P140">
            <v>0.439</v>
          </cell>
          <cell r="Q140">
            <v>474</v>
          </cell>
          <cell r="R140">
            <v>5.1968052908468625</v>
          </cell>
        </row>
        <row r="141">
          <cell r="A141" t="str">
            <v xml:space="preserve">Daz Cameron RF | DET </v>
          </cell>
          <cell r="B141">
            <v>190</v>
          </cell>
          <cell r="C141">
            <v>25</v>
          </cell>
          <cell r="D141">
            <v>48</v>
          </cell>
          <cell r="E141">
            <v>30</v>
          </cell>
          <cell r="F141">
            <v>10</v>
          </cell>
          <cell r="G141">
            <v>1</v>
          </cell>
          <cell r="H141">
            <v>7</v>
          </cell>
          <cell r="I141">
            <v>24</v>
          </cell>
          <cell r="J141">
            <v>17</v>
          </cell>
          <cell r="K141">
            <v>54</v>
          </cell>
          <cell r="L141">
            <v>3</v>
          </cell>
          <cell r="M141">
            <v>1</v>
          </cell>
          <cell r="N141">
            <v>0.253</v>
          </cell>
          <cell r="O141">
            <v>0.31900000000000001</v>
          </cell>
          <cell r="P141">
            <v>0.42599999999999999</v>
          </cell>
          <cell r="Q141">
            <v>485</v>
          </cell>
          <cell r="R141">
            <v>4.8723903385775449</v>
          </cell>
        </row>
        <row r="142">
          <cell r="A142" t="str">
            <v xml:space="preserve">Harold Castro LF | DET </v>
          </cell>
          <cell r="B142">
            <v>193</v>
          </cell>
          <cell r="C142">
            <v>23</v>
          </cell>
          <cell r="D142">
            <v>55</v>
          </cell>
          <cell r="E142">
            <v>40</v>
          </cell>
          <cell r="F142">
            <v>9</v>
          </cell>
          <cell r="G142">
            <v>1</v>
          </cell>
          <cell r="H142">
            <v>5</v>
          </cell>
          <cell r="I142">
            <v>24</v>
          </cell>
          <cell r="J142">
            <v>15</v>
          </cell>
          <cell r="K142">
            <v>48</v>
          </cell>
          <cell r="L142">
            <v>2</v>
          </cell>
          <cell r="M142">
            <v>1</v>
          </cell>
          <cell r="N142">
            <v>0.28499999999999998</v>
          </cell>
          <cell r="O142">
            <v>0.33500000000000002</v>
          </cell>
          <cell r="P142">
            <v>0.42</v>
          </cell>
          <cell r="Q142">
            <v>491</v>
          </cell>
          <cell r="R142">
            <v>4.3662079069532087</v>
          </cell>
        </row>
        <row r="143">
          <cell r="A143" t="str">
            <v>Mark Payton LF | CIN</v>
          </cell>
          <cell r="B143">
            <v>186</v>
          </cell>
          <cell r="C143">
            <v>24</v>
          </cell>
          <cell r="D143">
            <v>45</v>
          </cell>
          <cell r="E143">
            <v>26</v>
          </cell>
          <cell r="F143">
            <v>10</v>
          </cell>
          <cell r="G143">
            <v>1</v>
          </cell>
          <cell r="H143">
            <v>8</v>
          </cell>
          <cell r="I143">
            <v>24</v>
          </cell>
          <cell r="J143">
            <v>20</v>
          </cell>
          <cell r="K143">
            <v>53</v>
          </cell>
          <cell r="L143">
            <v>3</v>
          </cell>
          <cell r="M143">
            <v>1</v>
          </cell>
          <cell r="N143">
            <v>0.24199999999999999</v>
          </cell>
          <cell r="O143">
            <v>0.32100000000000001</v>
          </cell>
          <cell r="P143">
            <v>0.435</v>
          </cell>
          <cell r="Q143">
            <v>494</v>
          </cell>
          <cell r="R143">
            <v>4.8886418728991377</v>
          </cell>
        </row>
        <row r="144">
          <cell r="A144" t="str">
            <v xml:space="preserve">Mike Tauchman LF | NYY </v>
          </cell>
          <cell r="B144">
            <v>125</v>
          </cell>
          <cell r="C144">
            <v>23</v>
          </cell>
          <cell r="D144">
            <v>34</v>
          </cell>
          <cell r="E144">
            <v>20</v>
          </cell>
          <cell r="F144">
            <v>8</v>
          </cell>
          <cell r="G144">
            <v>1</v>
          </cell>
          <cell r="H144">
            <v>5</v>
          </cell>
          <cell r="I144">
            <v>22</v>
          </cell>
          <cell r="J144">
            <v>17</v>
          </cell>
          <cell r="K144">
            <v>36</v>
          </cell>
          <cell r="L144">
            <v>4</v>
          </cell>
          <cell r="M144">
            <v>1</v>
          </cell>
          <cell r="N144">
            <v>0.27200000000000002</v>
          </cell>
          <cell r="O144">
            <v>0.36099999999999999</v>
          </cell>
          <cell r="P144">
            <v>0.47199999999999998</v>
          </cell>
          <cell r="Q144">
            <v>496</v>
          </cell>
          <cell r="R144">
            <v>4.4877807585682481</v>
          </cell>
        </row>
        <row r="145">
          <cell r="A145" t="str">
            <v>Tim Lopes LF | MIL</v>
          </cell>
          <cell r="B145">
            <v>194</v>
          </cell>
          <cell r="C145">
            <v>23</v>
          </cell>
          <cell r="D145">
            <v>48</v>
          </cell>
          <cell r="E145">
            <v>29</v>
          </cell>
          <cell r="F145">
            <v>12</v>
          </cell>
          <cell r="G145">
            <v>1</v>
          </cell>
          <cell r="H145">
            <v>6</v>
          </cell>
          <cell r="I145">
            <v>22</v>
          </cell>
          <cell r="J145">
            <v>16</v>
          </cell>
          <cell r="K145">
            <v>53</v>
          </cell>
          <cell r="L145">
            <v>5</v>
          </cell>
          <cell r="M145">
            <v>1</v>
          </cell>
          <cell r="N145">
            <v>0.247</v>
          </cell>
          <cell r="O145">
            <v>0.316</v>
          </cell>
          <cell r="P145">
            <v>0.41199999999999998</v>
          </cell>
          <cell r="Q145">
            <v>500</v>
          </cell>
          <cell r="R145">
            <v>5.2560007692691579</v>
          </cell>
        </row>
        <row r="146">
          <cell r="A146" t="str">
            <v xml:space="preserve">Billy Hamilton CF | CLE </v>
          </cell>
          <cell r="B146">
            <v>156</v>
          </cell>
          <cell r="C146">
            <v>23</v>
          </cell>
          <cell r="D146">
            <v>36</v>
          </cell>
          <cell r="E146">
            <v>25</v>
          </cell>
          <cell r="F146">
            <v>7</v>
          </cell>
          <cell r="G146">
            <v>1</v>
          </cell>
          <cell r="H146">
            <v>3</v>
          </cell>
          <cell r="I146">
            <v>13</v>
          </cell>
          <cell r="J146">
            <v>16</v>
          </cell>
          <cell r="K146">
            <v>42</v>
          </cell>
          <cell r="L146">
            <v>13</v>
          </cell>
          <cell r="M146">
            <v>3</v>
          </cell>
          <cell r="N146">
            <v>0.23100000000000001</v>
          </cell>
          <cell r="O146">
            <v>0.30499999999999999</v>
          </cell>
          <cell r="P146">
            <v>0.34599999999999997</v>
          </cell>
          <cell r="Q146">
            <v>502</v>
          </cell>
          <cell r="R146">
            <v>6.9351261135753575</v>
          </cell>
        </row>
        <row r="147">
          <cell r="A147" t="str">
            <v>Josh Harrison 2B | WAS</v>
          </cell>
          <cell r="B147">
            <v>195</v>
          </cell>
          <cell r="C147">
            <v>25</v>
          </cell>
          <cell r="D147">
            <v>48</v>
          </cell>
          <cell r="E147">
            <v>32</v>
          </cell>
          <cell r="F147">
            <v>9</v>
          </cell>
          <cell r="G147">
            <v>1</v>
          </cell>
          <cell r="H147">
            <v>6</v>
          </cell>
          <cell r="I147">
            <v>21</v>
          </cell>
          <cell r="J147">
            <v>16</v>
          </cell>
          <cell r="K147">
            <v>41</v>
          </cell>
          <cell r="L147">
            <v>4</v>
          </cell>
          <cell r="M147">
            <v>2</v>
          </cell>
          <cell r="N147">
            <v>0.246</v>
          </cell>
          <cell r="O147">
            <v>0.315</v>
          </cell>
          <cell r="P147">
            <v>0.39500000000000002</v>
          </cell>
          <cell r="Q147">
            <v>509</v>
          </cell>
          <cell r="R147">
            <v>4.9664636876961978</v>
          </cell>
        </row>
        <row r="148">
          <cell r="A148" t="str">
            <v>Scott Heineman CF | CIN</v>
          </cell>
          <cell r="B148">
            <v>186</v>
          </cell>
          <cell r="C148">
            <v>25</v>
          </cell>
          <cell r="D148">
            <v>43</v>
          </cell>
          <cell r="E148">
            <v>25</v>
          </cell>
          <cell r="F148">
            <v>10</v>
          </cell>
          <cell r="G148">
            <v>1</v>
          </cell>
          <cell r="H148">
            <v>7</v>
          </cell>
          <cell r="I148">
            <v>23</v>
          </cell>
          <cell r="J148">
            <v>19</v>
          </cell>
          <cell r="K148">
            <v>52</v>
          </cell>
          <cell r="L148">
            <v>3</v>
          </cell>
          <cell r="M148">
            <v>1</v>
          </cell>
          <cell r="N148">
            <v>0.23100000000000001</v>
          </cell>
          <cell r="O148">
            <v>0.308</v>
          </cell>
          <cell r="P148">
            <v>0.40899999999999997</v>
          </cell>
          <cell r="Q148">
            <v>517</v>
          </cell>
          <cell r="R148">
            <v>4.7227951699495376</v>
          </cell>
        </row>
        <row r="149">
          <cell r="A149" t="str">
            <v xml:space="preserve">Christin Stewart LF | DET </v>
          </cell>
          <cell r="B149">
            <v>186</v>
          </cell>
          <cell r="C149">
            <v>21</v>
          </cell>
          <cell r="D149">
            <v>46</v>
          </cell>
          <cell r="E149">
            <v>27</v>
          </cell>
          <cell r="F149">
            <v>10</v>
          </cell>
          <cell r="G149">
            <v>1</v>
          </cell>
          <cell r="H149">
            <v>8</v>
          </cell>
          <cell r="I149">
            <v>25</v>
          </cell>
          <cell r="J149">
            <v>19</v>
          </cell>
          <cell r="K149">
            <v>51</v>
          </cell>
          <cell r="L149">
            <v>1</v>
          </cell>
          <cell r="M149">
            <v>0</v>
          </cell>
          <cell r="N149">
            <v>0.247</v>
          </cell>
          <cell r="O149">
            <v>0.32200000000000001</v>
          </cell>
          <cell r="P149">
            <v>0.441</v>
          </cell>
          <cell r="Q149">
            <v>518</v>
          </cell>
          <cell r="R149">
            <v>4.1612525326674215</v>
          </cell>
        </row>
        <row r="150">
          <cell r="A150" t="str">
            <v>Jose Martinez RF | NYM</v>
          </cell>
          <cell r="B150">
            <v>161</v>
          </cell>
          <cell r="C150">
            <v>24</v>
          </cell>
          <cell r="D150">
            <v>43</v>
          </cell>
          <cell r="E150">
            <v>28</v>
          </cell>
          <cell r="F150">
            <v>8</v>
          </cell>
          <cell r="G150">
            <v>1</v>
          </cell>
          <cell r="H150">
            <v>6</v>
          </cell>
          <cell r="I150">
            <v>21</v>
          </cell>
          <cell r="J150">
            <v>15</v>
          </cell>
          <cell r="K150">
            <v>40</v>
          </cell>
          <cell r="L150">
            <v>1</v>
          </cell>
          <cell r="M150">
            <v>0</v>
          </cell>
          <cell r="N150">
            <v>0.26700000000000002</v>
          </cell>
          <cell r="O150">
            <v>0.33500000000000002</v>
          </cell>
          <cell r="P150">
            <v>0.441</v>
          </cell>
          <cell r="Q150">
            <v>521</v>
          </cell>
          <cell r="R150">
            <v>3.8159899143666411</v>
          </cell>
        </row>
        <row r="151">
          <cell r="A151" t="str">
            <v xml:space="preserve">Derek Fisher RF | MIL </v>
          </cell>
          <cell r="B151">
            <v>152</v>
          </cell>
          <cell r="C151">
            <v>22</v>
          </cell>
          <cell r="D151">
            <v>36</v>
          </cell>
          <cell r="E151">
            <v>21</v>
          </cell>
          <cell r="F151">
            <v>7</v>
          </cell>
          <cell r="G151">
            <v>2</v>
          </cell>
          <cell r="H151">
            <v>6</v>
          </cell>
          <cell r="I151">
            <v>21</v>
          </cell>
          <cell r="J151">
            <v>21</v>
          </cell>
          <cell r="K151">
            <v>53</v>
          </cell>
          <cell r="L151">
            <v>3</v>
          </cell>
          <cell r="M151">
            <v>1</v>
          </cell>
          <cell r="N151">
            <v>0.23699999999999999</v>
          </cell>
          <cell r="O151">
            <v>0.33100000000000002</v>
          </cell>
          <cell r="P151">
            <v>0.42799999999999999</v>
          </cell>
          <cell r="Q151">
            <v>543</v>
          </cell>
          <cell r="R151">
            <v>4.2442160434699678</v>
          </cell>
        </row>
        <row r="152">
          <cell r="A152" t="str">
            <v xml:space="preserve">Phillip Ervin RF | ATL </v>
          </cell>
          <cell r="B152">
            <v>191</v>
          </cell>
          <cell r="C152">
            <v>29</v>
          </cell>
          <cell r="D152">
            <v>45</v>
          </cell>
          <cell r="E152">
            <v>27</v>
          </cell>
          <cell r="F152">
            <v>12</v>
          </cell>
          <cell r="G152">
            <v>3</v>
          </cell>
          <cell r="H152">
            <v>3</v>
          </cell>
          <cell r="I152">
            <v>23</v>
          </cell>
          <cell r="J152">
            <v>21</v>
          </cell>
          <cell r="K152">
            <v>54</v>
          </cell>
          <cell r="L152">
            <v>3</v>
          </cell>
          <cell r="M152">
            <v>2</v>
          </cell>
          <cell r="N152">
            <v>0.23599999999999999</v>
          </cell>
          <cell r="O152">
            <v>0.315</v>
          </cell>
          <cell r="P152">
            <v>0.377</v>
          </cell>
          <cell r="Q152">
            <v>548</v>
          </cell>
          <cell r="R152">
            <v>4.4352101134550299</v>
          </cell>
        </row>
        <row r="153">
          <cell r="A153" t="str">
            <v>Derek Hill CF | DET</v>
          </cell>
          <cell r="B153">
            <v>156</v>
          </cell>
          <cell r="C153">
            <v>20</v>
          </cell>
          <cell r="D153">
            <v>40</v>
          </cell>
          <cell r="E153">
            <v>25</v>
          </cell>
          <cell r="F153">
            <v>8</v>
          </cell>
          <cell r="G153">
            <v>1</v>
          </cell>
          <cell r="H153">
            <v>6</v>
          </cell>
          <cell r="I153">
            <v>20</v>
          </cell>
          <cell r="J153">
            <v>15</v>
          </cell>
          <cell r="K153">
            <v>44</v>
          </cell>
          <cell r="L153">
            <v>2</v>
          </cell>
          <cell r="M153">
            <v>1</v>
          </cell>
          <cell r="N153">
            <v>0.25600000000000001</v>
          </cell>
          <cell r="O153">
            <v>0.32800000000000001</v>
          </cell>
          <cell r="P153">
            <v>0.436</v>
          </cell>
          <cell r="Q153">
            <v>550</v>
          </cell>
          <cell r="R153">
            <v>3.8805732746782988</v>
          </cell>
        </row>
        <row r="154">
          <cell r="A154" t="str">
            <v>Mickey Moniak LF | PHI</v>
          </cell>
          <cell r="B154">
            <v>127</v>
          </cell>
          <cell r="C154">
            <v>19</v>
          </cell>
          <cell r="D154">
            <v>31</v>
          </cell>
          <cell r="E154">
            <v>19</v>
          </cell>
          <cell r="F154">
            <v>6</v>
          </cell>
          <cell r="G154">
            <v>1</v>
          </cell>
          <cell r="H154">
            <v>5</v>
          </cell>
          <cell r="I154">
            <v>18</v>
          </cell>
          <cell r="J154">
            <v>14</v>
          </cell>
          <cell r="K154">
            <v>37</v>
          </cell>
          <cell r="L154">
            <v>2</v>
          </cell>
          <cell r="M154">
            <v>1</v>
          </cell>
          <cell r="N154">
            <v>0.24399999999999999</v>
          </cell>
          <cell r="O154">
            <v>0.32200000000000001</v>
          </cell>
          <cell r="P154">
            <v>0.42499999999999999</v>
          </cell>
          <cell r="Q154">
            <v>580</v>
          </cell>
          <cell r="R154">
            <v>3.4390469918080835</v>
          </cell>
        </row>
        <row r="155">
          <cell r="A155" t="str">
            <v>Monte Harrison CF | MIA</v>
          </cell>
          <cell r="B155">
            <v>125</v>
          </cell>
          <cell r="C155">
            <v>17</v>
          </cell>
          <cell r="D155">
            <v>31</v>
          </cell>
          <cell r="E155">
            <v>19</v>
          </cell>
          <cell r="F155">
            <v>6</v>
          </cell>
          <cell r="G155">
            <v>1</v>
          </cell>
          <cell r="H155">
            <v>5</v>
          </cell>
          <cell r="I155">
            <v>16</v>
          </cell>
          <cell r="J155">
            <v>12</v>
          </cell>
          <cell r="K155">
            <v>39</v>
          </cell>
          <cell r="L155">
            <v>3</v>
          </cell>
          <cell r="M155">
            <v>1</v>
          </cell>
          <cell r="N155">
            <v>0.248</v>
          </cell>
          <cell r="O155">
            <v>0.32100000000000001</v>
          </cell>
          <cell r="P155">
            <v>0.432</v>
          </cell>
          <cell r="Q155">
            <v>588</v>
          </cell>
          <cell r="R155">
            <v>3.613666946309221</v>
          </cell>
        </row>
        <row r="156">
          <cell r="A156" t="str">
            <v>Austin Dean LF | STL</v>
          </cell>
          <cell r="B156">
            <v>122</v>
          </cell>
          <cell r="C156">
            <v>18</v>
          </cell>
          <cell r="D156">
            <v>29</v>
          </cell>
          <cell r="E156">
            <v>16</v>
          </cell>
          <cell r="F156">
            <v>8</v>
          </cell>
          <cell r="G156">
            <v>0</v>
          </cell>
          <cell r="H156">
            <v>5</v>
          </cell>
          <cell r="I156">
            <v>18</v>
          </cell>
          <cell r="J156">
            <v>14</v>
          </cell>
          <cell r="K156">
            <v>34</v>
          </cell>
          <cell r="L156">
            <v>1</v>
          </cell>
          <cell r="M156">
            <v>0</v>
          </cell>
          <cell r="N156">
            <v>0.23799999999999999</v>
          </cell>
          <cell r="O156">
            <v>0.31900000000000001</v>
          </cell>
          <cell r="P156">
            <v>0.42599999999999999</v>
          </cell>
          <cell r="Q156">
            <v>607</v>
          </cell>
          <cell r="R156">
            <v>3.020946894240967</v>
          </cell>
        </row>
      </sheetData>
      <sheetData sheetId="8"/>
      <sheetData sheetId="9">
        <row r="3">
          <cell r="A3" t="str">
            <v xml:space="preserve">Gerrit Cole SP | NYY </v>
          </cell>
          <cell r="B3">
            <v>207</v>
          </cell>
          <cell r="C3">
            <v>33</v>
          </cell>
          <cell r="D3">
            <v>33</v>
          </cell>
          <cell r="E3">
            <v>27</v>
          </cell>
          <cell r="F3">
            <v>2</v>
          </cell>
          <cell r="G3">
            <v>18</v>
          </cell>
          <cell r="H3">
            <v>8</v>
          </cell>
          <cell r="I3">
            <v>0</v>
          </cell>
          <cell r="J3">
            <v>0</v>
          </cell>
          <cell r="K3">
            <v>257</v>
          </cell>
          <cell r="L3">
            <v>62</v>
          </cell>
          <cell r="M3">
            <v>168</v>
          </cell>
          <cell r="N3">
            <v>3.35</v>
          </cell>
          <cell r="O3">
            <v>1.1100000000000001</v>
          </cell>
          <cell r="P3">
            <v>8</v>
          </cell>
          <cell r="Q3">
            <v>30.686659147371557</v>
          </cell>
          <cell r="R3">
            <v>39</v>
          </cell>
        </row>
        <row r="4">
          <cell r="A4" t="str">
            <v xml:space="preserve">Max Scherzer SP | WAS </v>
          </cell>
          <cell r="B4">
            <v>198</v>
          </cell>
          <cell r="C4">
            <v>33</v>
          </cell>
          <cell r="D4">
            <v>33</v>
          </cell>
          <cell r="E4">
            <v>20</v>
          </cell>
          <cell r="F4">
            <v>1</v>
          </cell>
          <cell r="G4">
            <v>13</v>
          </cell>
          <cell r="H4">
            <v>10</v>
          </cell>
          <cell r="I4">
            <v>0</v>
          </cell>
          <cell r="J4">
            <v>0</v>
          </cell>
          <cell r="K4">
            <v>247</v>
          </cell>
          <cell r="L4">
            <v>62</v>
          </cell>
          <cell r="M4">
            <v>195</v>
          </cell>
          <cell r="N4">
            <v>3.73</v>
          </cell>
          <cell r="O4">
            <v>1.3</v>
          </cell>
          <cell r="P4">
            <v>15</v>
          </cell>
          <cell r="Q4">
            <v>21.259067309284845</v>
          </cell>
          <cell r="R4">
            <v>31</v>
          </cell>
        </row>
        <row r="5">
          <cell r="A5" t="str">
            <v>Jacob deGrom SP | NYM</v>
          </cell>
          <cell r="B5">
            <v>189</v>
          </cell>
          <cell r="C5">
            <v>33</v>
          </cell>
          <cell r="D5">
            <v>33</v>
          </cell>
          <cell r="E5">
            <v>25</v>
          </cell>
          <cell r="F5">
            <v>0</v>
          </cell>
          <cell r="G5">
            <v>13</v>
          </cell>
          <cell r="H5">
            <v>6</v>
          </cell>
          <cell r="I5">
            <v>0</v>
          </cell>
          <cell r="J5">
            <v>0</v>
          </cell>
          <cell r="K5">
            <v>233</v>
          </cell>
          <cell r="L5">
            <v>51</v>
          </cell>
          <cell r="M5">
            <v>157</v>
          </cell>
          <cell r="N5">
            <v>2.9</v>
          </cell>
          <cell r="O5">
            <v>1.1000000000000001</v>
          </cell>
          <cell r="P5">
            <v>3</v>
          </cell>
          <cell r="Q5">
            <v>32.214946271820864</v>
          </cell>
          <cell r="R5">
            <v>39</v>
          </cell>
        </row>
        <row r="6">
          <cell r="A6" t="str">
            <v xml:space="preserve">Lucas Giolito SP | CHW </v>
          </cell>
          <cell r="B6">
            <v>168</v>
          </cell>
          <cell r="C6">
            <v>30</v>
          </cell>
          <cell r="D6">
            <v>33</v>
          </cell>
          <cell r="E6">
            <v>23</v>
          </cell>
          <cell r="F6">
            <v>3</v>
          </cell>
          <cell r="G6">
            <v>15</v>
          </cell>
          <cell r="H6">
            <v>7</v>
          </cell>
          <cell r="I6">
            <v>0</v>
          </cell>
          <cell r="J6">
            <v>0</v>
          </cell>
          <cell r="K6">
            <v>225</v>
          </cell>
          <cell r="L6">
            <v>61</v>
          </cell>
          <cell r="M6">
            <v>139</v>
          </cell>
          <cell r="N6">
            <v>4.0599999999999996</v>
          </cell>
          <cell r="O6">
            <v>1.19</v>
          </cell>
          <cell r="P6">
            <v>12</v>
          </cell>
          <cell r="Q6">
            <v>20.960640067574285</v>
          </cell>
          <cell r="R6">
            <v>36</v>
          </cell>
        </row>
        <row r="7">
          <cell r="A7" t="str">
            <v>Luis Castillo SP | CIN</v>
          </cell>
          <cell r="B7">
            <v>180</v>
          </cell>
          <cell r="C7">
            <v>31</v>
          </cell>
          <cell r="D7">
            <v>33</v>
          </cell>
          <cell r="E7">
            <v>22</v>
          </cell>
          <cell r="F7">
            <v>1</v>
          </cell>
          <cell r="G7">
            <v>15</v>
          </cell>
          <cell r="H7">
            <v>10</v>
          </cell>
          <cell r="I7">
            <v>0</v>
          </cell>
          <cell r="J7">
            <v>0</v>
          </cell>
          <cell r="K7">
            <v>222</v>
          </cell>
          <cell r="L7">
            <v>59</v>
          </cell>
          <cell r="M7">
            <v>140</v>
          </cell>
          <cell r="N7">
            <v>2.79</v>
          </cell>
          <cell r="O7">
            <v>1.1000000000000001</v>
          </cell>
          <cell r="P7">
            <v>17</v>
          </cell>
          <cell r="Q7">
            <v>32.591850442214053</v>
          </cell>
          <cell r="R7">
            <v>30</v>
          </cell>
        </row>
        <row r="8">
          <cell r="A8" t="str">
            <v xml:space="preserve">Shane Bieber SP | CLE </v>
          </cell>
          <cell r="B8">
            <v>182</v>
          </cell>
          <cell r="C8">
            <v>30</v>
          </cell>
          <cell r="D8">
            <v>33</v>
          </cell>
          <cell r="E8">
            <v>25</v>
          </cell>
          <cell r="F8">
            <v>2</v>
          </cell>
          <cell r="G8">
            <v>13</v>
          </cell>
          <cell r="H8">
            <v>8</v>
          </cell>
          <cell r="I8">
            <v>0</v>
          </cell>
          <cell r="J8">
            <v>0</v>
          </cell>
          <cell r="K8">
            <v>221</v>
          </cell>
          <cell r="L8">
            <v>51</v>
          </cell>
          <cell r="M8">
            <v>158</v>
          </cell>
          <cell r="N8">
            <v>3.56</v>
          </cell>
          <cell r="O8">
            <v>1.1499999999999999</v>
          </cell>
          <cell r="P8">
            <v>4</v>
          </cell>
          <cell r="Q8">
            <v>25.356646560005302</v>
          </cell>
          <cell r="R8">
            <v>40</v>
          </cell>
        </row>
        <row r="9">
          <cell r="A9" t="str">
            <v>Patrick Corbin SP | WAS</v>
          </cell>
          <cell r="B9">
            <v>188</v>
          </cell>
          <cell r="C9">
            <v>31</v>
          </cell>
          <cell r="D9">
            <v>32</v>
          </cell>
          <cell r="E9">
            <v>22</v>
          </cell>
          <cell r="F9">
            <v>1</v>
          </cell>
          <cell r="G9">
            <v>13</v>
          </cell>
          <cell r="H9">
            <v>10</v>
          </cell>
          <cell r="I9">
            <v>0</v>
          </cell>
          <cell r="J9">
            <v>0</v>
          </cell>
          <cell r="K9">
            <v>212</v>
          </cell>
          <cell r="L9">
            <v>60</v>
          </cell>
          <cell r="M9">
            <v>183</v>
          </cell>
          <cell r="N9">
            <v>3.68</v>
          </cell>
          <cell r="O9">
            <v>1.29</v>
          </cell>
          <cell r="P9">
            <v>96</v>
          </cell>
          <cell r="Q9">
            <v>19.551228692570138</v>
          </cell>
          <cell r="R9">
            <v>17</v>
          </cell>
        </row>
        <row r="10">
          <cell r="A10" t="str">
            <v>Aaron Nola SP | PHI</v>
          </cell>
          <cell r="B10">
            <v>171</v>
          </cell>
          <cell r="C10">
            <v>31</v>
          </cell>
          <cell r="D10">
            <v>33</v>
          </cell>
          <cell r="E10">
            <v>19</v>
          </cell>
          <cell r="F10">
            <v>2</v>
          </cell>
          <cell r="G10">
            <v>13</v>
          </cell>
          <cell r="H10">
            <v>9</v>
          </cell>
          <cell r="I10">
            <v>0</v>
          </cell>
          <cell r="J10">
            <v>0</v>
          </cell>
          <cell r="K10">
            <v>210</v>
          </cell>
          <cell r="L10">
            <v>67</v>
          </cell>
          <cell r="M10">
            <v>156</v>
          </cell>
          <cell r="N10">
            <v>3.78</v>
          </cell>
          <cell r="O10">
            <v>1.3</v>
          </cell>
          <cell r="P10">
            <v>13</v>
          </cell>
          <cell r="Q10">
            <v>20.855897280466397</v>
          </cell>
          <cell r="R10">
            <v>32</v>
          </cell>
        </row>
        <row r="11">
          <cell r="A11" t="str">
            <v xml:space="preserve">Stephen Strasburg SP | WAS </v>
          </cell>
          <cell r="B11">
            <v>163</v>
          </cell>
          <cell r="C11">
            <v>30</v>
          </cell>
          <cell r="D11">
            <v>33</v>
          </cell>
          <cell r="E11">
            <v>21</v>
          </cell>
          <cell r="F11">
            <v>0</v>
          </cell>
          <cell r="G11">
            <v>12</v>
          </cell>
          <cell r="H11">
            <v>7</v>
          </cell>
          <cell r="I11">
            <v>0</v>
          </cell>
          <cell r="J11">
            <v>0</v>
          </cell>
          <cell r="K11">
            <v>202</v>
          </cell>
          <cell r="L11">
            <v>44</v>
          </cell>
          <cell r="M11">
            <v>147</v>
          </cell>
          <cell r="N11">
            <v>3.31</v>
          </cell>
          <cell r="O11">
            <v>1.17</v>
          </cell>
          <cell r="P11">
            <v>43</v>
          </cell>
          <cell r="Q11">
            <v>24.057041737056544</v>
          </cell>
          <cell r="R11">
            <v>24</v>
          </cell>
        </row>
        <row r="12">
          <cell r="A12" t="str">
            <v>Jose Berrios SP | MIN</v>
          </cell>
          <cell r="B12">
            <v>186</v>
          </cell>
          <cell r="C12">
            <v>33</v>
          </cell>
          <cell r="D12">
            <v>33</v>
          </cell>
          <cell r="E12">
            <v>19</v>
          </cell>
          <cell r="F12">
            <v>1</v>
          </cell>
          <cell r="G12">
            <v>16</v>
          </cell>
          <cell r="H12">
            <v>7</v>
          </cell>
          <cell r="I12">
            <v>0</v>
          </cell>
          <cell r="J12">
            <v>0</v>
          </cell>
          <cell r="K12">
            <v>199</v>
          </cell>
          <cell r="L12">
            <v>60</v>
          </cell>
          <cell r="M12">
            <v>176</v>
          </cell>
          <cell r="N12">
            <v>3.77</v>
          </cell>
          <cell r="O12">
            <v>1.27</v>
          </cell>
          <cell r="P12">
            <v>67</v>
          </cell>
          <cell r="Q12">
            <v>21.396757858822752</v>
          </cell>
          <cell r="R12">
            <v>21</v>
          </cell>
        </row>
        <row r="13">
          <cell r="A13" t="str">
            <v xml:space="preserve">Zack Wheeler SP | PHI </v>
          </cell>
          <cell r="B13">
            <v>195</v>
          </cell>
          <cell r="C13">
            <v>33</v>
          </cell>
          <cell r="D13">
            <v>33</v>
          </cell>
          <cell r="E13">
            <v>22</v>
          </cell>
          <cell r="F13">
            <v>0</v>
          </cell>
          <cell r="G13">
            <v>12</v>
          </cell>
          <cell r="H13">
            <v>7</v>
          </cell>
          <cell r="I13">
            <v>0</v>
          </cell>
          <cell r="J13">
            <v>0</v>
          </cell>
          <cell r="K13">
            <v>197</v>
          </cell>
          <cell r="L13">
            <v>52</v>
          </cell>
          <cell r="M13">
            <v>200</v>
          </cell>
          <cell r="N13">
            <v>3.69</v>
          </cell>
          <cell r="O13">
            <v>1.29</v>
          </cell>
          <cell r="P13">
            <v>60</v>
          </cell>
          <cell r="Q13">
            <v>19.088742025240986</v>
          </cell>
          <cell r="R13">
            <v>22</v>
          </cell>
        </row>
        <row r="14">
          <cell r="A14" t="str">
            <v xml:space="preserve">Sonny Gray SP | CIN </v>
          </cell>
          <cell r="B14">
            <v>165</v>
          </cell>
          <cell r="C14">
            <v>31</v>
          </cell>
          <cell r="D14">
            <v>33</v>
          </cell>
          <cell r="E14">
            <v>18</v>
          </cell>
          <cell r="F14">
            <v>0</v>
          </cell>
          <cell r="G14">
            <v>12</v>
          </cell>
          <cell r="H14">
            <v>9</v>
          </cell>
          <cell r="I14">
            <v>0</v>
          </cell>
          <cell r="J14">
            <v>0</v>
          </cell>
          <cell r="K14">
            <v>194</v>
          </cell>
          <cell r="L14">
            <v>60</v>
          </cell>
          <cell r="M14">
            <v>118</v>
          </cell>
          <cell r="N14">
            <v>3</v>
          </cell>
          <cell r="O14">
            <v>1.08</v>
          </cell>
          <cell r="P14">
            <v>66</v>
          </cell>
          <cell r="Q14">
            <v>27.095082082877866</v>
          </cell>
          <cell r="R14">
            <v>22</v>
          </cell>
        </row>
        <row r="15">
          <cell r="A15" t="str">
            <v xml:space="preserve">Jack Flaherty SP | STL </v>
          </cell>
          <cell r="B15">
            <v>167</v>
          </cell>
          <cell r="C15">
            <v>31</v>
          </cell>
          <cell r="D15">
            <v>33</v>
          </cell>
          <cell r="E15">
            <v>17</v>
          </cell>
          <cell r="F15">
            <v>0</v>
          </cell>
          <cell r="G15">
            <v>13</v>
          </cell>
          <cell r="H15">
            <v>8</v>
          </cell>
          <cell r="I15">
            <v>0</v>
          </cell>
          <cell r="J15">
            <v>0</v>
          </cell>
          <cell r="K15">
            <v>193</v>
          </cell>
          <cell r="L15">
            <v>53</v>
          </cell>
          <cell r="M15">
            <v>143</v>
          </cell>
          <cell r="N15">
            <v>3.33</v>
          </cell>
          <cell r="O15">
            <v>1.17</v>
          </cell>
          <cell r="P15">
            <v>23</v>
          </cell>
          <cell r="Q15">
            <v>25.513937626287721</v>
          </cell>
          <cell r="R15">
            <v>29</v>
          </cell>
        </row>
        <row r="16">
          <cell r="A16" t="str">
            <v>Framber Valdez SP | HOU</v>
          </cell>
          <cell r="B16">
            <v>160</v>
          </cell>
          <cell r="C16">
            <v>29</v>
          </cell>
          <cell r="D16">
            <v>32</v>
          </cell>
          <cell r="E16">
            <v>20</v>
          </cell>
          <cell r="F16">
            <v>0</v>
          </cell>
          <cell r="G16">
            <v>16</v>
          </cell>
          <cell r="H16">
            <v>8</v>
          </cell>
          <cell r="I16">
            <v>0</v>
          </cell>
          <cell r="J16">
            <v>0</v>
          </cell>
          <cell r="K16">
            <v>191</v>
          </cell>
          <cell r="L16">
            <v>52</v>
          </cell>
          <cell r="M16">
            <v>146</v>
          </cell>
          <cell r="N16">
            <v>3.98</v>
          </cell>
          <cell r="O16">
            <v>1.23</v>
          </cell>
          <cell r="P16">
            <v>68</v>
          </cell>
          <cell r="Q16">
            <v>19.819927887641196</v>
          </cell>
          <cell r="R16">
            <v>21</v>
          </cell>
        </row>
        <row r="17">
          <cell r="A17" t="str">
            <v xml:space="preserve">Sandy Alcantara SP | MIA </v>
          </cell>
          <cell r="B17">
            <v>191</v>
          </cell>
          <cell r="C17">
            <v>33</v>
          </cell>
          <cell r="D17">
            <v>33</v>
          </cell>
          <cell r="E17">
            <v>21</v>
          </cell>
          <cell r="F17">
            <v>1</v>
          </cell>
          <cell r="G17">
            <v>10</v>
          </cell>
          <cell r="H17">
            <v>12</v>
          </cell>
          <cell r="I17">
            <v>0</v>
          </cell>
          <cell r="J17">
            <v>0</v>
          </cell>
          <cell r="K17">
            <v>188</v>
          </cell>
          <cell r="L17">
            <v>74</v>
          </cell>
          <cell r="M17">
            <v>181</v>
          </cell>
          <cell r="N17">
            <v>4.1500000000000004</v>
          </cell>
          <cell r="O17">
            <v>1.34</v>
          </cell>
          <cell r="P17">
            <v>109</v>
          </cell>
          <cell r="Q17">
            <v>12.442529497499086</v>
          </cell>
          <cell r="R17">
            <v>16</v>
          </cell>
        </row>
        <row r="18">
          <cell r="A18" t="str">
            <v>Brandon Woodruff SP | MIL</v>
          </cell>
          <cell r="B18">
            <v>163</v>
          </cell>
          <cell r="C18">
            <v>31</v>
          </cell>
          <cell r="D18">
            <v>33</v>
          </cell>
          <cell r="E18">
            <v>15</v>
          </cell>
          <cell r="F18">
            <v>1</v>
          </cell>
          <cell r="G18">
            <v>10</v>
          </cell>
          <cell r="H18">
            <v>10</v>
          </cell>
          <cell r="I18">
            <v>0</v>
          </cell>
          <cell r="J18">
            <v>0</v>
          </cell>
          <cell r="K18">
            <v>188</v>
          </cell>
          <cell r="L18">
            <v>53</v>
          </cell>
          <cell r="M18">
            <v>159</v>
          </cell>
          <cell r="N18">
            <v>4.25</v>
          </cell>
          <cell r="O18">
            <v>1.3</v>
          </cell>
          <cell r="P18">
            <v>31</v>
          </cell>
          <cell r="Q18">
            <v>13.213768690582661</v>
          </cell>
          <cell r="R18">
            <v>26</v>
          </cell>
        </row>
        <row r="19">
          <cell r="A19" t="str">
            <v xml:space="preserve">Tyler Glasnow SP | TB </v>
          </cell>
          <cell r="B19">
            <v>147</v>
          </cell>
          <cell r="C19">
            <v>30</v>
          </cell>
          <cell r="D19">
            <v>33</v>
          </cell>
          <cell r="E19">
            <v>9</v>
          </cell>
          <cell r="F19">
            <v>0</v>
          </cell>
          <cell r="G19">
            <v>11</v>
          </cell>
          <cell r="H19">
            <v>9</v>
          </cell>
          <cell r="I19">
            <v>0</v>
          </cell>
          <cell r="J19">
            <v>0</v>
          </cell>
          <cell r="K19">
            <v>188</v>
          </cell>
          <cell r="L19">
            <v>57</v>
          </cell>
          <cell r="M19">
            <v>131</v>
          </cell>
          <cell r="N19">
            <v>4.33</v>
          </cell>
          <cell r="O19">
            <v>1.27</v>
          </cell>
          <cell r="P19">
            <v>42</v>
          </cell>
          <cell r="Q19">
            <v>13.323575242638046</v>
          </cell>
          <cell r="R19">
            <v>28</v>
          </cell>
        </row>
        <row r="20">
          <cell r="A20" t="str">
            <v xml:space="preserve">Zack Greinke SP | HOU </v>
          </cell>
          <cell r="B20">
            <v>181</v>
          </cell>
          <cell r="C20">
            <v>31</v>
          </cell>
          <cell r="D20">
            <v>33</v>
          </cell>
          <cell r="E20">
            <v>19</v>
          </cell>
          <cell r="F20">
            <v>0</v>
          </cell>
          <cell r="G20">
            <v>14</v>
          </cell>
          <cell r="H20">
            <v>5</v>
          </cell>
          <cell r="I20">
            <v>0</v>
          </cell>
          <cell r="J20">
            <v>0</v>
          </cell>
          <cell r="K20">
            <v>187</v>
          </cell>
          <cell r="L20">
            <v>39</v>
          </cell>
          <cell r="M20">
            <v>162</v>
          </cell>
          <cell r="N20">
            <v>3.63</v>
          </cell>
          <cell r="O20">
            <v>1.1100000000000001</v>
          </cell>
          <cell r="P20">
            <v>46</v>
          </cell>
          <cell r="Q20">
            <v>23.070804697075094</v>
          </cell>
          <cell r="R20">
            <v>25</v>
          </cell>
        </row>
        <row r="21">
          <cell r="A21" t="str">
            <v xml:space="preserve">Lance Lynn SP | CHW </v>
          </cell>
          <cell r="B21">
            <v>182</v>
          </cell>
          <cell r="C21">
            <v>30</v>
          </cell>
          <cell r="D21">
            <v>33</v>
          </cell>
          <cell r="E21">
            <v>22</v>
          </cell>
          <cell r="F21">
            <v>1</v>
          </cell>
          <cell r="G21">
            <v>15</v>
          </cell>
          <cell r="H21">
            <v>8</v>
          </cell>
          <cell r="I21">
            <v>0</v>
          </cell>
          <cell r="J21">
            <v>0</v>
          </cell>
          <cell r="K21">
            <v>185</v>
          </cell>
          <cell r="L21">
            <v>62</v>
          </cell>
          <cell r="M21">
            <v>171</v>
          </cell>
          <cell r="N21">
            <v>3.79</v>
          </cell>
          <cell r="O21">
            <v>1.28</v>
          </cell>
          <cell r="P21">
            <v>34</v>
          </cell>
          <cell r="Q21">
            <v>21.12891096094604</v>
          </cell>
          <cell r="R21">
            <v>28</v>
          </cell>
        </row>
        <row r="22">
          <cell r="A22" t="str">
            <v xml:space="preserve">Carlos Carrasco SP | NYM </v>
          </cell>
          <cell r="B22">
            <v>156</v>
          </cell>
          <cell r="C22">
            <v>30</v>
          </cell>
          <cell r="D22">
            <v>33</v>
          </cell>
          <cell r="E22">
            <v>17</v>
          </cell>
          <cell r="F22">
            <v>1</v>
          </cell>
          <cell r="G22">
            <v>10</v>
          </cell>
          <cell r="H22">
            <v>8</v>
          </cell>
          <cell r="I22">
            <v>0</v>
          </cell>
          <cell r="J22">
            <v>0</v>
          </cell>
          <cell r="K22">
            <v>181</v>
          </cell>
          <cell r="L22">
            <v>49</v>
          </cell>
          <cell r="M22">
            <v>147</v>
          </cell>
          <cell r="N22">
            <v>3.74</v>
          </cell>
          <cell r="O22">
            <v>1.25</v>
          </cell>
          <cell r="P22">
            <v>30</v>
          </cell>
          <cell r="Q22">
            <v>18.347428632945775</v>
          </cell>
          <cell r="R22">
            <v>26</v>
          </cell>
        </row>
        <row r="23">
          <cell r="A23" t="str">
            <v>Cristian Javier SP | HOU</v>
          </cell>
          <cell r="B23">
            <v>167</v>
          </cell>
          <cell r="C23">
            <v>32</v>
          </cell>
          <cell r="D23">
            <v>32</v>
          </cell>
          <cell r="E23">
            <v>12</v>
          </cell>
          <cell r="F23">
            <v>0</v>
          </cell>
          <cell r="G23">
            <v>13</v>
          </cell>
          <cell r="H23">
            <v>8</v>
          </cell>
          <cell r="I23">
            <v>0</v>
          </cell>
          <cell r="J23">
            <v>0</v>
          </cell>
          <cell r="K23">
            <v>181</v>
          </cell>
          <cell r="L23">
            <v>50</v>
          </cell>
          <cell r="M23">
            <v>135</v>
          </cell>
          <cell r="N23">
            <v>3.72</v>
          </cell>
          <cell r="O23">
            <v>1.1100000000000001</v>
          </cell>
          <cell r="P23">
            <v>136</v>
          </cell>
          <cell r="Q23">
            <v>20.342928980754575</v>
          </cell>
          <cell r="R23">
            <v>12</v>
          </cell>
        </row>
        <row r="24">
          <cell r="A24" t="str">
            <v>Charlie Morton SP | ATL</v>
          </cell>
          <cell r="B24">
            <v>164</v>
          </cell>
          <cell r="C24">
            <v>33</v>
          </cell>
          <cell r="D24">
            <v>33</v>
          </cell>
          <cell r="E24">
            <v>11</v>
          </cell>
          <cell r="F24">
            <v>0</v>
          </cell>
          <cell r="G24">
            <v>14</v>
          </cell>
          <cell r="H24">
            <v>8</v>
          </cell>
          <cell r="I24">
            <v>0</v>
          </cell>
          <cell r="J24">
            <v>0</v>
          </cell>
          <cell r="K24">
            <v>179</v>
          </cell>
          <cell r="L24">
            <v>59</v>
          </cell>
          <cell r="M24">
            <v>167</v>
          </cell>
          <cell r="N24">
            <v>4.17</v>
          </cell>
          <cell r="O24">
            <v>1.38</v>
          </cell>
          <cell r="P24">
            <v>99</v>
          </cell>
          <cell r="Q24">
            <v>14.984695186988636</v>
          </cell>
          <cell r="R24">
            <v>17</v>
          </cell>
        </row>
        <row r="25">
          <cell r="A25" t="str">
            <v>Zach Plesac SP | CLE</v>
          </cell>
          <cell r="B25">
            <v>175</v>
          </cell>
          <cell r="C25">
            <v>30</v>
          </cell>
          <cell r="D25">
            <v>33</v>
          </cell>
          <cell r="E25">
            <v>18</v>
          </cell>
          <cell r="F25">
            <v>1</v>
          </cell>
          <cell r="G25">
            <v>12</v>
          </cell>
          <cell r="H25">
            <v>9</v>
          </cell>
          <cell r="I25">
            <v>0</v>
          </cell>
          <cell r="J25">
            <v>0</v>
          </cell>
          <cell r="K25">
            <v>178</v>
          </cell>
          <cell r="L25">
            <v>52</v>
          </cell>
          <cell r="M25">
            <v>150</v>
          </cell>
          <cell r="N25">
            <v>3.28</v>
          </cell>
          <cell r="O25">
            <v>1.1499999999999999</v>
          </cell>
          <cell r="P25">
            <v>44</v>
          </cell>
          <cell r="Q25">
            <v>24.36655182351188</v>
          </cell>
          <cell r="R25">
            <v>27</v>
          </cell>
        </row>
        <row r="26">
          <cell r="A26" t="str">
            <v>Corbin Burnes SP | MIL</v>
          </cell>
          <cell r="B26">
            <v>150</v>
          </cell>
          <cell r="C26">
            <v>30</v>
          </cell>
          <cell r="D26">
            <v>33</v>
          </cell>
          <cell r="E26">
            <v>12</v>
          </cell>
          <cell r="F26">
            <v>0</v>
          </cell>
          <cell r="G26">
            <v>11</v>
          </cell>
          <cell r="H26">
            <v>6</v>
          </cell>
          <cell r="I26">
            <v>0</v>
          </cell>
          <cell r="J26">
            <v>0</v>
          </cell>
          <cell r="K26">
            <v>177</v>
          </cell>
          <cell r="L26">
            <v>51</v>
          </cell>
          <cell r="M26">
            <v>133</v>
          </cell>
          <cell r="N26">
            <v>3.77</v>
          </cell>
          <cell r="O26">
            <v>1.22</v>
          </cell>
          <cell r="P26">
            <v>45</v>
          </cell>
          <cell r="Q26">
            <v>18.579425386730264</v>
          </cell>
          <cell r="R26">
            <v>24</v>
          </cell>
        </row>
        <row r="27">
          <cell r="A27" t="str">
            <v xml:space="preserve">Kyle Hendricks SP | CHC </v>
          </cell>
          <cell r="B27">
            <v>180</v>
          </cell>
          <cell r="C27">
            <v>30</v>
          </cell>
          <cell r="D27">
            <v>33</v>
          </cell>
          <cell r="E27">
            <v>22</v>
          </cell>
          <cell r="F27">
            <v>2</v>
          </cell>
          <cell r="G27">
            <v>14</v>
          </cell>
          <cell r="H27">
            <v>10</v>
          </cell>
          <cell r="I27">
            <v>0</v>
          </cell>
          <cell r="J27">
            <v>0</v>
          </cell>
          <cell r="K27">
            <v>176</v>
          </cell>
          <cell r="L27">
            <v>35</v>
          </cell>
          <cell r="M27">
            <v>166</v>
          </cell>
          <cell r="N27">
            <v>3.4</v>
          </cell>
          <cell r="O27">
            <v>1.1200000000000001</v>
          </cell>
          <cell r="P27">
            <v>55</v>
          </cell>
          <cell r="Q27">
            <v>24.910314783530424</v>
          </cell>
          <cell r="R27">
            <v>23</v>
          </cell>
        </row>
        <row r="28">
          <cell r="A28" t="str">
            <v xml:space="preserve">Chris Archer SP | TB </v>
          </cell>
          <cell r="B28">
            <v>146</v>
          </cell>
          <cell r="C28">
            <v>29</v>
          </cell>
          <cell r="D28">
            <v>32</v>
          </cell>
          <cell r="E28">
            <v>10</v>
          </cell>
          <cell r="F28">
            <v>0</v>
          </cell>
          <cell r="G28">
            <v>7</v>
          </cell>
          <cell r="H28">
            <v>7</v>
          </cell>
          <cell r="I28">
            <v>0</v>
          </cell>
          <cell r="J28">
            <v>0</v>
          </cell>
          <cell r="K28">
            <v>173</v>
          </cell>
          <cell r="L28">
            <v>52</v>
          </cell>
          <cell r="M28">
            <v>140</v>
          </cell>
          <cell r="N28">
            <v>4.24</v>
          </cell>
          <cell r="O28">
            <v>1.31</v>
          </cell>
          <cell r="P28">
            <v>346</v>
          </cell>
          <cell r="Q28">
            <v>8.1625911093444596</v>
          </cell>
          <cell r="R28">
            <v>6</v>
          </cell>
        </row>
        <row r="29">
          <cell r="A29" t="str">
            <v>Lance McCullers SP | HOU</v>
          </cell>
          <cell r="B29">
            <v>151</v>
          </cell>
          <cell r="C29">
            <v>30</v>
          </cell>
          <cell r="D29">
            <v>33</v>
          </cell>
          <cell r="E29">
            <v>14</v>
          </cell>
          <cell r="F29">
            <v>0</v>
          </cell>
          <cell r="G29">
            <v>10</v>
          </cell>
          <cell r="H29">
            <v>7</v>
          </cell>
          <cell r="I29">
            <v>0</v>
          </cell>
          <cell r="J29">
            <v>0</v>
          </cell>
          <cell r="K29">
            <v>173</v>
          </cell>
          <cell r="L29">
            <v>40</v>
          </cell>
          <cell r="M29">
            <v>132</v>
          </cell>
          <cell r="N29">
            <v>3.8</v>
          </cell>
          <cell r="O29">
            <v>1.1299999999999999</v>
          </cell>
          <cell r="P29">
            <v>97</v>
          </cell>
          <cell r="Q29">
            <v>17.623019411043764</v>
          </cell>
          <cell r="R29">
            <v>19</v>
          </cell>
        </row>
        <row r="30">
          <cell r="A30" t="str">
            <v>Tyler Mahle SP | CIN</v>
          </cell>
          <cell r="B30">
            <v>140</v>
          </cell>
          <cell r="C30">
            <v>29</v>
          </cell>
          <cell r="D30">
            <v>32</v>
          </cell>
          <cell r="E30">
            <v>11</v>
          </cell>
          <cell r="F30">
            <v>0</v>
          </cell>
          <cell r="G30">
            <v>6</v>
          </cell>
          <cell r="H30">
            <v>8</v>
          </cell>
          <cell r="I30">
            <v>0</v>
          </cell>
          <cell r="J30">
            <v>0</v>
          </cell>
          <cell r="K30">
            <v>172</v>
          </cell>
          <cell r="L30">
            <v>47</v>
          </cell>
          <cell r="M30">
            <v>126</v>
          </cell>
          <cell r="N30">
            <v>4.03</v>
          </cell>
          <cell r="O30">
            <v>1.23</v>
          </cell>
          <cell r="P30">
            <v>135</v>
          </cell>
          <cell r="Q30">
            <v>11.289873894464868</v>
          </cell>
          <cell r="R30">
            <v>14</v>
          </cell>
        </row>
        <row r="31">
          <cell r="A31" t="str">
            <v xml:space="preserve">Matthew Boyd SP | DET </v>
          </cell>
          <cell r="B31">
            <v>147</v>
          </cell>
          <cell r="C31">
            <v>30</v>
          </cell>
          <cell r="D31">
            <v>33</v>
          </cell>
          <cell r="E31">
            <v>12</v>
          </cell>
          <cell r="F31">
            <v>1</v>
          </cell>
          <cell r="G31">
            <v>9</v>
          </cell>
          <cell r="H31">
            <v>12</v>
          </cell>
          <cell r="I31">
            <v>0</v>
          </cell>
          <cell r="J31">
            <v>0</v>
          </cell>
          <cell r="K31">
            <v>171</v>
          </cell>
          <cell r="L31">
            <v>51</v>
          </cell>
          <cell r="M31">
            <v>156</v>
          </cell>
          <cell r="N31">
            <v>4.84</v>
          </cell>
          <cell r="O31">
            <v>1.41</v>
          </cell>
          <cell r="P31">
            <v>391</v>
          </cell>
          <cell r="Q31">
            <v>2.9822042134552351</v>
          </cell>
          <cell r="R31">
            <v>8</v>
          </cell>
        </row>
        <row r="32">
          <cell r="A32" t="str">
            <v>Kenta Maeda SP | MIN</v>
          </cell>
          <cell r="B32">
            <v>159</v>
          </cell>
          <cell r="C32">
            <v>30</v>
          </cell>
          <cell r="D32">
            <v>33</v>
          </cell>
          <cell r="E32">
            <v>16</v>
          </cell>
          <cell r="F32">
            <v>0</v>
          </cell>
          <cell r="G32">
            <v>12</v>
          </cell>
          <cell r="H32">
            <v>6</v>
          </cell>
          <cell r="I32">
            <v>0</v>
          </cell>
          <cell r="J32">
            <v>0</v>
          </cell>
          <cell r="K32">
            <v>171</v>
          </cell>
          <cell r="L32">
            <v>44</v>
          </cell>
          <cell r="M32">
            <v>131</v>
          </cell>
          <cell r="N32">
            <v>3.78</v>
          </cell>
          <cell r="O32">
            <v>1.1000000000000001</v>
          </cell>
          <cell r="P32">
            <v>24</v>
          </cell>
          <cell r="Q32">
            <v>20.972171420053662</v>
          </cell>
          <cell r="R32">
            <v>32</v>
          </cell>
        </row>
        <row r="33">
          <cell r="A33" t="str">
            <v xml:space="preserve">Corey Kluber SP | NYY </v>
          </cell>
          <cell r="B33">
            <v>145</v>
          </cell>
          <cell r="C33">
            <v>30</v>
          </cell>
          <cell r="D33">
            <v>33</v>
          </cell>
          <cell r="E33">
            <v>10</v>
          </cell>
          <cell r="F33">
            <v>0</v>
          </cell>
          <cell r="G33">
            <v>12</v>
          </cell>
          <cell r="H33">
            <v>7</v>
          </cell>
          <cell r="I33">
            <v>0</v>
          </cell>
          <cell r="J33">
            <v>0</v>
          </cell>
          <cell r="K33">
            <v>169</v>
          </cell>
          <cell r="L33">
            <v>47</v>
          </cell>
          <cell r="M33">
            <v>138</v>
          </cell>
          <cell r="N33">
            <v>4.21</v>
          </cell>
          <cell r="O33">
            <v>1.27</v>
          </cell>
          <cell r="P33">
            <v>128</v>
          </cell>
          <cell r="Q33">
            <v>13.79263251515453</v>
          </cell>
          <cell r="R33">
            <v>13</v>
          </cell>
        </row>
        <row r="34">
          <cell r="A34" t="str">
            <v>Sixto Sanchez SP | MIA</v>
          </cell>
          <cell r="B34">
            <v>181</v>
          </cell>
          <cell r="C34">
            <v>33</v>
          </cell>
          <cell r="D34">
            <v>33</v>
          </cell>
          <cell r="E34">
            <v>14</v>
          </cell>
          <cell r="F34">
            <v>2</v>
          </cell>
          <cell r="G34">
            <v>11</v>
          </cell>
          <cell r="H34">
            <v>10</v>
          </cell>
          <cell r="I34">
            <v>0</v>
          </cell>
          <cell r="J34">
            <v>0</v>
          </cell>
          <cell r="K34">
            <v>167</v>
          </cell>
          <cell r="L34">
            <v>63</v>
          </cell>
          <cell r="M34">
            <v>163</v>
          </cell>
          <cell r="N34">
            <v>3.96</v>
          </cell>
          <cell r="O34">
            <v>1.24</v>
          </cell>
          <cell r="P34">
            <v>89</v>
          </cell>
          <cell r="Q34">
            <v>15.986975819006922</v>
          </cell>
          <cell r="R34">
            <v>19</v>
          </cell>
        </row>
        <row r="35">
          <cell r="A35" t="str">
            <v xml:space="preserve">Eduardo Rodriguez SP | BOS </v>
          </cell>
          <cell r="B35">
            <v>168</v>
          </cell>
          <cell r="C35">
            <v>30</v>
          </cell>
          <cell r="D35">
            <v>33</v>
          </cell>
          <cell r="E35">
            <v>15</v>
          </cell>
          <cell r="F35">
            <v>0</v>
          </cell>
          <cell r="G35">
            <v>13</v>
          </cell>
          <cell r="H35">
            <v>9</v>
          </cell>
          <cell r="I35">
            <v>0</v>
          </cell>
          <cell r="J35">
            <v>0</v>
          </cell>
          <cell r="K35">
            <v>166</v>
          </cell>
          <cell r="L35">
            <v>69</v>
          </cell>
          <cell r="M35">
            <v>175</v>
          </cell>
          <cell r="N35">
            <v>4.2300000000000004</v>
          </cell>
          <cell r="O35">
            <v>1.45</v>
          </cell>
          <cell r="P35">
            <v>182</v>
          </cell>
          <cell r="Q35">
            <v>12.037309384212794</v>
          </cell>
          <cell r="R35">
            <v>11</v>
          </cell>
        </row>
        <row r="36">
          <cell r="A36" t="str">
            <v>Adam Wainwright SP | STL</v>
          </cell>
          <cell r="B36">
            <v>163</v>
          </cell>
          <cell r="C36">
            <v>29</v>
          </cell>
          <cell r="D36">
            <v>32</v>
          </cell>
          <cell r="E36">
            <v>17</v>
          </cell>
          <cell r="F36">
            <v>2</v>
          </cell>
          <cell r="G36">
            <v>13</v>
          </cell>
          <cell r="H36">
            <v>8</v>
          </cell>
          <cell r="I36">
            <v>0</v>
          </cell>
          <cell r="J36">
            <v>0</v>
          </cell>
          <cell r="K36">
            <v>164</v>
          </cell>
          <cell r="L36">
            <v>56</v>
          </cell>
          <cell r="M36">
            <v>162</v>
          </cell>
          <cell r="N36">
            <v>3.79</v>
          </cell>
          <cell r="O36">
            <v>1.33</v>
          </cell>
          <cell r="P36">
            <v>263</v>
          </cell>
          <cell r="Q36">
            <v>16.702669614760342</v>
          </cell>
          <cell r="R36">
            <v>8</v>
          </cell>
        </row>
        <row r="37">
          <cell r="A37" t="str">
            <v>Zach Eflin SP | PHI</v>
          </cell>
          <cell r="B37">
            <v>158</v>
          </cell>
          <cell r="C37">
            <v>29</v>
          </cell>
          <cell r="D37">
            <v>32</v>
          </cell>
          <cell r="E37">
            <v>13</v>
          </cell>
          <cell r="F37">
            <v>2</v>
          </cell>
          <cell r="G37">
            <v>10</v>
          </cell>
          <cell r="H37">
            <v>12</v>
          </cell>
          <cell r="I37">
            <v>0</v>
          </cell>
          <cell r="J37">
            <v>0</v>
          </cell>
          <cell r="K37">
            <v>164</v>
          </cell>
          <cell r="L37">
            <v>47</v>
          </cell>
          <cell r="M37">
            <v>160</v>
          </cell>
          <cell r="N37">
            <v>3.99</v>
          </cell>
          <cell r="O37">
            <v>1.31</v>
          </cell>
          <cell r="P37">
            <v>179</v>
          </cell>
          <cell r="Q37">
            <v>13.26276004504952</v>
          </cell>
          <cell r="R37">
            <v>10</v>
          </cell>
        </row>
        <row r="38">
          <cell r="A38" t="str">
            <v>Aaron Civale SP | CLE</v>
          </cell>
          <cell r="B38">
            <v>166</v>
          </cell>
          <cell r="C38">
            <v>29</v>
          </cell>
          <cell r="D38">
            <v>32</v>
          </cell>
          <cell r="E38">
            <v>19</v>
          </cell>
          <cell r="F38">
            <v>2</v>
          </cell>
          <cell r="G38">
            <v>13</v>
          </cell>
          <cell r="H38">
            <v>10</v>
          </cell>
          <cell r="I38">
            <v>0</v>
          </cell>
          <cell r="J38">
            <v>0</v>
          </cell>
          <cell r="K38">
            <v>163</v>
          </cell>
          <cell r="L38">
            <v>51</v>
          </cell>
          <cell r="M38">
            <v>160</v>
          </cell>
          <cell r="N38">
            <v>4.07</v>
          </cell>
          <cell r="O38">
            <v>1.27</v>
          </cell>
          <cell r="P38">
            <v>141</v>
          </cell>
          <cell r="Q38">
            <v>15.565609096028355</v>
          </cell>
          <cell r="R38">
            <v>12</v>
          </cell>
        </row>
        <row r="39">
          <cell r="A39" t="str">
            <v>Hyun-Jin Ryu SP | TOR</v>
          </cell>
          <cell r="B39">
            <v>163</v>
          </cell>
          <cell r="C39">
            <v>30</v>
          </cell>
          <cell r="D39">
            <v>33</v>
          </cell>
          <cell r="E39">
            <v>21</v>
          </cell>
          <cell r="F39">
            <v>1</v>
          </cell>
          <cell r="G39">
            <v>12</v>
          </cell>
          <cell r="H39">
            <v>8</v>
          </cell>
          <cell r="I39">
            <v>0</v>
          </cell>
          <cell r="J39">
            <v>0</v>
          </cell>
          <cell r="K39">
            <v>160</v>
          </cell>
          <cell r="L39">
            <v>45</v>
          </cell>
          <cell r="M39">
            <v>171</v>
          </cell>
          <cell r="N39">
            <v>3.7</v>
          </cell>
          <cell r="O39">
            <v>1.33</v>
          </cell>
          <cell r="P39">
            <v>47</v>
          </cell>
          <cell r="Q39">
            <v>18.919721852330316</v>
          </cell>
          <cell r="R39">
            <v>25</v>
          </cell>
        </row>
        <row r="40">
          <cell r="A40" t="str">
            <v>Marcus Stroman SP | NYM</v>
          </cell>
          <cell r="B40">
            <v>158</v>
          </cell>
          <cell r="C40">
            <v>29</v>
          </cell>
          <cell r="D40">
            <v>32</v>
          </cell>
          <cell r="E40">
            <v>18</v>
          </cell>
          <cell r="F40">
            <v>0</v>
          </cell>
          <cell r="G40">
            <v>10</v>
          </cell>
          <cell r="H40">
            <v>10</v>
          </cell>
          <cell r="I40">
            <v>0</v>
          </cell>
          <cell r="J40">
            <v>0</v>
          </cell>
          <cell r="K40">
            <v>159</v>
          </cell>
          <cell r="L40">
            <v>56</v>
          </cell>
          <cell r="M40">
            <v>160</v>
          </cell>
          <cell r="N40">
            <v>3.82</v>
          </cell>
          <cell r="O40">
            <v>1.37</v>
          </cell>
          <cell r="P40">
            <v>150</v>
          </cell>
          <cell r="Q40">
            <v>14.346419987412633</v>
          </cell>
          <cell r="R40">
            <v>12</v>
          </cell>
        </row>
        <row r="41">
          <cell r="A41" t="str">
            <v>Ian Anderson SP | ATL</v>
          </cell>
          <cell r="B41">
            <v>151</v>
          </cell>
          <cell r="C41">
            <v>29</v>
          </cell>
          <cell r="D41">
            <v>32</v>
          </cell>
          <cell r="E41">
            <v>12</v>
          </cell>
          <cell r="F41">
            <v>0</v>
          </cell>
          <cell r="G41">
            <v>13</v>
          </cell>
          <cell r="H41">
            <v>7</v>
          </cell>
          <cell r="I41">
            <v>0</v>
          </cell>
          <cell r="J41">
            <v>0</v>
          </cell>
          <cell r="K41">
            <v>158</v>
          </cell>
          <cell r="L41">
            <v>58</v>
          </cell>
          <cell r="M41">
            <v>126</v>
          </cell>
          <cell r="N41">
            <v>3.04</v>
          </cell>
          <cell r="O41">
            <v>1.22</v>
          </cell>
          <cell r="P41">
            <v>87</v>
          </cell>
          <cell r="Q41">
            <v>26.081718606114809</v>
          </cell>
          <cell r="R41">
            <v>19</v>
          </cell>
        </row>
        <row r="42">
          <cell r="A42" t="str">
            <v>Triston McKenzie SP | CLE</v>
          </cell>
          <cell r="B42">
            <v>151</v>
          </cell>
          <cell r="C42">
            <v>29</v>
          </cell>
          <cell r="D42">
            <v>32</v>
          </cell>
          <cell r="E42">
            <v>11</v>
          </cell>
          <cell r="F42">
            <v>0</v>
          </cell>
          <cell r="G42">
            <v>10</v>
          </cell>
          <cell r="H42">
            <v>7</v>
          </cell>
          <cell r="I42">
            <v>0</v>
          </cell>
          <cell r="J42">
            <v>0</v>
          </cell>
          <cell r="K42">
            <v>158</v>
          </cell>
          <cell r="L42">
            <v>42</v>
          </cell>
          <cell r="M42">
            <v>124</v>
          </cell>
          <cell r="N42">
            <v>3.56</v>
          </cell>
          <cell r="O42">
            <v>1.0900000000000001</v>
          </cell>
          <cell r="P42">
            <v>126</v>
          </cell>
          <cell r="Q42">
            <v>19.908869555135976</v>
          </cell>
          <cell r="R42">
            <v>13</v>
          </cell>
        </row>
        <row r="43">
          <cell r="A43" t="str">
            <v xml:space="preserve">Ryan Yarbrough SP | TB </v>
          </cell>
          <cell r="B43">
            <v>165</v>
          </cell>
          <cell r="C43">
            <v>31</v>
          </cell>
          <cell r="D43">
            <v>33</v>
          </cell>
          <cell r="E43">
            <v>13</v>
          </cell>
          <cell r="F43">
            <v>0</v>
          </cell>
          <cell r="G43">
            <v>6</v>
          </cell>
          <cell r="H43">
            <v>8</v>
          </cell>
          <cell r="I43">
            <v>0</v>
          </cell>
          <cell r="J43">
            <v>0</v>
          </cell>
          <cell r="K43">
            <v>157</v>
          </cell>
          <cell r="L43">
            <v>40</v>
          </cell>
          <cell r="M43">
            <v>145</v>
          </cell>
          <cell r="N43">
            <v>3.92</v>
          </cell>
          <cell r="O43">
            <v>1.1200000000000001</v>
          </cell>
          <cell r="P43">
            <v>289</v>
          </cell>
          <cell r="Q43">
            <v>12.005464672562853</v>
          </cell>
          <cell r="R43">
            <v>9</v>
          </cell>
        </row>
        <row r="44">
          <cell r="A44" t="str">
            <v>Max Fried SP | ATL</v>
          </cell>
          <cell r="B44">
            <v>151</v>
          </cell>
          <cell r="C44">
            <v>30</v>
          </cell>
          <cell r="D44">
            <v>33</v>
          </cell>
          <cell r="E44">
            <v>15</v>
          </cell>
          <cell r="F44">
            <v>0</v>
          </cell>
          <cell r="G44">
            <v>13</v>
          </cell>
          <cell r="H44">
            <v>7</v>
          </cell>
          <cell r="I44">
            <v>0</v>
          </cell>
          <cell r="J44">
            <v>0</v>
          </cell>
          <cell r="K44">
            <v>153</v>
          </cell>
          <cell r="L44">
            <v>54</v>
          </cell>
          <cell r="M44">
            <v>152</v>
          </cell>
          <cell r="N44">
            <v>3.75</v>
          </cell>
          <cell r="O44">
            <v>1.36</v>
          </cell>
          <cell r="P44">
            <v>61</v>
          </cell>
          <cell r="Q44">
            <v>18.665868462022591</v>
          </cell>
          <cell r="R44">
            <v>22</v>
          </cell>
        </row>
        <row r="45">
          <cell r="A45" t="str">
            <v xml:space="preserve">Jameson Taillon SP | NYY </v>
          </cell>
          <cell r="B45">
            <v>162</v>
          </cell>
          <cell r="C45">
            <v>29</v>
          </cell>
          <cell r="D45">
            <v>32</v>
          </cell>
          <cell r="E45">
            <v>12</v>
          </cell>
          <cell r="F45">
            <v>2</v>
          </cell>
          <cell r="G45">
            <v>11</v>
          </cell>
          <cell r="H45">
            <v>8</v>
          </cell>
          <cell r="I45">
            <v>0</v>
          </cell>
          <cell r="J45">
            <v>0</v>
          </cell>
          <cell r="K45">
            <v>152</v>
          </cell>
          <cell r="L45">
            <v>44</v>
          </cell>
          <cell r="M45">
            <v>146</v>
          </cell>
          <cell r="N45">
            <v>3.89</v>
          </cell>
          <cell r="O45">
            <v>1.17</v>
          </cell>
          <cell r="P45">
            <v>148</v>
          </cell>
          <cell r="Q45">
            <v>16.497696280102023</v>
          </cell>
          <cell r="R45">
            <v>12</v>
          </cell>
        </row>
        <row r="46">
          <cell r="A46" t="str">
            <v xml:space="preserve">Elieser Hernandez SP | MIA </v>
          </cell>
          <cell r="B46">
            <v>133</v>
          </cell>
          <cell r="C46">
            <v>29</v>
          </cell>
          <cell r="D46">
            <v>32</v>
          </cell>
          <cell r="E46">
            <v>4</v>
          </cell>
          <cell r="F46">
            <v>0</v>
          </cell>
          <cell r="G46">
            <v>6</v>
          </cell>
          <cell r="H46">
            <v>4</v>
          </cell>
          <cell r="I46">
            <v>0</v>
          </cell>
          <cell r="J46">
            <v>0</v>
          </cell>
          <cell r="K46">
            <v>151</v>
          </cell>
          <cell r="L46">
            <v>37</v>
          </cell>
          <cell r="M46">
            <v>128</v>
          </cell>
          <cell r="N46">
            <v>4.58</v>
          </cell>
          <cell r="O46">
            <v>1.23</v>
          </cell>
          <cell r="P46">
            <v>187</v>
          </cell>
          <cell r="Q46">
            <v>5.4969344131968594</v>
          </cell>
          <cell r="R46">
            <v>10</v>
          </cell>
        </row>
        <row r="47">
          <cell r="A47" t="str">
            <v xml:space="preserve">Taijuan Walker SP | NYM </v>
          </cell>
          <cell r="B47">
            <v>143</v>
          </cell>
          <cell r="C47">
            <v>29</v>
          </cell>
          <cell r="D47">
            <v>32</v>
          </cell>
          <cell r="E47">
            <v>13</v>
          </cell>
          <cell r="F47">
            <v>0</v>
          </cell>
          <cell r="G47">
            <v>9</v>
          </cell>
          <cell r="H47">
            <v>9</v>
          </cell>
          <cell r="I47">
            <v>0</v>
          </cell>
          <cell r="J47">
            <v>0</v>
          </cell>
          <cell r="K47">
            <v>150</v>
          </cell>
          <cell r="L47">
            <v>41</v>
          </cell>
          <cell r="M47">
            <v>123</v>
          </cell>
          <cell r="N47">
            <v>3.02</v>
          </cell>
          <cell r="O47">
            <v>1.1499999999999999</v>
          </cell>
          <cell r="P47">
            <v>250</v>
          </cell>
          <cell r="Q47">
            <v>22.310993838815463</v>
          </cell>
          <cell r="R47">
            <v>5</v>
          </cell>
        </row>
        <row r="48">
          <cell r="A48" t="str">
            <v xml:space="preserve">Robbie Ray SP | TOR </v>
          </cell>
          <cell r="B48">
            <v>132</v>
          </cell>
          <cell r="C48">
            <v>29</v>
          </cell>
          <cell r="D48">
            <v>32</v>
          </cell>
          <cell r="E48">
            <v>6</v>
          </cell>
          <cell r="F48">
            <v>0</v>
          </cell>
          <cell r="G48">
            <v>9</v>
          </cell>
          <cell r="H48">
            <v>9</v>
          </cell>
          <cell r="I48">
            <v>0</v>
          </cell>
          <cell r="J48">
            <v>0</v>
          </cell>
          <cell r="K48">
            <v>149</v>
          </cell>
          <cell r="L48">
            <v>70</v>
          </cell>
          <cell r="M48">
            <v>135</v>
          </cell>
          <cell r="N48">
            <v>4.91</v>
          </cell>
          <cell r="O48">
            <v>1.55</v>
          </cell>
          <cell r="P48">
            <v>475</v>
          </cell>
          <cell r="Q48">
            <v>0.81122438636589367</v>
          </cell>
          <cell r="R48">
            <v>5</v>
          </cell>
        </row>
        <row r="49">
          <cell r="A49" t="str">
            <v xml:space="preserve">Mike Soroka SP | ATL </v>
          </cell>
          <cell r="B49">
            <v>155</v>
          </cell>
          <cell r="C49">
            <v>29</v>
          </cell>
          <cell r="D49">
            <v>32</v>
          </cell>
          <cell r="E49">
            <v>19</v>
          </cell>
          <cell r="F49">
            <v>0</v>
          </cell>
          <cell r="G49">
            <v>10</v>
          </cell>
          <cell r="H49">
            <v>5</v>
          </cell>
          <cell r="I49">
            <v>0</v>
          </cell>
          <cell r="J49">
            <v>0</v>
          </cell>
          <cell r="K49">
            <v>147</v>
          </cell>
          <cell r="L49">
            <v>53</v>
          </cell>
          <cell r="M49">
            <v>141</v>
          </cell>
          <cell r="N49">
            <v>3.42</v>
          </cell>
          <cell r="O49">
            <v>1.25</v>
          </cell>
          <cell r="P49">
            <v>100</v>
          </cell>
          <cell r="Q49">
            <v>19.916189439862201</v>
          </cell>
          <cell r="R49">
            <v>14</v>
          </cell>
        </row>
        <row r="50">
          <cell r="A50" t="str">
            <v>Mike Minor SP | KC</v>
          </cell>
          <cell r="B50">
            <v>160</v>
          </cell>
          <cell r="C50">
            <v>29</v>
          </cell>
          <cell r="D50">
            <v>32</v>
          </cell>
          <cell r="E50">
            <v>12</v>
          </cell>
          <cell r="F50">
            <v>2</v>
          </cell>
          <cell r="G50">
            <v>10</v>
          </cell>
          <cell r="H50">
            <v>10</v>
          </cell>
          <cell r="I50">
            <v>0</v>
          </cell>
          <cell r="J50">
            <v>0</v>
          </cell>
          <cell r="K50">
            <v>146</v>
          </cell>
          <cell r="L50">
            <v>58</v>
          </cell>
          <cell r="M50">
            <v>171</v>
          </cell>
          <cell r="N50">
            <v>4.2699999999999996</v>
          </cell>
          <cell r="O50">
            <v>1.43</v>
          </cell>
          <cell r="P50">
            <v>388</v>
          </cell>
          <cell r="Q50">
            <v>8.7261606214184031</v>
          </cell>
          <cell r="R50">
            <v>3</v>
          </cell>
        </row>
        <row r="51">
          <cell r="A51" t="str">
            <v xml:space="preserve">Jake Arrieta SP | CHC </v>
          </cell>
          <cell r="B51">
            <v>147</v>
          </cell>
          <cell r="C51">
            <v>29</v>
          </cell>
          <cell r="D51">
            <v>32</v>
          </cell>
          <cell r="E51">
            <v>11</v>
          </cell>
          <cell r="F51">
            <v>0</v>
          </cell>
          <cell r="G51">
            <v>13</v>
          </cell>
          <cell r="H51">
            <v>9</v>
          </cell>
          <cell r="I51">
            <v>0</v>
          </cell>
          <cell r="J51">
            <v>0</v>
          </cell>
          <cell r="K51">
            <v>146</v>
          </cell>
          <cell r="L51">
            <v>48</v>
          </cell>
          <cell r="M51">
            <v>146</v>
          </cell>
          <cell r="N51">
            <v>3.98</v>
          </cell>
          <cell r="O51">
            <v>1.32</v>
          </cell>
          <cell r="P51">
            <v>277</v>
          </cell>
          <cell r="Q51">
            <v>14.942179701215675</v>
          </cell>
          <cell r="R51" t="e">
            <v>#N/A</v>
          </cell>
        </row>
        <row r="52">
          <cell r="A52" t="str">
            <v>Josh Lindblom SP | MIL</v>
          </cell>
          <cell r="B52">
            <v>143</v>
          </cell>
          <cell r="C52">
            <v>29</v>
          </cell>
          <cell r="D52">
            <v>32</v>
          </cell>
          <cell r="E52">
            <v>6</v>
          </cell>
          <cell r="F52">
            <v>0</v>
          </cell>
          <cell r="G52">
            <v>7</v>
          </cell>
          <cell r="H52">
            <v>10</v>
          </cell>
          <cell r="I52">
            <v>0</v>
          </cell>
          <cell r="J52">
            <v>0</v>
          </cell>
          <cell r="K52">
            <v>146</v>
          </cell>
          <cell r="L52">
            <v>46</v>
          </cell>
          <cell r="M52">
            <v>121</v>
          </cell>
          <cell r="N52">
            <v>3.52</v>
          </cell>
          <cell r="O52">
            <v>1.17</v>
          </cell>
          <cell r="P52">
            <v>282</v>
          </cell>
          <cell r="Q52">
            <v>15.902591109344463</v>
          </cell>
          <cell r="R52">
            <v>2</v>
          </cell>
        </row>
        <row r="53">
          <cell r="A53" t="str">
            <v>Trevor Williams SP | CHC</v>
          </cell>
          <cell r="B53">
            <v>149</v>
          </cell>
          <cell r="C53">
            <v>29</v>
          </cell>
          <cell r="D53">
            <v>32</v>
          </cell>
          <cell r="E53">
            <v>9</v>
          </cell>
          <cell r="F53">
            <v>0</v>
          </cell>
          <cell r="G53">
            <v>10</v>
          </cell>
          <cell r="H53">
            <v>10</v>
          </cell>
          <cell r="I53">
            <v>0</v>
          </cell>
          <cell r="J53">
            <v>0</v>
          </cell>
          <cell r="K53">
            <v>144</v>
          </cell>
          <cell r="L53">
            <v>49</v>
          </cell>
          <cell r="M53">
            <v>154</v>
          </cell>
          <cell r="N53">
            <v>4.45</v>
          </cell>
          <cell r="O53">
            <v>1.36</v>
          </cell>
          <cell r="P53">
            <v>369</v>
          </cell>
          <cell r="Q53">
            <v>7.8298205637815075</v>
          </cell>
          <cell r="R53" t="e">
            <v>#N/A</v>
          </cell>
        </row>
        <row r="54">
          <cell r="A54" t="str">
            <v xml:space="preserve">Chad Kuhl SP | PIT </v>
          </cell>
          <cell r="B54">
            <v>151</v>
          </cell>
          <cell r="C54">
            <v>32</v>
          </cell>
          <cell r="D54">
            <v>32</v>
          </cell>
          <cell r="E54">
            <v>10</v>
          </cell>
          <cell r="F54">
            <v>0</v>
          </cell>
          <cell r="G54">
            <v>7</v>
          </cell>
          <cell r="H54">
            <v>12</v>
          </cell>
          <cell r="I54">
            <v>0</v>
          </cell>
          <cell r="J54">
            <v>0</v>
          </cell>
          <cell r="K54">
            <v>144</v>
          </cell>
          <cell r="L54">
            <v>63</v>
          </cell>
          <cell r="M54">
            <v>135</v>
          </cell>
          <cell r="N54">
            <v>4.2699999999999996</v>
          </cell>
          <cell r="O54">
            <v>1.31</v>
          </cell>
          <cell r="P54">
            <v>387</v>
          </cell>
          <cell r="Q54">
            <v>7.564781311073574</v>
          </cell>
          <cell r="R54" t="e">
            <v>#N/A</v>
          </cell>
        </row>
        <row r="55">
          <cell r="A55" t="str">
            <v>Michael Pineda SP | MIN</v>
          </cell>
          <cell r="B55">
            <v>145</v>
          </cell>
          <cell r="C55">
            <v>29</v>
          </cell>
          <cell r="D55">
            <v>32</v>
          </cell>
          <cell r="E55">
            <v>15</v>
          </cell>
          <cell r="F55">
            <v>0</v>
          </cell>
          <cell r="G55">
            <v>10</v>
          </cell>
          <cell r="H55">
            <v>6</v>
          </cell>
          <cell r="I55">
            <v>0</v>
          </cell>
          <cell r="J55">
            <v>0</v>
          </cell>
          <cell r="K55">
            <v>144</v>
          </cell>
          <cell r="L55">
            <v>36</v>
          </cell>
          <cell r="M55">
            <v>152</v>
          </cell>
          <cell r="N55">
            <v>4.22</v>
          </cell>
          <cell r="O55">
            <v>1.3</v>
          </cell>
          <cell r="P55">
            <v>142</v>
          </cell>
          <cell r="Q55">
            <v>11.657399814501973</v>
          </cell>
          <cell r="R55">
            <v>12</v>
          </cell>
        </row>
        <row r="56">
          <cell r="A56" t="str">
            <v xml:space="preserve">Miles Mikolas SP | STL </v>
          </cell>
          <cell r="B56">
            <v>159</v>
          </cell>
          <cell r="C56">
            <v>29</v>
          </cell>
          <cell r="D56">
            <v>32</v>
          </cell>
          <cell r="E56">
            <v>17</v>
          </cell>
          <cell r="F56">
            <v>1</v>
          </cell>
          <cell r="G56">
            <v>9</v>
          </cell>
          <cell r="H56">
            <v>11</v>
          </cell>
          <cell r="I56">
            <v>0</v>
          </cell>
          <cell r="J56">
            <v>0</v>
          </cell>
          <cell r="K56">
            <v>143</v>
          </cell>
          <cell r="L56">
            <v>37</v>
          </cell>
          <cell r="M56">
            <v>152</v>
          </cell>
          <cell r="N56">
            <v>3.66</v>
          </cell>
          <cell r="O56">
            <v>1.18</v>
          </cell>
          <cell r="P56">
            <v>276</v>
          </cell>
          <cell r="Q56">
            <v>16.140503925270796</v>
          </cell>
          <cell r="R56">
            <v>6</v>
          </cell>
        </row>
        <row r="57">
          <cell r="A57" t="str">
            <v xml:space="preserve">Kyle Gibson SP | TEX </v>
          </cell>
          <cell r="B57">
            <v>147</v>
          </cell>
          <cell r="C57">
            <v>30</v>
          </cell>
          <cell r="D57">
            <v>33</v>
          </cell>
          <cell r="E57">
            <v>11</v>
          </cell>
          <cell r="F57">
            <v>1</v>
          </cell>
          <cell r="G57">
            <v>9</v>
          </cell>
          <cell r="H57">
            <v>10</v>
          </cell>
          <cell r="I57">
            <v>0</v>
          </cell>
          <cell r="J57">
            <v>0</v>
          </cell>
          <cell r="K57">
            <v>142</v>
          </cell>
          <cell r="L57">
            <v>61</v>
          </cell>
          <cell r="M57">
            <v>166</v>
          </cell>
          <cell r="N57">
            <v>5.18</v>
          </cell>
          <cell r="O57">
            <v>1.54</v>
          </cell>
          <cell r="P57">
            <v>556</v>
          </cell>
          <cell r="Q57">
            <v>-1.9970753254496634</v>
          </cell>
          <cell r="R57">
            <v>2</v>
          </cell>
        </row>
        <row r="58">
          <cell r="A58" t="str">
            <v xml:space="preserve">Zach Davies SP | CHC </v>
          </cell>
          <cell r="B58">
            <v>151</v>
          </cell>
          <cell r="C58">
            <v>30</v>
          </cell>
          <cell r="D58">
            <v>33</v>
          </cell>
          <cell r="E58">
            <v>11</v>
          </cell>
          <cell r="F58">
            <v>0</v>
          </cell>
          <cell r="G58">
            <v>12</v>
          </cell>
          <cell r="H58">
            <v>9</v>
          </cell>
          <cell r="I58">
            <v>0</v>
          </cell>
          <cell r="J58">
            <v>0</v>
          </cell>
          <cell r="K58">
            <v>142</v>
          </cell>
          <cell r="L58">
            <v>49</v>
          </cell>
          <cell r="M58">
            <v>147</v>
          </cell>
          <cell r="N58">
            <v>3.69</v>
          </cell>
          <cell r="O58">
            <v>1.3</v>
          </cell>
          <cell r="P58">
            <v>273</v>
          </cell>
          <cell r="Q58">
            <v>17.078713206797179</v>
          </cell>
          <cell r="R58">
            <v>9</v>
          </cell>
        </row>
        <row r="59">
          <cell r="A59" t="str">
            <v xml:space="preserve">Deivi Garcia SP | NYY </v>
          </cell>
          <cell r="B59">
            <v>149</v>
          </cell>
          <cell r="C59">
            <v>26</v>
          </cell>
          <cell r="D59">
            <v>32</v>
          </cell>
          <cell r="E59">
            <v>11</v>
          </cell>
          <cell r="F59">
            <v>0</v>
          </cell>
          <cell r="G59">
            <v>10</v>
          </cell>
          <cell r="H59">
            <v>7</v>
          </cell>
          <cell r="I59">
            <v>0</v>
          </cell>
          <cell r="J59">
            <v>0</v>
          </cell>
          <cell r="K59">
            <v>142</v>
          </cell>
          <cell r="L59">
            <v>36</v>
          </cell>
          <cell r="M59">
            <v>125</v>
          </cell>
          <cell r="N59">
            <v>3.75</v>
          </cell>
          <cell r="O59">
            <v>1.08</v>
          </cell>
          <cell r="P59">
            <v>257</v>
          </cell>
          <cell r="Q59">
            <v>17.118120275597072</v>
          </cell>
          <cell r="R59">
            <v>8</v>
          </cell>
        </row>
        <row r="60">
          <cell r="A60" t="str">
            <v>Dallas Keuchel SP | CHW</v>
          </cell>
          <cell r="B60">
            <v>161</v>
          </cell>
          <cell r="C60">
            <v>29</v>
          </cell>
          <cell r="D60">
            <v>32</v>
          </cell>
          <cell r="E60">
            <v>16</v>
          </cell>
          <cell r="F60">
            <v>0</v>
          </cell>
          <cell r="G60">
            <v>16</v>
          </cell>
          <cell r="H60">
            <v>7</v>
          </cell>
          <cell r="I60">
            <v>0</v>
          </cell>
          <cell r="J60">
            <v>0</v>
          </cell>
          <cell r="K60">
            <v>141</v>
          </cell>
          <cell r="L60">
            <v>62</v>
          </cell>
          <cell r="M60">
            <v>147</v>
          </cell>
          <cell r="N60">
            <v>3.52</v>
          </cell>
          <cell r="O60">
            <v>1.3</v>
          </cell>
          <cell r="P60">
            <v>144</v>
          </cell>
          <cell r="Q60">
            <v>22.440158435191627</v>
          </cell>
          <cell r="R60">
            <v>12</v>
          </cell>
        </row>
        <row r="61">
          <cell r="A61" t="str">
            <v xml:space="preserve">Kwang Hyun Kim SP | STL </v>
          </cell>
          <cell r="B61">
            <v>162</v>
          </cell>
          <cell r="C61">
            <v>30</v>
          </cell>
          <cell r="D61">
            <v>33</v>
          </cell>
          <cell r="E61">
            <v>12</v>
          </cell>
          <cell r="F61">
            <v>0</v>
          </cell>
          <cell r="G61">
            <v>10</v>
          </cell>
          <cell r="H61">
            <v>5</v>
          </cell>
          <cell r="I61">
            <v>0</v>
          </cell>
          <cell r="J61">
            <v>0</v>
          </cell>
          <cell r="K61">
            <v>141</v>
          </cell>
          <cell r="L61">
            <v>51</v>
          </cell>
          <cell r="M61">
            <v>137</v>
          </cell>
          <cell r="N61">
            <v>3.22</v>
          </cell>
          <cell r="O61">
            <v>1.1599999999999999</v>
          </cell>
          <cell r="P61">
            <v>252</v>
          </cell>
          <cell r="Q61">
            <v>21.168120275597069</v>
          </cell>
          <cell r="R61">
            <v>8</v>
          </cell>
        </row>
        <row r="62">
          <cell r="A62" t="str">
            <v>Jon Lester SP | WAS</v>
          </cell>
          <cell r="B62">
            <v>151</v>
          </cell>
          <cell r="C62">
            <v>29</v>
          </cell>
          <cell r="D62">
            <v>32</v>
          </cell>
          <cell r="E62">
            <v>13</v>
          </cell>
          <cell r="F62">
            <v>0</v>
          </cell>
          <cell r="G62">
            <v>11</v>
          </cell>
          <cell r="H62">
            <v>8</v>
          </cell>
          <cell r="I62">
            <v>0</v>
          </cell>
          <cell r="J62">
            <v>0</v>
          </cell>
          <cell r="K62">
            <v>140</v>
          </cell>
          <cell r="L62">
            <v>43</v>
          </cell>
          <cell r="M62">
            <v>168</v>
          </cell>
          <cell r="N62">
            <v>4.2300000000000004</v>
          </cell>
          <cell r="O62">
            <v>1.4</v>
          </cell>
          <cell r="P62">
            <v>356</v>
          </cell>
          <cell r="Q62">
            <v>10.290606942926228</v>
          </cell>
          <cell r="R62" t="e">
            <v>#N/A</v>
          </cell>
        </row>
        <row r="63">
          <cell r="A63" t="str">
            <v>Trevor Rogers SP | MIA</v>
          </cell>
          <cell r="B63">
            <v>143</v>
          </cell>
          <cell r="C63">
            <v>29</v>
          </cell>
          <cell r="D63">
            <v>32</v>
          </cell>
          <cell r="E63">
            <v>9</v>
          </cell>
          <cell r="F63">
            <v>0</v>
          </cell>
          <cell r="G63">
            <v>7</v>
          </cell>
          <cell r="H63">
            <v>9</v>
          </cell>
          <cell r="I63">
            <v>0</v>
          </cell>
          <cell r="J63">
            <v>0</v>
          </cell>
          <cell r="K63">
            <v>139</v>
          </cell>
          <cell r="L63">
            <v>54</v>
          </cell>
          <cell r="M63">
            <v>131</v>
          </cell>
          <cell r="N63">
            <v>3.89</v>
          </cell>
          <cell r="O63">
            <v>1.29</v>
          </cell>
          <cell r="P63">
            <v>360</v>
          </cell>
          <cell r="Q63">
            <v>11.305271224618235</v>
          </cell>
          <cell r="R63">
            <v>2</v>
          </cell>
        </row>
        <row r="64">
          <cell r="A64" t="str">
            <v>Pablo Lopez SP | MIA</v>
          </cell>
          <cell r="B64">
            <v>142</v>
          </cell>
          <cell r="C64">
            <v>29</v>
          </cell>
          <cell r="D64">
            <v>32</v>
          </cell>
          <cell r="E64">
            <v>13</v>
          </cell>
          <cell r="F64">
            <v>0</v>
          </cell>
          <cell r="G64">
            <v>13</v>
          </cell>
          <cell r="H64">
            <v>9</v>
          </cell>
          <cell r="I64">
            <v>0</v>
          </cell>
          <cell r="J64">
            <v>0</v>
          </cell>
          <cell r="K64">
            <v>139</v>
          </cell>
          <cell r="L64">
            <v>39</v>
          </cell>
          <cell r="M64">
            <v>136</v>
          </cell>
          <cell r="N64">
            <v>3.87</v>
          </cell>
          <cell r="O64">
            <v>1.23</v>
          </cell>
          <cell r="P64">
            <v>127</v>
          </cell>
          <cell r="Q64">
            <v>18.053418894299249</v>
          </cell>
          <cell r="R64">
            <v>14</v>
          </cell>
        </row>
        <row r="65">
          <cell r="A65" t="str">
            <v>Steven Matz SP | TOR</v>
          </cell>
          <cell r="B65">
            <v>138</v>
          </cell>
          <cell r="C65">
            <v>29</v>
          </cell>
          <cell r="D65">
            <v>32</v>
          </cell>
          <cell r="E65">
            <v>13</v>
          </cell>
          <cell r="F65">
            <v>1</v>
          </cell>
          <cell r="G65">
            <v>12</v>
          </cell>
          <cell r="H65">
            <v>9</v>
          </cell>
          <cell r="I65">
            <v>0</v>
          </cell>
          <cell r="J65">
            <v>0</v>
          </cell>
          <cell r="K65">
            <v>138</v>
          </cell>
          <cell r="L65">
            <v>54</v>
          </cell>
          <cell r="M65">
            <v>146</v>
          </cell>
          <cell r="N65">
            <v>4.49</v>
          </cell>
          <cell r="O65">
            <v>1.45</v>
          </cell>
          <cell r="P65">
            <v>370</v>
          </cell>
          <cell r="Q65">
            <v>8.1072434661631725</v>
          </cell>
          <cell r="R65">
            <v>3</v>
          </cell>
        </row>
        <row r="66">
          <cell r="A66" t="str">
            <v xml:space="preserve">Jose Urquidy SP | HOU </v>
          </cell>
          <cell r="B66">
            <v>165</v>
          </cell>
          <cell r="C66">
            <v>29</v>
          </cell>
          <cell r="D66">
            <v>32</v>
          </cell>
          <cell r="E66">
            <v>15</v>
          </cell>
          <cell r="F66">
            <v>0</v>
          </cell>
          <cell r="G66">
            <v>8</v>
          </cell>
          <cell r="H66">
            <v>4</v>
          </cell>
          <cell r="I66">
            <v>0</v>
          </cell>
          <cell r="J66">
            <v>0</v>
          </cell>
          <cell r="K66">
            <v>138</v>
          </cell>
          <cell r="L66">
            <v>34</v>
          </cell>
          <cell r="M66">
            <v>127</v>
          </cell>
          <cell r="N66">
            <v>2.67</v>
          </cell>
          <cell r="O66">
            <v>0.98</v>
          </cell>
          <cell r="P66">
            <v>138</v>
          </cell>
          <cell r="Q66">
            <v>27.086806883301865</v>
          </cell>
          <cell r="R66">
            <v>12</v>
          </cell>
        </row>
        <row r="67">
          <cell r="A67" t="str">
            <v xml:space="preserve">J.T. Brubaker SP | PIT </v>
          </cell>
          <cell r="B67">
            <v>147</v>
          </cell>
          <cell r="C67">
            <v>30</v>
          </cell>
          <cell r="D67">
            <v>33</v>
          </cell>
          <cell r="E67">
            <v>8</v>
          </cell>
          <cell r="F67">
            <v>0</v>
          </cell>
          <cell r="G67">
            <v>6</v>
          </cell>
          <cell r="H67">
            <v>10</v>
          </cell>
          <cell r="I67">
            <v>0</v>
          </cell>
          <cell r="J67">
            <v>0</v>
          </cell>
          <cell r="K67">
            <v>137</v>
          </cell>
          <cell r="L67">
            <v>57</v>
          </cell>
          <cell r="M67">
            <v>147</v>
          </cell>
          <cell r="N67">
            <v>4.59</v>
          </cell>
          <cell r="O67">
            <v>1.39</v>
          </cell>
          <cell r="P67">
            <v>480</v>
          </cell>
          <cell r="Q67">
            <v>2.8430151048395129</v>
          </cell>
          <cell r="R67" t="e">
            <v>#N/A</v>
          </cell>
        </row>
        <row r="68">
          <cell r="A68" t="str">
            <v>Brad Keller SP | KC</v>
          </cell>
          <cell r="B68">
            <v>164</v>
          </cell>
          <cell r="C68">
            <v>30</v>
          </cell>
          <cell r="D68">
            <v>33</v>
          </cell>
          <cell r="E68">
            <v>17</v>
          </cell>
          <cell r="F68">
            <v>1</v>
          </cell>
          <cell r="G68">
            <v>12</v>
          </cell>
          <cell r="H68">
            <v>12</v>
          </cell>
          <cell r="I68">
            <v>0</v>
          </cell>
          <cell r="J68">
            <v>0</v>
          </cell>
          <cell r="K68">
            <v>137</v>
          </cell>
          <cell r="L68">
            <v>62</v>
          </cell>
          <cell r="M68">
            <v>162</v>
          </cell>
          <cell r="N68">
            <v>3.89</v>
          </cell>
          <cell r="O68">
            <v>1.36</v>
          </cell>
          <cell r="P68">
            <v>315</v>
          </cell>
          <cell r="Q68">
            <v>14.598223293252509</v>
          </cell>
          <cell r="R68">
            <v>8</v>
          </cell>
        </row>
        <row r="69">
          <cell r="A69" t="str">
            <v xml:space="preserve">Michael Kopech SP | CHW </v>
          </cell>
          <cell r="B69">
            <v>151</v>
          </cell>
          <cell r="C69">
            <v>29</v>
          </cell>
          <cell r="D69">
            <v>32</v>
          </cell>
          <cell r="E69">
            <v>12</v>
          </cell>
          <cell r="F69">
            <v>0</v>
          </cell>
          <cell r="G69">
            <v>9</v>
          </cell>
          <cell r="H69">
            <v>8</v>
          </cell>
          <cell r="I69">
            <v>0</v>
          </cell>
          <cell r="J69">
            <v>0</v>
          </cell>
          <cell r="K69">
            <v>137</v>
          </cell>
          <cell r="L69">
            <v>52</v>
          </cell>
          <cell r="M69">
            <v>143</v>
          </cell>
          <cell r="N69">
            <v>4.0999999999999996</v>
          </cell>
          <cell r="O69">
            <v>1.29</v>
          </cell>
          <cell r="P69">
            <v>183</v>
          </cell>
          <cell r="Q69">
            <v>11.565143694723247</v>
          </cell>
          <cell r="R69">
            <v>10</v>
          </cell>
        </row>
        <row r="70">
          <cell r="A70" t="str">
            <v>Jordan Montgomery SP | NYY</v>
          </cell>
          <cell r="B70">
            <v>137</v>
          </cell>
          <cell r="C70">
            <v>29</v>
          </cell>
          <cell r="D70">
            <v>32</v>
          </cell>
          <cell r="E70">
            <v>6</v>
          </cell>
          <cell r="F70">
            <v>0</v>
          </cell>
          <cell r="G70">
            <v>8</v>
          </cell>
          <cell r="H70">
            <v>6</v>
          </cell>
          <cell r="I70">
            <v>0</v>
          </cell>
          <cell r="J70">
            <v>0</v>
          </cell>
          <cell r="K70">
            <v>137</v>
          </cell>
          <cell r="L70">
            <v>37</v>
          </cell>
          <cell r="M70">
            <v>140</v>
          </cell>
          <cell r="N70">
            <v>4.1900000000000004</v>
          </cell>
          <cell r="O70">
            <v>1.29</v>
          </cell>
          <cell r="P70">
            <v>185</v>
          </cell>
          <cell r="Q70">
            <v>9.9611872867600741</v>
          </cell>
          <cell r="R70">
            <v>10</v>
          </cell>
        </row>
        <row r="71">
          <cell r="A71" t="str">
            <v>Michael Wacha SP | TB</v>
          </cell>
          <cell r="B71">
            <v>129</v>
          </cell>
          <cell r="C71">
            <v>29</v>
          </cell>
          <cell r="D71">
            <v>32</v>
          </cell>
          <cell r="E71">
            <v>5</v>
          </cell>
          <cell r="F71">
            <v>0</v>
          </cell>
          <cell r="G71">
            <v>7</v>
          </cell>
          <cell r="H71">
            <v>8</v>
          </cell>
          <cell r="I71">
            <v>0</v>
          </cell>
          <cell r="J71">
            <v>0</v>
          </cell>
          <cell r="K71">
            <v>135</v>
          </cell>
          <cell r="L71">
            <v>43</v>
          </cell>
          <cell r="M71">
            <v>141</v>
          </cell>
          <cell r="N71">
            <v>4.46</v>
          </cell>
          <cell r="O71">
            <v>1.43</v>
          </cell>
          <cell r="P71">
            <v>447</v>
          </cell>
          <cell r="Q71">
            <v>4.5874614263473461</v>
          </cell>
          <cell r="R71" t="e">
            <v>#N/A</v>
          </cell>
        </row>
        <row r="72">
          <cell r="A72" t="str">
            <v>Matt Moore SP | PHI</v>
          </cell>
          <cell r="B72">
            <v>148</v>
          </cell>
          <cell r="C72">
            <v>29</v>
          </cell>
          <cell r="D72">
            <v>32</v>
          </cell>
          <cell r="E72">
            <v>12</v>
          </cell>
          <cell r="F72">
            <v>0</v>
          </cell>
          <cell r="G72">
            <v>7</v>
          </cell>
          <cell r="H72">
            <v>9</v>
          </cell>
          <cell r="I72">
            <v>0</v>
          </cell>
          <cell r="J72">
            <v>0</v>
          </cell>
          <cell r="K72">
            <v>135</v>
          </cell>
          <cell r="L72">
            <v>49</v>
          </cell>
          <cell r="M72">
            <v>145</v>
          </cell>
          <cell r="N72">
            <v>3.87</v>
          </cell>
          <cell r="O72">
            <v>1.3</v>
          </cell>
          <cell r="P72">
            <v>371</v>
          </cell>
          <cell r="Q72">
            <v>11.301611282255125</v>
          </cell>
          <cell r="R72">
            <v>5</v>
          </cell>
        </row>
        <row r="73">
          <cell r="A73" t="str">
            <v xml:space="preserve">Alec Mills SP | CHC </v>
          </cell>
          <cell r="B73">
            <v>163</v>
          </cell>
          <cell r="C73">
            <v>29</v>
          </cell>
          <cell r="D73">
            <v>32</v>
          </cell>
          <cell r="E73">
            <v>14</v>
          </cell>
          <cell r="F73">
            <v>2</v>
          </cell>
          <cell r="G73">
            <v>14</v>
          </cell>
          <cell r="H73">
            <v>9</v>
          </cell>
          <cell r="I73">
            <v>0</v>
          </cell>
          <cell r="J73">
            <v>0</v>
          </cell>
          <cell r="K73">
            <v>135</v>
          </cell>
          <cell r="L73">
            <v>47</v>
          </cell>
          <cell r="M73">
            <v>148</v>
          </cell>
          <cell r="N73">
            <v>4.01</v>
          </cell>
          <cell r="O73">
            <v>1.19</v>
          </cell>
          <cell r="P73">
            <v>259</v>
          </cell>
          <cell r="Q73">
            <v>16.729796051541953</v>
          </cell>
          <cell r="R73">
            <v>2</v>
          </cell>
        </row>
        <row r="74">
          <cell r="A74" t="str">
            <v>Spencer Turnbull SP | DET</v>
          </cell>
          <cell r="B74">
            <v>137</v>
          </cell>
          <cell r="C74">
            <v>30</v>
          </cell>
          <cell r="D74">
            <v>33</v>
          </cell>
          <cell r="E74">
            <v>11</v>
          </cell>
          <cell r="F74">
            <v>0</v>
          </cell>
          <cell r="G74">
            <v>7</v>
          </cell>
          <cell r="H74">
            <v>13</v>
          </cell>
          <cell r="I74">
            <v>0</v>
          </cell>
          <cell r="J74">
            <v>0</v>
          </cell>
          <cell r="K74">
            <v>134</v>
          </cell>
          <cell r="L74">
            <v>56</v>
          </cell>
          <cell r="M74">
            <v>151</v>
          </cell>
          <cell r="N74">
            <v>5.12</v>
          </cell>
          <cell r="O74">
            <v>1.51</v>
          </cell>
          <cell r="P74">
            <v>585</v>
          </cell>
          <cell r="Q74">
            <v>-5.3038065851800322</v>
          </cell>
          <cell r="R74">
            <v>2</v>
          </cell>
        </row>
        <row r="75">
          <cell r="A75" t="str">
            <v xml:space="preserve">Dylan Cease SP | CHW </v>
          </cell>
          <cell r="B75">
            <v>141</v>
          </cell>
          <cell r="C75">
            <v>29</v>
          </cell>
          <cell r="D75">
            <v>32</v>
          </cell>
          <cell r="E75">
            <v>10</v>
          </cell>
          <cell r="F75">
            <v>0</v>
          </cell>
          <cell r="G75">
            <v>13</v>
          </cell>
          <cell r="H75">
            <v>9</v>
          </cell>
          <cell r="I75">
            <v>0</v>
          </cell>
          <cell r="J75">
            <v>0</v>
          </cell>
          <cell r="K75">
            <v>134</v>
          </cell>
          <cell r="L75">
            <v>63</v>
          </cell>
          <cell r="M75">
            <v>135</v>
          </cell>
          <cell r="N75">
            <v>4.51</v>
          </cell>
          <cell r="O75">
            <v>1.4</v>
          </cell>
          <cell r="P75">
            <v>348</v>
          </cell>
          <cell r="Q75">
            <v>9.3116897876710087</v>
          </cell>
          <cell r="R75">
            <v>5</v>
          </cell>
        </row>
        <row r="76">
          <cell r="A76" t="str">
            <v>Danny Duffy SP | KC</v>
          </cell>
          <cell r="B76">
            <v>143</v>
          </cell>
          <cell r="C76">
            <v>29</v>
          </cell>
          <cell r="D76">
            <v>32</v>
          </cell>
          <cell r="E76">
            <v>11</v>
          </cell>
          <cell r="F76">
            <v>0</v>
          </cell>
          <cell r="G76">
            <v>10</v>
          </cell>
          <cell r="H76">
            <v>8</v>
          </cell>
          <cell r="I76">
            <v>0</v>
          </cell>
          <cell r="J76">
            <v>0</v>
          </cell>
          <cell r="K76">
            <v>133</v>
          </cell>
          <cell r="L76">
            <v>58</v>
          </cell>
          <cell r="M76">
            <v>157</v>
          </cell>
          <cell r="N76">
            <v>4.57</v>
          </cell>
          <cell r="O76">
            <v>1.5</v>
          </cell>
          <cell r="P76">
            <v>443</v>
          </cell>
          <cell r="Q76">
            <v>5.2088407366921707</v>
          </cell>
          <cell r="R76">
            <v>3</v>
          </cell>
        </row>
        <row r="77">
          <cell r="A77" t="str">
            <v xml:space="preserve">Dane Dunning SP | TEX </v>
          </cell>
          <cell r="B77">
            <v>148</v>
          </cell>
          <cell r="C77">
            <v>30</v>
          </cell>
          <cell r="D77">
            <v>33</v>
          </cell>
          <cell r="E77">
            <v>10</v>
          </cell>
          <cell r="F77">
            <v>0</v>
          </cell>
          <cell r="G77">
            <v>6</v>
          </cell>
          <cell r="H77">
            <v>7</v>
          </cell>
          <cell r="I77">
            <v>0</v>
          </cell>
          <cell r="J77">
            <v>0</v>
          </cell>
          <cell r="K77">
            <v>132</v>
          </cell>
          <cell r="L77">
            <v>46</v>
          </cell>
          <cell r="M77">
            <v>144</v>
          </cell>
          <cell r="N77">
            <v>4.55</v>
          </cell>
          <cell r="O77">
            <v>1.28</v>
          </cell>
          <cell r="P77">
            <v>190</v>
          </cell>
          <cell r="Q77">
            <v>5.2232744708337489</v>
          </cell>
          <cell r="R77">
            <v>11</v>
          </cell>
        </row>
        <row r="78">
          <cell r="A78" t="str">
            <v xml:space="preserve">Martin Perez SP | BOS </v>
          </cell>
          <cell r="B78">
            <v>136</v>
          </cell>
          <cell r="C78">
            <v>29</v>
          </cell>
          <cell r="D78">
            <v>32</v>
          </cell>
          <cell r="E78">
            <v>10</v>
          </cell>
          <cell r="F78">
            <v>0</v>
          </cell>
          <cell r="G78">
            <v>10</v>
          </cell>
          <cell r="H78">
            <v>8</v>
          </cell>
          <cell r="I78">
            <v>0</v>
          </cell>
          <cell r="J78">
            <v>0</v>
          </cell>
          <cell r="K78">
            <v>131</v>
          </cell>
          <cell r="L78">
            <v>68</v>
          </cell>
          <cell r="M78">
            <v>135</v>
          </cell>
          <cell r="N78">
            <v>4.29</v>
          </cell>
          <cell r="O78">
            <v>1.49</v>
          </cell>
          <cell r="P78">
            <v>408</v>
          </cell>
          <cell r="Q78">
            <v>7.9125006790552845</v>
          </cell>
          <cell r="R78">
            <v>2</v>
          </cell>
        </row>
        <row r="79">
          <cell r="A79" t="str">
            <v xml:space="preserve">Nathan Eovaldi SP | BOS </v>
          </cell>
          <cell r="B79">
            <v>139</v>
          </cell>
          <cell r="C79">
            <v>30</v>
          </cell>
          <cell r="D79">
            <v>33</v>
          </cell>
          <cell r="E79">
            <v>11</v>
          </cell>
          <cell r="F79">
            <v>0</v>
          </cell>
          <cell r="G79">
            <v>7</v>
          </cell>
          <cell r="H79">
            <v>7</v>
          </cell>
          <cell r="I79">
            <v>0</v>
          </cell>
          <cell r="J79">
            <v>0</v>
          </cell>
          <cell r="K79">
            <v>131</v>
          </cell>
          <cell r="L79">
            <v>45</v>
          </cell>
          <cell r="M79">
            <v>160</v>
          </cell>
          <cell r="N79">
            <v>5.12</v>
          </cell>
          <cell r="O79">
            <v>1.47</v>
          </cell>
          <cell r="P79">
            <v>194</v>
          </cell>
          <cell r="Q79">
            <v>-0.86959909238464261</v>
          </cell>
          <cell r="R79">
            <v>10</v>
          </cell>
        </row>
        <row r="80">
          <cell r="A80" t="str">
            <v>Brady Singer SP | KC</v>
          </cell>
          <cell r="B80">
            <v>152</v>
          </cell>
          <cell r="C80">
            <v>30</v>
          </cell>
          <cell r="D80">
            <v>33</v>
          </cell>
          <cell r="E80">
            <v>9</v>
          </cell>
          <cell r="F80">
            <v>0</v>
          </cell>
          <cell r="G80">
            <v>9</v>
          </cell>
          <cell r="H80">
            <v>12</v>
          </cell>
          <cell r="I80">
            <v>0</v>
          </cell>
          <cell r="J80">
            <v>0</v>
          </cell>
          <cell r="K80">
            <v>131</v>
          </cell>
          <cell r="L80">
            <v>55</v>
          </cell>
          <cell r="M80">
            <v>154</v>
          </cell>
          <cell r="N80">
            <v>4.67</v>
          </cell>
          <cell r="O80">
            <v>1.37</v>
          </cell>
          <cell r="P80">
            <v>170</v>
          </cell>
          <cell r="Q80">
            <v>5.902463579449468</v>
          </cell>
          <cell r="R80">
            <v>11</v>
          </cell>
        </row>
        <row r="81">
          <cell r="A81" t="str">
            <v>Keegan Akin SP | BAL</v>
          </cell>
          <cell r="B81">
            <v>147</v>
          </cell>
          <cell r="C81">
            <v>30</v>
          </cell>
          <cell r="D81">
            <v>33</v>
          </cell>
          <cell r="E81">
            <v>8</v>
          </cell>
          <cell r="F81">
            <v>0</v>
          </cell>
          <cell r="G81">
            <v>7</v>
          </cell>
          <cell r="H81">
            <v>11</v>
          </cell>
          <cell r="I81">
            <v>0</v>
          </cell>
          <cell r="J81">
            <v>0</v>
          </cell>
          <cell r="K81">
            <v>131</v>
          </cell>
          <cell r="L81">
            <v>46</v>
          </cell>
          <cell r="M81">
            <v>144</v>
          </cell>
          <cell r="N81">
            <v>4.1500000000000004</v>
          </cell>
          <cell r="O81">
            <v>1.29</v>
          </cell>
          <cell r="P81">
            <v>390</v>
          </cell>
          <cell r="Q81">
            <v>8.8247813110735667</v>
          </cell>
          <cell r="R81">
            <v>2</v>
          </cell>
        </row>
        <row r="82">
          <cell r="A82" t="str">
            <v xml:space="preserve">Tyler Anderson SP | PIT </v>
          </cell>
          <cell r="B82">
            <v>113</v>
          </cell>
          <cell r="C82">
            <v>26</v>
          </cell>
          <cell r="D82">
            <v>32</v>
          </cell>
          <cell r="E82">
            <v>6</v>
          </cell>
          <cell r="F82">
            <v>2</v>
          </cell>
          <cell r="G82">
            <v>6</v>
          </cell>
          <cell r="H82">
            <v>9</v>
          </cell>
          <cell r="I82">
            <v>0</v>
          </cell>
          <cell r="J82">
            <v>0</v>
          </cell>
          <cell r="K82">
            <v>130</v>
          </cell>
          <cell r="L82">
            <v>47</v>
          </cell>
          <cell r="M82">
            <v>127</v>
          </cell>
          <cell r="N82">
            <v>5.34</v>
          </cell>
          <cell r="O82">
            <v>1.54</v>
          </cell>
          <cell r="P82">
            <v>610</v>
          </cell>
          <cell r="Q82">
            <v>-8.4882529066878654</v>
          </cell>
          <cell r="R82" t="e">
            <v>#N/A</v>
          </cell>
        </row>
        <row r="83">
          <cell r="A83" t="str">
            <v xml:space="preserve">Kohei Arihara SP | TEX </v>
          </cell>
          <cell r="B83">
            <v>149</v>
          </cell>
          <cell r="C83">
            <v>29</v>
          </cell>
          <cell r="D83">
            <v>32</v>
          </cell>
          <cell r="E83">
            <v>11</v>
          </cell>
          <cell r="F83">
            <v>0</v>
          </cell>
          <cell r="G83">
            <v>6</v>
          </cell>
          <cell r="H83">
            <v>11</v>
          </cell>
          <cell r="I83">
            <v>0</v>
          </cell>
          <cell r="J83">
            <v>0</v>
          </cell>
          <cell r="K83">
            <v>130</v>
          </cell>
          <cell r="L83">
            <v>57</v>
          </cell>
          <cell r="M83">
            <v>155</v>
          </cell>
          <cell r="N83">
            <v>4.95</v>
          </cell>
          <cell r="O83">
            <v>1.42</v>
          </cell>
          <cell r="P83">
            <v>567</v>
          </cell>
          <cell r="Q83">
            <v>-2.8679935406936314</v>
          </cell>
          <cell r="R83">
            <v>3</v>
          </cell>
        </row>
        <row r="84">
          <cell r="A84" t="str">
            <v xml:space="preserve">Garrett Richards SP | BOS </v>
          </cell>
          <cell r="B84">
            <v>138</v>
          </cell>
          <cell r="C84">
            <v>29</v>
          </cell>
          <cell r="D84">
            <v>32</v>
          </cell>
          <cell r="E84">
            <v>9</v>
          </cell>
          <cell r="F84">
            <v>0</v>
          </cell>
          <cell r="G84">
            <v>6</v>
          </cell>
          <cell r="H84">
            <v>8</v>
          </cell>
          <cell r="I84">
            <v>0</v>
          </cell>
          <cell r="J84">
            <v>0</v>
          </cell>
          <cell r="K84">
            <v>130</v>
          </cell>
          <cell r="L84">
            <v>53</v>
          </cell>
          <cell r="M84">
            <v>136</v>
          </cell>
          <cell r="N84">
            <v>4.75</v>
          </cell>
          <cell r="O84">
            <v>1.37</v>
          </cell>
          <cell r="P84">
            <v>489</v>
          </cell>
          <cell r="Q84">
            <v>1.5361851336579544</v>
          </cell>
          <cell r="R84">
            <v>3</v>
          </cell>
        </row>
        <row r="85">
          <cell r="A85" t="str">
            <v>Tanner Roark SP | TOR</v>
          </cell>
          <cell r="B85">
            <v>133</v>
          </cell>
          <cell r="C85">
            <v>29</v>
          </cell>
          <cell r="D85">
            <v>32</v>
          </cell>
          <cell r="E85">
            <v>5</v>
          </cell>
          <cell r="F85">
            <v>0</v>
          </cell>
          <cell r="G85">
            <v>8</v>
          </cell>
          <cell r="H85">
            <v>8</v>
          </cell>
          <cell r="I85">
            <v>0</v>
          </cell>
          <cell r="J85">
            <v>0</v>
          </cell>
          <cell r="K85">
            <v>129</v>
          </cell>
          <cell r="L85">
            <v>52</v>
          </cell>
          <cell r="M85">
            <v>158</v>
          </cell>
          <cell r="N85">
            <v>5.12</v>
          </cell>
          <cell r="O85">
            <v>1.57</v>
          </cell>
          <cell r="P85">
            <v>598</v>
          </cell>
          <cell r="Q85">
            <v>-5.2371700619430914</v>
          </cell>
          <cell r="R85" t="e">
            <v>#N/A</v>
          </cell>
        </row>
        <row r="86">
          <cell r="A86" t="str">
            <v>Adrian Houser SP | MIL</v>
          </cell>
          <cell r="B86">
            <v>135</v>
          </cell>
          <cell r="C86">
            <v>29</v>
          </cell>
          <cell r="D86">
            <v>32</v>
          </cell>
          <cell r="E86">
            <v>3</v>
          </cell>
          <cell r="F86">
            <v>0</v>
          </cell>
          <cell r="G86">
            <v>4</v>
          </cell>
          <cell r="H86">
            <v>11</v>
          </cell>
          <cell r="I86">
            <v>0</v>
          </cell>
          <cell r="J86">
            <v>0</v>
          </cell>
          <cell r="K86">
            <v>129</v>
          </cell>
          <cell r="L86">
            <v>46</v>
          </cell>
          <cell r="M86">
            <v>133</v>
          </cell>
          <cell r="N86">
            <v>4.1900000000000004</v>
          </cell>
          <cell r="O86">
            <v>1.32</v>
          </cell>
          <cell r="P86">
            <v>459</v>
          </cell>
          <cell r="Q86">
            <v>5.719252144820957</v>
          </cell>
          <cell r="R86">
            <v>2</v>
          </cell>
        </row>
        <row r="87">
          <cell r="A87" t="str">
            <v>Casey Mize SP | DET</v>
          </cell>
          <cell r="B87">
            <v>139</v>
          </cell>
          <cell r="C87">
            <v>29</v>
          </cell>
          <cell r="D87">
            <v>32</v>
          </cell>
          <cell r="E87">
            <v>8</v>
          </cell>
          <cell r="F87">
            <v>0</v>
          </cell>
          <cell r="G87">
            <v>4</v>
          </cell>
          <cell r="H87">
            <v>10</v>
          </cell>
          <cell r="I87">
            <v>0</v>
          </cell>
          <cell r="J87">
            <v>0</v>
          </cell>
          <cell r="K87">
            <v>129</v>
          </cell>
          <cell r="L87">
            <v>47</v>
          </cell>
          <cell r="M87">
            <v>133</v>
          </cell>
          <cell r="N87">
            <v>4.59</v>
          </cell>
          <cell r="O87">
            <v>1.29</v>
          </cell>
          <cell r="P87">
            <v>482</v>
          </cell>
          <cell r="Q87">
            <v>2.2019322600947371</v>
          </cell>
          <cell r="R87">
            <v>6</v>
          </cell>
        </row>
        <row r="88">
          <cell r="A88" t="str">
            <v xml:space="preserve">Bruce Zimmermann SP | BAL </v>
          </cell>
          <cell r="B88">
            <v>157</v>
          </cell>
          <cell r="C88">
            <v>32</v>
          </cell>
          <cell r="D88">
            <v>32</v>
          </cell>
          <cell r="E88">
            <v>12</v>
          </cell>
          <cell r="F88">
            <v>0</v>
          </cell>
          <cell r="G88">
            <v>7</v>
          </cell>
          <cell r="H88">
            <v>11</v>
          </cell>
          <cell r="I88">
            <v>0</v>
          </cell>
          <cell r="J88">
            <v>0</v>
          </cell>
          <cell r="K88">
            <v>128</v>
          </cell>
          <cell r="L88">
            <v>57</v>
          </cell>
          <cell r="M88">
            <v>173</v>
          </cell>
          <cell r="N88">
            <v>4.91</v>
          </cell>
          <cell r="O88">
            <v>1.46</v>
          </cell>
          <cell r="P88">
            <v>581</v>
          </cell>
          <cell r="Q88">
            <v>-2.9638065851800333</v>
          </cell>
          <cell r="R88" t="e">
            <v>#N/A</v>
          </cell>
        </row>
        <row r="89">
          <cell r="A89" t="str">
            <v>Drew Smyly SP | ATL</v>
          </cell>
          <cell r="B89">
            <v>110</v>
          </cell>
          <cell r="C89">
            <v>26</v>
          </cell>
          <cell r="D89">
            <v>32</v>
          </cell>
          <cell r="E89">
            <v>5</v>
          </cell>
          <cell r="F89">
            <v>0</v>
          </cell>
          <cell r="G89">
            <v>3</v>
          </cell>
          <cell r="H89">
            <v>6</v>
          </cell>
          <cell r="I89">
            <v>0</v>
          </cell>
          <cell r="J89">
            <v>0</v>
          </cell>
          <cell r="K89">
            <v>127</v>
          </cell>
          <cell r="L89">
            <v>43</v>
          </cell>
          <cell r="M89">
            <v>115</v>
          </cell>
          <cell r="N89">
            <v>5.12</v>
          </cell>
          <cell r="O89">
            <v>1.43</v>
          </cell>
          <cell r="P89">
            <v>195</v>
          </cell>
          <cell r="Q89">
            <v>-3.5449348106926366</v>
          </cell>
          <cell r="R89">
            <v>11</v>
          </cell>
        </row>
        <row r="90">
          <cell r="A90" t="str">
            <v xml:space="preserve">Nate Pearson SP | TOR </v>
          </cell>
          <cell r="B90">
            <v>147</v>
          </cell>
          <cell r="C90">
            <v>30</v>
          </cell>
          <cell r="D90">
            <v>33</v>
          </cell>
          <cell r="E90">
            <v>10</v>
          </cell>
          <cell r="F90">
            <v>0</v>
          </cell>
          <cell r="G90">
            <v>7</v>
          </cell>
          <cell r="H90">
            <v>8</v>
          </cell>
          <cell r="I90">
            <v>0</v>
          </cell>
          <cell r="J90">
            <v>0</v>
          </cell>
          <cell r="K90">
            <v>126</v>
          </cell>
          <cell r="L90">
            <v>64</v>
          </cell>
          <cell r="M90">
            <v>145</v>
          </cell>
          <cell r="N90">
            <v>4.88</v>
          </cell>
          <cell r="O90">
            <v>1.42</v>
          </cell>
          <cell r="P90">
            <v>193</v>
          </cell>
          <cell r="Q90">
            <v>1.7404009076153579</v>
          </cell>
          <cell r="R90">
            <v>11</v>
          </cell>
        </row>
        <row r="91">
          <cell r="A91" t="str">
            <v>Dean Kremer SP | BAL</v>
          </cell>
          <cell r="B91">
            <v>145</v>
          </cell>
          <cell r="C91">
            <v>29</v>
          </cell>
          <cell r="D91">
            <v>32</v>
          </cell>
          <cell r="E91">
            <v>10</v>
          </cell>
          <cell r="F91">
            <v>0</v>
          </cell>
          <cell r="G91">
            <v>8</v>
          </cell>
          <cell r="H91">
            <v>9</v>
          </cell>
          <cell r="I91">
            <v>0</v>
          </cell>
          <cell r="J91">
            <v>0</v>
          </cell>
          <cell r="K91">
            <v>126</v>
          </cell>
          <cell r="L91">
            <v>53</v>
          </cell>
          <cell r="M91">
            <v>153</v>
          </cell>
          <cell r="N91">
            <v>4.88</v>
          </cell>
          <cell r="O91">
            <v>1.41</v>
          </cell>
          <cell r="P91">
            <v>497</v>
          </cell>
          <cell r="Q91">
            <v>1.4536080360396184</v>
          </cell>
          <cell r="R91">
            <v>3</v>
          </cell>
        </row>
        <row r="92">
          <cell r="A92" t="str">
            <v>Wade Miley SP | CIN</v>
          </cell>
          <cell r="B92">
            <v>129</v>
          </cell>
          <cell r="C92">
            <v>29</v>
          </cell>
          <cell r="D92">
            <v>32</v>
          </cell>
          <cell r="E92">
            <v>11</v>
          </cell>
          <cell r="F92">
            <v>0</v>
          </cell>
          <cell r="G92">
            <v>9</v>
          </cell>
          <cell r="H92">
            <v>9</v>
          </cell>
          <cell r="I92">
            <v>0</v>
          </cell>
          <cell r="J92">
            <v>0</v>
          </cell>
          <cell r="K92">
            <v>126</v>
          </cell>
          <cell r="L92">
            <v>50</v>
          </cell>
          <cell r="M92">
            <v>128</v>
          </cell>
          <cell r="N92">
            <v>4.17</v>
          </cell>
          <cell r="O92">
            <v>1.37</v>
          </cell>
          <cell r="P92">
            <v>382</v>
          </cell>
          <cell r="Q92">
            <v>9.4658641558183447</v>
          </cell>
          <cell r="R92" t="e">
            <v>#N/A</v>
          </cell>
        </row>
        <row r="93">
          <cell r="A93" t="str">
            <v xml:space="preserve">Tarik Skubal SP | DET </v>
          </cell>
          <cell r="B93">
            <v>137</v>
          </cell>
          <cell r="C93">
            <v>29</v>
          </cell>
          <cell r="D93">
            <v>32</v>
          </cell>
          <cell r="E93">
            <v>10</v>
          </cell>
          <cell r="F93">
            <v>0</v>
          </cell>
          <cell r="G93">
            <v>6</v>
          </cell>
          <cell r="H93">
            <v>11</v>
          </cell>
          <cell r="I93">
            <v>0</v>
          </cell>
          <cell r="J93">
            <v>0</v>
          </cell>
          <cell r="K93">
            <v>125</v>
          </cell>
          <cell r="L93">
            <v>48</v>
          </cell>
          <cell r="M93">
            <v>141</v>
          </cell>
          <cell r="N93">
            <v>4.53</v>
          </cell>
          <cell r="O93">
            <v>1.38</v>
          </cell>
          <cell r="P93">
            <v>481</v>
          </cell>
          <cell r="Q93">
            <v>3.4730151048395097</v>
          </cell>
          <cell r="R93">
            <v>9</v>
          </cell>
        </row>
        <row r="94">
          <cell r="A94" t="str">
            <v xml:space="preserve">Carlos Martinez SP | STL </v>
          </cell>
          <cell r="B94">
            <v>135</v>
          </cell>
          <cell r="C94">
            <v>26</v>
          </cell>
          <cell r="D94">
            <v>32</v>
          </cell>
          <cell r="E94">
            <v>7</v>
          </cell>
          <cell r="F94">
            <v>0</v>
          </cell>
          <cell r="G94">
            <v>6</v>
          </cell>
          <cell r="H94">
            <v>8</v>
          </cell>
          <cell r="I94">
            <v>0</v>
          </cell>
          <cell r="J94">
            <v>0</v>
          </cell>
          <cell r="K94">
            <v>124</v>
          </cell>
          <cell r="L94">
            <v>44</v>
          </cell>
          <cell r="M94">
            <v>119</v>
          </cell>
          <cell r="N94">
            <v>3.72</v>
          </cell>
          <cell r="O94">
            <v>1.2</v>
          </cell>
          <cell r="P94">
            <v>352</v>
          </cell>
          <cell r="Q94">
            <v>12.944974759018184</v>
          </cell>
          <cell r="R94">
            <v>8</v>
          </cell>
        </row>
        <row r="95">
          <cell r="A95" t="str">
            <v>Mitch Keller SP | PIT</v>
          </cell>
          <cell r="B95">
            <v>129</v>
          </cell>
          <cell r="C95">
            <v>30</v>
          </cell>
          <cell r="D95">
            <v>33</v>
          </cell>
          <cell r="E95">
            <v>5</v>
          </cell>
          <cell r="F95">
            <v>0</v>
          </cell>
          <cell r="G95">
            <v>7</v>
          </cell>
          <cell r="H95">
            <v>8</v>
          </cell>
          <cell r="I95">
            <v>0</v>
          </cell>
          <cell r="J95">
            <v>0</v>
          </cell>
          <cell r="K95">
            <v>123</v>
          </cell>
          <cell r="L95">
            <v>56</v>
          </cell>
          <cell r="M95">
            <v>140</v>
          </cell>
          <cell r="N95">
            <v>4.67</v>
          </cell>
          <cell r="O95">
            <v>1.52</v>
          </cell>
          <cell r="P95">
            <v>551</v>
          </cell>
          <cell r="Q95">
            <v>1.3255017721686704</v>
          </cell>
          <cell r="R95">
            <v>8</v>
          </cell>
        </row>
        <row r="96">
          <cell r="A96" t="str">
            <v xml:space="preserve">Mike Foltynewicz SP | TEX </v>
          </cell>
          <cell r="B96">
            <v>145</v>
          </cell>
          <cell r="C96">
            <v>29</v>
          </cell>
          <cell r="D96">
            <v>32</v>
          </cell>
          <cell r="E96">
            <v>12</v>
          </cell>
          <cell r="F96">
            <v>0</v>
          </cell>
          <cell r="G96">
            <v>8</v>
          </cell>
          <cell r="H96">
            <v>13</v>
          </cell>
          <cell r="I96">
            <v>0</v>
          </cell>
          <cell r="J96">
            <v>0</v>
          </cell>
          <cell r="K96">
            <v>122</v>
          </cell>
          <cell r="L96">
            <v>61</v>
          </cell>
          <cell r="M96">
            <v>134</v>
          </cell>
          <cell r="N96">
            <v>4.57</v>
          </cell>
          <cell r="O96">
            <v>1.34</v>
          </cell>
          <cell r="P96">
            <v>432</v>
          </cell>
          <cell r="Q96">
            <v>5.201417834310508</v>
          </cell>
          <cell r="R96" t="e">
            <v>#N/A</v>
          </cell>
        </row>
        <row r="97">
          <cell r="A97" t="str">
            <v xml:space="preserve">Matt Shoemaker SP | MIN </v>
          </cell>
          <cell r="B97">
            <v>132</v>
          </cell>
          <cell r="C97">
            <v>26</v>
          </cell>
          <cell r="D97">
            <v>32</v>
          </cell>
          <cell r="E97">
            <v>10</v>
          </cell>
          <cell r="F97">
            <v>0</v>
          </cell>
          <cell r="G97">
            <v>7</v>
          </cell>
          <cell r="H97">
            <v>4</v>
          </cell>
          <cell r="I97">
            <v>0</v>
          </cell>
          <cell r="J97">
            <v>0</v>
          </cell>
          <cell r="K97">
            <v>122</v>
          </cell>
          <cell r="L97">
            <v>32</v>
          </cell>
          <cell r="M97">
            <v>112</v>
          </cell>
          <cell r="N97">
            <v>3.26</v>
          </cell>
          <cell r="O97">
            <v>1.0900000000000001</v>
          </cell>
          <cell r="P97">
            <v>279</v>
          </cell>
          <cell r="Q97">
            <v>19.009421080526021</v>
          </cell>
          <cell r="R97">
            <v>5</v>
          </cell>
        </row>
        <row r="98">
          <cell r="A98" t="str">
            <v>Kris Bubic SP | KC</v>
          </cell>
          <cell r="B98">
            <v>145</v>
          </cell>
          <cell r="C98">
            <v>29</v>
          </cell>
          <cell r="D98">
            <v>32</v>
          </cell>
          <cell r="E98">
            <v>9</v>
          </cell>
          <cell r="F98">
            <v>0</v>
          </cell>
          <cell r="G98">
            <v>8</v>
          </cell>
          <cell r="H98">
            <v>9</v>
          </cell>
          <cell r="I98">
            <v>0</v>
          </cell>
          <cell r="J98">
            <v>0</v>
          </cell>
          <cell r="K98">
            <v>121</v>
          </cell>
          <cell r="L98">
            <v>59</v>
          </cell>
          <cell r="M98">
            <v>151</v>
          </cell>
          <cell r="N98">
            <v>4.2699999999999996</v>
          </cell>
          <cell r="O98">
            <v>1.45</v>
          </cell>
          <cell r="P98">
            <v>460</v>
          </cell>
          <cell r="Q98">
            <v>6.7709279207658453</v>
          </cell>
          <cell r="R98">
            <v>8</v>
          </cell>
        </row>
        <row r="99">
          <cell r="A99" t="str">
            <v>John Means SP | BAL</v>
          </cell>
          <cell r="B99">
            <v>138</v>
          </cell>
          <cell r="C99">
            <v>30</v>
          </cell>
          <cell r="D99">
            <v>33</v>
          </cell>
          <cell r="E99">
            <v>12</v>
          </cell>
          <cell r="F99">
            <v>0</v>
          </cell>
          <cell r="G99">
            <v>12</v>
          </cell>
          <cell r="H99">
            <v>10</v>
          </cell>
          <cell r="I99">
            <v>0</v>
          </cell>
          <cell r="J99">
            <v>0</v>
          </cell>
          <cell r="K99">
            <v>121</v>
          </cell>
          <cell r="L99">
            <v>38</v>
          </cell>
          <cell r="M99">
            <v>132</v>
          </cell>
          <cell r="N99">
            <v>4.09</v>
          </cell>
          <cell r="O99">
            <v>1.23</v>
          </cell>
          <cell r="P99">
            <v>149</v>
          </cell>
          <cell r="Q99">
            <v>14.717502832157409</v>
          </cell>
          <cell r="R99">
            <v>12</v>
          </cell>
        </row>
        <row r="100">
          <cell r="A100" t="str">
            <v>Jordan Lyles SP | TEX</v>
          </cell>
          <cell r="B100">
            <v>136</v>
          </cell>
          <cell r="C100">
            <v>29</v>
          </cell>
          <cell r="D100">
            <v>32</v>
          </cell>
          <cell r="E100">
            <v>8</v>
          </cell>
          <cell r="F100">
            <v>0</v>
          </cell>
          <cell r="G100">
            <v>8</v>
          </cell>
          <cell r="H100">
            <v>14</v>
          </cell>
          <cell r="I100">
            <v>0</v>
          </cell>
          <cell r="J100">
            <v>0</v>
          </cell>
          <cell r="K100">
            <v>120</v>
          </cell>
          <cell r="L100">
            <v>50</v>
          </cell>
          <cell r="M100">
            <v>147</v>
          </cell>
          <cell r="N100">
            <v>5.28</v>
          </cell>
          <cell r="O100">
            <v>1.45</v>
          </cell>
          <cell r="P100">
            <v>565</v>
          </cell>
          <cell r="Q100">
            <v>-3.7708011858624007</v>
          </cell>
          <cell r="R100" t="e">
            <v>#N/A</v>
          </cell>
        </row>
        <row r="101">
          <cell r="A101" t="str">
            <v xml:space="preserve">Jose Urena SP | DET </v>
          </cell>
          <cell r="B101">
            <v>133</v>
          </cell>
          <cell r="C101">
            <v>29</v>
          </cell>
          <cell r="D101">
            <v>32</v>
          </cell>
          <cell r="E101">
            <v>11</v>
          </cell>
          <cell r="F101">
            <v>0</v>
          </cell>
          <cell r="G101">
            <v>5</v>
          </cell>
          <cell r="H101">
            <v>15</v>
          </cell>
          <cell r="I101">
            <v>0</v>
          </cell>
          <cell r="J101">
            <v>0</v>
          </cell>
          <cell r="K101">
            <v>117</v>
          </cell>
          <cell r="L101">
            <v>46</v>
          </cell>
          <cell r="M101">
            <v>151</v>
          </cell>
          <cell r="N101">
            <v>5.2</v>
          </cell>
          <cell r="O101">
            <v>1.48</v>
          </cell>
          <cell r="P101">
            <v>672</v>
          </cell>
          <cell r="Q101">
            <v>-7.7631891417403711</v>
          </cell>
          <cell r="R101" t="e">
            <v>#N/A</v>
          </cell>
        </row>
        <row r="102">
          <cell r="A102" t="str">
            <v xml:space="preserve">J.A. Happ SP | MIN </v>
          </cell>
          <cell r="B102">
            <v>130</v>
          </cell>
          <cell r="C102">
            <v>26</v>
          </cell>
          <cell r="D102">
            <v>32</v>
          </cell>
          <cell r="E102">
            <v>8</v>
          </cell>
          <cell r="F102">
            <v>0</v>
          </cell>
          <cell r="G102">
            <v>9</v>
          </cell>
          <cell r="H102">
            <v>6</v>
          </cell>
          <cell r="I102">
            <v>0</v>
          </cell>
          <cell r="J102">
            <v>0</v>
          </cell>
          <cell r="K102">
            <v>117</v>
          </cell>
          <cell r="L102">
            <v>41</v>
          </cell>
          <cell r="M102">
            <v>139</v>
          </cell>
          <cell r="N102">
            <v>4.2</v>
          </cell>
          <cell r="O102">
            <v>1.38</v>
          </cell>
          <cell r="P102">
            <v>401</v>
          </cell>
          <cell r="Q102">
            <v>9.0122042134552327</v>
          </cell>
          <cell r="R102">
            <v>5</v>
          </cell>
        </row>
        <row r="103">
          <cell r="A103" t="str">
            <v>Jorge Lopez SP | BAL</v>
          </cell>
          <cell r="B103">
            <v>135</v>
          </cell>
          <cell r="C103">
            <v>29</v>
          </cell>
          <cell r="D103">
            <v>32</v>
          </cell>
          <cell r="E103">
            <v>9</v>
          </cell>
          <cell r="F103">
            <v>0</v>
          </cell>
          <cell r="G103">
            <v>9</v>
          </cell>
          <cell r="H103">
            <v>9</v>
          </cell>
          <cell r="I103">
            <v>0</v>
          </cell>
          <cell r="J103">
            <v>0</v>
          </cell>
          <cell r="K103">
            <v>115</v>
          </cell>
          <cell r="L103">
            <v>39</v>
          </cell>
          <cell r="M103">
            <v>151</v>
          </cell>
          <cell r="N103">
            <v>5.53</v>
          </cell>
          <cell r="O103">
            <v>1.41</v>
          </cell>
          <cell r="P103">
            <v>554</v>
          </cell>
          <cell r="Q103">
            <v>-3.9770753254496665</v>
          </cell>
          <cell r="R103" t="e">
            <v>#N/A</v>
          </cell>
        </row>
        <row r="104">
          <cell r="A104" t="str">
            <v>Steven Brault SP | PIT</v>
          </cell>
          <cell r="B104">
            <v>130</v>
          </cell>
          <cell r="C104">
            <v>29</v>
          </cell>
          <cell r="D104">
            <v>32</v>
          </cell>
          <cell r="E104">
            <v>7</v>
          </cell>
          <cell r="F104">
            <v>1</v>
          </cell>
          <cell r="G104">
            <v>5</v>
          </cell>
          <cell r="H104">
            <v>7</v>
          </cell>
          <cell r="I104">
            <v>0</v>
          </cell>
          <cell r="J104">
            <v>0</v>
          </cell>
          <cell r="K104">
            <v>115</v>
          </cell>
          <cell r="L104">
            <v>46</v>
          </cell>
          <cell r="M104">
            <v>118</v>
          </cell>
          <cell r="N104">
            <v>3.45</v>
          </cell>
          <cell r="O104">
            <v>1.26</v>
          </cell>
          <cell r="P104">
            <v>384</v>
          </cell>
          <cell r="Q104">
            <v>13.947358408691908</v>
          </cell>
          <cell r="R104" t="e">
            <v>#N/A</v>
          </cell>
        </row>
        <row r="105">
          <cell r="A105" t="str">
            <v xml:space="preserve">Rich Hill SP | TB </v>
          </cell>
          <cell r="B105">
            <v>117</v>
          </cell>
          <cell r="C105">
            <v>26</v>
          </cell>
          <cell r="D105">
            <v>32</v>
          </cell>
          <cell r="E105">
            <v>7</v>
          </cell>
          <cell r="F105">
            <v>0</v>
          </cell>
          <cell r="G105">
            <v>9</v>
          </cell>
          <cell r="H105">
            <v>3</v>
          </cell>
          <cell r="I105">
            <v>0</v>
          </cell>
          <cell r="J105">
            <v>0</v>
          </cell>
          <cell r="K105">
            <v>114</v>
          </cell>
          <cell r="L105">
            <v>40</v>
          </cell>
          <cell r="M105">
            <v>102</v>
          </cell>
          <cell r="N105">
            <v>2.69</v>
          </cell>
          <cell r="O105">
            <v>1.21</v>
          </cell>
          <cell r="P105">
            <v>275</v>
          </cell>
          <cell r="Q105">
            <v>24.600503925270797</v>
          </cell>
          <cell r="R105">
            <v>8</v>
          </cell>
        </row>
        <row r="106">
          <cell r="A106" t="str">
            <v xml:space="preserve">Brett Anderson SP | MIL </v>
          </cell>
          <cell r="B106">
            <v>146</v>
          </cell>
          <cell r="C106">
            <v>29</v>
          </cell>
          <cell r="D106">
            <v>32</v>
          </cell>
          <cell r="E106">
            <v>16</v>
          </cell>
          <cell r="F106">
            <v>0</v>
          </cell>
          <cell r="G106">
            <v>12</v>
          </cell>
          <cell r="H106">
            <v>10</v>
          </cell>
          <cell r="I106">
            <v>0</v>
          </cell>
          <cell r="J106">
            <v>0</v>
          </cell>
          <cell r="K106">
            <v>113</v>
          </cell>
          <cell r="L106">
            <v>41</v>
          </cell>
          <cell r="M106">
            <v>154</v>
          </cell>
          <cell r="N106">
            <v>4.18</v>
          </cell>
          <cell r="O106">
            <v>1.33</v>
          </cell>
          <cell r="P106">
            <v>349</v>
          </cell>
          <cell r="Q106">
            <v>12.164563350889399</v>
          </cell>
          <cell r="R106" t="e">
            <v>#N/A</v>
          </cell>
        </row>
        <row r="107">
          <cell r="A107" t="str">
            <v>Chase Anderson SP | PHI</v>
          </cell>
          <cell r="B107">
            <v>123</v>
          </cell>
          <cell r="C107">
            <v>29</v>
          </cell>
          <cell r="D107">
            <v>32</v>
          </cell>
          <cell r="E107">
            <v>2</v>
          </cell>
          <cell r="F107">
            <v>0</v>
          </cell>
          <cell r="G107">
            <v>6</v>
          </cell>
          <cell r="H107">
            <v>3</v>
          </cell>
          <cell r="I107">
            <v>0</v>
          </cell>
          <cell r="J107">
            <v>0</v>
          </cell>
          <cell r="K107">
            <v>113</v>
          </cell>
          <cell r="L107">
            <v>41</v>
          </cell>
          <cell r="M107">
            <v>115</v>
          </cell>
          <cell r="N107">
            <v>3.87</v>
          </cell>
          <cell r="O107">
            <v>1.26</v>
          </cell>
          <cell r="P107">
            <v>399</v>
          </cell>
          <cell r="Q107">
            <v>10.820824903110406</v>
          </cell>
          <cell r="R107" t="e">
            <v>#N/A</v>
          </cell>
        </row>
        <row r="108">
          <cell r="A108" t="str">
            <v xml:space="preserve">David Peterson SP | NYM </v>
          </cell>
          <cell r="B108">
            <v>95</v>
          </cell>
          <cell r="C108">
            <v>18</v>
          </cell>
          <cell r="D108">
            <v>22</v>
          </cell>
          <cell r="E108">
            <v>7</v>
          </cell>
          <cell r="F108">
            <v>0</v>
          </cell>
          <cell r="G108">
            <v>7</v>
          </cell>
          <cell r="H108">
            <v>5</v>
          </cell>
          <cell r="I108">
            <v>0</v>
          </cell>
          <cell r="J108">
            <v>0</v>
          </cell>
          <cell r="K108">
            <v>93</v>
          </cell>
          <cell r="L108">
            <v>29</v>
          </cell>
          <cell r="M108">
            <v>80</v>
          </cell>
          <cell r="N108">
            <v>3.41</v>
          </cell>
          <cell r="O108">
            <v>1.1499999999999999</v>
          </cell>
          <cell r="P108">
            <v>351</v>
          </cell>
          <cell r="Q108">
            <v>16.978931166981354</v>
          </cell>
          <cell r="R108">
            <v>2</v>
          </cell>
        </row>
        <row r="109">
          <cell r="A109" t="str">
            <v xml:space="preserve">Joey Lucchesi SP | NYM </v>
          </cell>
          <cell r="B109">
            <v>76</v>
          </cell>
          <cell r="C109">
            <v>25</v>
          </cell>
          <cell r="D109">
            <v>18</v>
          </cell>
          <cell r="E109">
            <v>6</v>
          </cell>
          <cell r="F109">
            <v>0</v>
          </cell>
          <cell r="G109">
            <v>7</v>
          </cell>
          <cell r="H109">
            <v>5</v>
          </cell>
          <cell r="I109">
            <v>0</v>
          </cell>
          <cell r="J109">
            <v>0</v>
          </cell>
          <cell r="K109">
            <v>75</v>
          </cell>
          <cell r="L109">
            <v>27</v>
          </cell>
          <cell r="M109">
            <v>74</v>
          </cell>
          <cell r="N109">
            <v>4.2300000000000004</v>
          </cell>
          <cell r="O109">
            <v>1.32</v>
          </cell>
          <cell r="P109">
            <v>454</v>
          </cell>
          <cell r="Q109">
            <v>7.6474614263473413</v>
          </cell>
          <cell r="R109" t="e">
            <v>#N/A</v>
          </cell>
        </row>
        <row r="110">
          <cell r="A110" t="str">
            <v xml:space="preserve">Hirokazu Sawamura SP | BOS </v>
          </cell>
          <cell r="B110">
            <v>69</v>
          </cell>
          <cell r="C110">
            <v>64</v>
          </cell>
          <cell r="D110">
            <v>0</v>
          </cell>
          <cell r="E110">
            <v>0</v>
          </cell>
          <cell r="F110">
            <v>0</v>
          </cell>
          <cell r="G110">
            <v>3</v>
          </cell>
          <cell r="H110">
            <v>3</v>
          </cell>
          <cell r="I110">
            <v>1</v>
          </cell>
          <cell r="J110">
            <v>0</v>
          </cell>
          <cell r="K110">
            <v>69</v>
          </cell>
          <cell r="L110">
            <v>26</v>
          </cell>
          <cell r="M110">
            <v>65</v>
          </cell>
          <cell r="N110">
            <v>4.43</v>
          </cell>
          <cell r="O110">
            <v>1.32</v>
          </cell>
          <cell r="P110">
            <v>586</v>
          </cell>
          <cell r="Q110">
            <v>0.59783692142487688</v>
          </cell>
          <cell r="R110" t="e">
            <v>#N/A</v>
          </cell>
        </row>
        <row r="111">
          <cell r="A111" t="str">
            <v>Kyle Hart SP | BOS</v>
          </cell>
          <cell r="B111">
            <v>56</v>
          </cell>
          <cell r="C111">
            <v>25</v>
          </cell>
          <cell r="D111">
            <v>14</v>
          </cell>
          <cell r="E111">
            <v>4</v>
          </cell>
          <cell r="F111">
            <v>0</v>
          </cell>
          <cell r="G111">
            <v>3</v>
          </cell>
          <cell r="H111">
            <v>5</v>
          </cell>
          <cell r="I111">
            <v>0</v>
          </cell>
          <cell r="J111">
            <v>0</v>
          </cell>
          <cell r="K111">
            <v>58</v>
          </cell>
          <cell r="L111">
            <v>23</v>
          </cell>
          <cell r="M111">
            <v>58</v>
          </cell>
          <cell r="N111">
            <v>5.79</v>
          </cell>
          <cell r="O111">
            <v>1.45</v>
          </cell>
          <cell r="P111">
            <v>714</v>
          </cell>
          <cell r="Q111">
            <v>-15.046721554208489</v>
          </cell>
          <cell r="R111" t="e">
            <v>#N/A</v>
          </cell>
        </row>
        <row r="112">
          <cell r="A112" t="str">
            <v>Braxton Garrett SP | MIA</v>
          </cell>
          <cell r="B112">
            <v>55</v>
          </cell>
          <cell r="C112">
            <v>28</v>
          </cell>
          <cell r="D112">
            <v>16</v>
          </cell>
          <cell r="E112">
            <v>5</v>
          </cell>
          <cell r="F112">
            <v>0</v>
          </cell>
          <cell r="G112">
            <v>5</v>
          </cell>
          <cell r="H112">
            <v>6</v>
          </cell>
          <cell r="I112">
            <v>0</v>
          </cell>
          <cell r="J112">
            <v>0</v>
          </cell>
          <cell r="K112">
            <v>57</v>
          </cell>
          <cell r="L112">
            <v>23</v>
          </cell>
          <cell r="M112">
            <v>55</v>
          </cell>
          <cell r="N112">
            <v>4.6900000000000004</v>
          </cell>
          <cell r="O112">
            <v>1.4</v>
          </cell>
          <cell r="P112">
            <v>588</v>
          </cell>
          <cell r="Q112">
            <v>-1.9848894299248092</v>
          </cell>
          <cell r="R112" t="e">
            <v>#N/A</v>
          </cell>
        </row>
        <row r="113">
          <cell r="A113" t="str">
            <v>Kolby Allard SP | TEX</v>
          </cell>
          <cell r="B113">
            <v>66</v>
          </cell>
          <cell r="C113">
            <v>28</v>
          </cell>
          <cell r="D113">
            <v>16</v>
          </cell>
          <cell r="E113">
            <v>3</v>
          </cell>
          <cell r="F113">
            <v>0</v>
          </cell>
          <cell r="G113">
            <v>3</v>
          </cell>
          <cell r="H113">
            <v>9</v>
          </cell>
          <cell r="I113">
            <v>0</v>
          </cell>
          <cell r="J113">
            <v>0</v>
          </cell>
          <cell r="K113">
            <v>57</v>
          </cell>
          <cell r="L113">
            <v>30</v>
          </cell>
          <cell r="M113">
            <v>59</v>
          </cell>
          <cell r="N113">
            <v>5.7</v>
          </cell>
          <cell r="O113">
            <v>1.34</v>
          </cell>
          <cell r="P113">
            <v>708</v>
          </cell>
          <cell r="Q113">
            <v>-13.10623164066382</v>
          </cell>
          <cell r="R113" t="e">
            <v>#N/A</v>
          </cell>
        </row>
        <row r="114">
          <cell r="A114" t="str">
            <v xml:space="preserve">Domingo German SP | NYY </v>
          </cell>
          <cell r="B114">
            <v>48</v>
          </cell>
          <cell r="C114">
            <v>23</v>
          </cell>
          <cell r="D114">
            <v>12</v>
          </cell>
          <cell r="E114">
            <v>6</v>
          </cell>
          <cell r="F114">
            <v>0</v>
          </cell>
          <cell r="G114">
            <v>7</v>
          </cell>
          <cell r="H114">
            <v>4</v>
          </cell>
          <cell r="I114">
            <v>0</v>
          </cell>
          <cell r="J114">
            <v>0</v>
          </cell>
          <cell r="K114">
            <v>57</v>
          </cell>
          <cell r="L114">
            <v>12</v>
          </cell>
          <cell r="M114">
            <v>38</v>
          </cell>
          <cell r="N114">
            <v>3.72</v>
          </cell>
          <cell r="O114">
            <v>1.03</v>
          </cell>
          <cell r="P114">
            <v>189</v>
          </cell>
          <cell r="Q114">
            <v>15.784060849978466</v>
          </cell>
          <cell r="R114">
            <v>8</v>
          </cell>
        </row>
        <row r="115">
          <cell r="A115" t="str">
            <v xml:space="preserve">Trent Thornton SP | TOR </v>
          </cell>
          <cell r="B115">
            <v>57</v>
          </cell>
          <cell r="C115">
            <v>25</v>
          </cell>
          <cell r="D115">
            <v>14</v>
          </cell>
          <cell r="E115">
            <v>4</v>
          </cell>
          <cell r="F115">
            <v>0</v>
          </cell>
          <cell r="G115">
            <v>3</v>
          </cell>
          <cell r="H115">
            <v>3</v>
          </cell>
          <cell r="I115">
            <v>0</v>
          </cell>
          <cell r="J115">
            <v>0</v>
          </cell>
          <cell r="K115">
            <v>56</v>
          </cell>
          <cell r="L115">
            <v>22</v>
          </cell>
          <cell r="M115">
            <v>61</v>
          </cell>
          <cell r="N115">
            <v>5.05</v>
          </cell>
          <cell r="O115">
            <v>1.46</v>
          </cell>
          <cell r="P115">
            <v>694</v>
          </cell>
          <cell r="Q115">
            <v>-7.9615918712113647</v>
          </cell>
          <cell r="R115" t="e">
            <v>#N/A</v>
          </cell>
        </row>
        <row r="116">
          <cell r="A116" t="str">
            <v>Zack Godley SP | BOS</v>
          </cell>
          <cell r="B116">
            <v>66</v>
          </cell>
          <cell r="C116">
            <v>25</v>
          </cell>
          <cell r="D116">
            <v>14</v>
          </cell>
          <cell r="E116">
            <v>1</v>
          </cell>
          <cell r="F116">
            <v>0</v>
          </cell>
          <cell r="G116">
            <v>3</v>
          </cell>
          <cell r="H116">
            <v>5</v>
          </cell>
          <cell r="I116">
            <v>0</v>
          </cell>
          <cell r="J116">
            <v>0</v>
          </cell>
          <cell r="K116">
            <v>56</v>
          </cell>
          <cell r="L116">
            <v>26</v>
          </cell>
          <cell r="M116">
            <v>68</v>
          </cell>
          <cell r="N116">
            <v>5.8</v>
          </cell>
          <cell r="O116">
            <v>1.41</v>
          </cell>
          <cell r="P116">
            <v>738</v>
          </cell>
          <cell r="Q116">
            <v>-15.010871410116264</v>
          </cell>
          <cell r="R116" t="e">
            <v>#N/A</v>
          </cell>
        </row>
        <row r="117">
          <cell r="A117" t="str">
            <v>Wade LeBlanc SP | BAL</v>
          </cell>
          <cell r="B117">
            <v>78</v>
          </cell>
          <cell r="C117">
            <v>25</v>
          </cell>
          <cell r="D117">
            <v>14</v>
          </cell>
          <cell r="E117">
            <v>2</v>
          </cell>
          <cell r="F117">
            <v>0</v>
          </cell>
          <cell r="G117">
            <v>4</v>
          </cell>
          <cell r="H117">
            <v>5</v>
          </cell>
          <cell r="I117">
            <v>0</v>
          </cell>
          <cell r="J117">
            <v>0</v>
          </cell>
          <cell r="K117">
            <v>56</v>
          </cell>
          <cell r="L117">
            <v>19</v>
          </cell>
          <cell r="M117">
            <v>82</v>
          </cell>
          <cell r="N117">
            <v>5.54</v>
          </cell>
          <cell r="O117">
            <v>1.29</v>
          </cell>
          <cell r="P117">
            <v>683</v>
          </cell>
          <cell r="Q117">
            <v>-9.9071455497035359</v>
          </cell>
          <cell r="R117" t="e">
            <v>#N/A</v>
          </cell>
        </row>
        <row r="118">
          <cell r="A118" t="str">
            <v xml:space="preserve">Brent Honeywell SP | TB </v>
          </cell>
          <cell r="B118">
            <v>51</v>
          </cell>
          <cell r="C118">
            <v>25</v>
          </cell>
          <cell r="D118">
            <v>15</v>
          </cell>
          <cell r="E118">
            <v>6</v>
          </cell>
          <cell r="F118">
            <v>0</v>
          </cell>
          <cell r="G118">
            <v>5</v>
          </cell>
          <cell r="H118">
            <v>4</v>
          </cell>
          <cell r="I118">
            <v>0</v>
          </cell>
          <cell r="J118">
            <v>0</v>
          </cell>
          <cell r="K118">
            <v>54</v>
          </cell>
          <cell r="L118">
            <v>18</v>
          </cell>
          <cell r="M118">
            <v>47</v>
          </cell>
          <cell r="N118">
            <v>4.38</v>
          </cell>
          <cell r="O118">
            <v>1.27</v>
          </cell>
          <cell r="P118">
            <v>539</v>
          </cell>
          <cell r="Q118">
            <v>4.7380788697870102</v>
          </cell>
          <cell r="R118" t="e">
            <v>#N/A</v>
          </cell>
        </row>
        <row r="119">
          <cell r="A119" t="str">
            <v xml:space="preserve">Daniel Ponce de Leon SP | STL </v>
          </cell>
          <cell r="B119">
            <v>42</v>
          </cell>
          <cell r="C119">
            <v>23</v>
          </cell>
          <cell r="D119">
            <v>11</v>
          </cell>
          <cell r="E119">
            <v>3</v>
          </cell>
          <cell r="F119">
            <v>0</v>
          </cell>
          <cell r="G119">
            <v>2</v>
          </cell>
          <cell r="H119">
            <v>5</v>
          </cell>
          <cell r="I119">
            <v>0</v>
          </cell>
          <cell r="J119">
            <v>0</v>
          </cell>
          <cell r="K119">
            <v>53</v>
          </cell>
          <cell r="L119">
            <v>24</v>
          </cell>
          <cell r="M119">
            <v>31</v>
          </cell>
          <cell r="N119">
            <v>4.71</v>
          </cell>
          <cell r="O119">
            <v>1.31</v>
          </cell>
          <cell r="P119">
            <v>648</v>
          </cell>
          <cell r="Q119">
            <v>-3.9240785385405275</v>
          </cell>
          <cell r="R119">
            <v>1</v>
          </cell>
        </row>
        <row r="120">
          <cell r="A120" t="str">
            <v xml:space="preserve">Tyler Chatwood SP | TOR </v>
          </cell>
          <cell r="B120">
            <v>45</v>
          </cell>
          <cell r="C120">
            <v>26</v>
          </cell>
          <cell r="D120">
            <v>0</v>
          </cell>
          <cell r="E120">
            <v>0</v>
          </cell>
          <cell r="F120">
            <v>0</v>
          </cell>
          <cell r="G120">
            <v>4</v>
          </cell>
          <cell r="H120">
            <v>1</v>
          </cell>
          <cell r="I120">
            <v>0</v>
          </cell>
          <cell r="J120">
            <v>0</v>
          </cell>
          <cell r="K120">
            <v>52</v>
          </cell>
          <cell r="L120">
            <v>22</v>
          </cell>
          <cell r="M120">
            <v>43</v>
          </cell>
          <cell r="N120">
            <v>4.1399999999999997</v>
          </cell>
          <cell r="O120">
            <v>1.42</v>
          </cell>
          <cell r="P120">
            <v>597</v>
          </cell>
          <cell r="Q120">
            <v>2.0379841332935884</v>
          </cell>
          <cell r="R120">
            <v>2</v>
          </cell>
        </row>
        <row r="121">
          <cell r="A121" t="str">
            <v xml:space="preserve">Adbert Alzolay SP | CHC </v>
          </cell>
          <cell r="B121">
            <v>45</v>
          </cell>
          <cell r="C121">
            <v>25</v>
          </cell>
          <cell r="D121">
            <v>12</v>
          </cell>
          <cell r="E121">
            <v>3</v>
          </cell>
          <cell r="F121">
            <v>0</v>
          </cell>
          <cell r="G121">
            <v>4</v>
          </cell>
          <cell r="H121">
            <v>4</v>
          </cell>
          <cell r="I121">
            <v>0</v>
          </cell>
          <cell r="J121">
            <v>0</v>
          </cell>
          <cell r="K121">
            <v>52</v>
          </cell>
          <cell r="L121">
            <v>23</v>
          </cell>
          <cell r="M121">
            <v>37</v>
          </cell>
          <cell r="N121">
            <v>4.2</v>
          </cell>
          <cell r="O121">
            <v>1.33</v>
          </cell>
          <cell r="P121">
            <v>576</v>
          </cell>
          <cell r="Q121">
            <v>2.4016440756566944</v>
          </cell>
          <cell r="R121">
            <v>8</v>
          </cell>
        </row>
        <row r="122">
          <cell r="A122" t="str">
            <v xml:space="preserve">Ross Stripling SP | TOR </v>
          </cell>
          <cell r="B122">
            <v>56</v>
          </cell>
          <cell r="C122">
            <v>25</v>
          </cell>
          <cell r="D122">
            <v>14</v>
          </cell>
          <cell r="E122">
            <v>2</v>
          </cell>
          <cell r="F122">
            <v>0</v>
          </cell>
          <cell r="G122">
            <v>3</v>
          </cell>
          <cell r="H122">
            <v>4</v>
          </cell>
          <cell r="I122">
            <v>0</v>
          </cell>
          <cell r="J122">
            <v>0</v>
          </cell>
          <cell r="K122">
            <v>52</v>
          </cell>
          <cell r="L122">
            <v>16</v>
          </cell>
          <cell r="M122">
            <v>59</v>
          </cell>
          <cell r="N122">
            <v>4.76</v>
          </cell>
          <cell r="O122">
            <v>1.32</v>
          </cell>
          <cell r="P122">
            <v>646</v>
          </cell>
          <cell r="Q122">
            <v>-3.6701221305773615</v>
          </cell>
          <cell r="R122">
            <v>5</v>
          </cell>
        </row>
        <row r="123">
          <cell r="A123" t="str">
            <v xml:space="preserve">Chris Mazza SP | TB </v>
          </cell>
          <cell r="B123">
            <v>55</v>
          </cell>
          <cell r="C123">
            <v>25</v>
          </cell>
          <cell r="D123">
            <v>15</v>
          </cell>
          <cell r="E123">
            <v>4</v>
          </cell>
          <cell r="F123">
            <v>0</v>
          </cell>
          <cell r="G123">
            <v>5</v>
          </cell>
          <cell r="H123">
            <v>4</v>
          </cell>
          <cell r="I123">
            <v>0</v>
          </cell>
          <cell r="J123">
            <v>0</v>
          </cell>
          <cell r="K123">
            <v>51</v>
          </cell>
          <cell r="L123">
            <v>26</v>
          </cell>
          <cell r="M123">
            <v>65</v>
          </cell>
          <cell r="N123">
            <v>5.07</v>
          </cell>
          <cell r="O123">
            <v>1.65</v>
          </cell>
          <cell r="P123">
            <v>695</v>
          </cell>
          <cell r="Q123">
            <v>-8.4041689688297083</v>
          </cell>
          <cell r="R123" t="e">
            <v>#N/A</v>
          </cell>
        </row>
        <row r="124">
          <cell r="A124" t="str">
            <v xml:space="preserve">Julio Teheran SP | DET </v>
          </cell>
          <cell r="B124">
            <v>58</v>
          </cell>
          <cell r="C124">
            <v>25</v>
          </cell>
          <cell r="D124">
            <v>14</v>
          </cell>
          <cell r="E124">
            <v>4</v>
          </cell>
          <cell r="F124">
            <v>0</v>
          </cell>
          <cell r="G124">
            <v>2</v>
          </cell>
          <cell r="H124">
            <v>6</v>
          </cell>
          <cell r="I124">
            <v>0</v>
          </cell>
          <cell r="J124">
            <v>0</v>
          </cell>
          <cell r="K124">
            <v>50</v>
          </cell>
          <cell r="L124">
            <v>25</v>
          </cell>
          <cell r="M124">
            <v>50</v>
          </cell>
          <cell r="N124">
            <v>4.97</v>
          </cell>
          <cell r="O124">
            <v>1.29</v>
          </cell>
          <cell r="P124">
            <v>689</v>
          </cell>
          <cell r="Q124">
            <v>-6.4587183079929762</v>
          </cell>
          <cell r="R124" t="e">
            <v>#N/A</v>
          </cell>
        </row>
        <row r="125">
          <cell r="A125" t="str">
            <v xml:space="preserve">Michael Fulmer SP | DET </v>
          </cell>
          <cell r="B125">
            <v>56</v>
          </cell>
          <cell r="C125">
            <v>25</v>
          </cell>
          <cell r="D125">
            <v>14</v>
          </cell>
          <cell r="E125">
            <v>2</v>
          </cell>
          <cell r="F125">
            <v>0</v>
          </cell>
          <cell r="G125">
            <v>2</v>
          </cell>
          <cell r="H125">
            <v>4</v>
          </cell>
          <cell r="I125">
            <v>0</v>
          </cell>
          <cell r="J125">
            <v>0</v>
          </cell>
          <cell r="K125">
            <v>49</v>
          </cell>
          <cell r="L125">
            <v>19</v>
          </cell>
          <cell r="M125">
            <v>62</v>
          </cell>
          <cell r="N125">
            <v>5.75</v>
          </cell>
          <cell r="O125">
            <v>1.44</v>
          </cell>
          <cell r="P125">
            <v>768</v>
          </cell>
          <cell r="Q125">
            <v>-15.718487760442542</v>
          </cell>
          <cell r="R125">
            <v>2</v>
          </cell>
        </row>
        <row r="126">
          <cell r="A126" t="str">
            <v xml:space="preserve">Carlos Rodon SP | CHW </v>
          </cell>
          <cell r="B126">
            <v>44</v>
          </cell>
          <cell r="C126">
            <v>25</v>
          </cell>
          <cell r="D126">
            <v>12</v>
          </cell>
          <cell r="E126">
            <v>4</v>
          </cell>
          <cell r="F126">
            <v>0</v>
          </cell>
          <cell r="G126">
            <v>4</v>
          </cell>
          <cell r="H126">
            <v>4</v>
          </cell>
          <cell r="I126">
            <v>0</v>
          </cell>
          <cell r="J126">
            <v>0</v>
          </cell>
          <cell r="K126">
            <v>49</v>
          </cell>
          <cell r="L126">
            <v>19</v>
          </cell>
          <cell r="M126">
            <v>42</v>
          </cell>
          <cell r="N126">
            <v>5.52</v>
          </cell>
          <cell r="O126">
            <v>1.39</v>
          </cell>
          <cell r="P126">
            <v>650</v>
          </cell>
          <cell r="Q126">
            <v>-10.439825664977304</v>
          </cell>
          <cell r="R126">
            <v>2</v>
          </cell>
        </row>
        <row r="127">
          <cell r="A127" t="str">
            <v>Jake Odorizzi SP | MIN</v>
          </cell>
          <cell r="B127">
            <v>45</v>
          </cell>
          <cell r="C127">
            <v>25</v>
          </cell>
          <cell r="D127">
            <v>13</v>
          </cell>
          <cell r="E127">
            <v>3</v>
          </cell>
          <cell r="F127">
            <v>0</v>
          </cell>
          <cell r="G127">
            <v>5</v>
          </cell>
          <cell r="H127">
            <v>4</v>
          </cell>
          <cell r="I127">
            <v>0</v>
          </cell>
          <cell r="J127">
            <v>0</v>
          </cell>
          <cell r="K127">
            <v>49</v>
          </cell>
          <cell r="L127">
            <v>14</v>
          </cell>
          <cell r="M127">
            <v>42</v>
          </cell>
          <cell r="N127">
            <v>3.97</v>
          </cell>
          <cell r="O127">
            <v>1.24</v>
          </cell>
          <cell r="P127">
            <v>522</v>
          </cell>
          <cell r="Q127">
            <v>8.7917388121501183</v>
          </cell>
          <cell r="R127">
            <v>5</v>
          </cell>
        </row>
        <row r="128">
          <cell r="A128" t="str">
            <v>Cole Hamels SP | ATL</v>
          </cell>
          <cell r="B128">
            <v>48</v>
          </cell>
          <cell r="C128">
            <v>25</v>
          </cell>
          <cell r="D128">
            <v>14</v>
          </cell>
          <cell r="E128">
            <v>6</v>
          </cell>
          <cell r="F128">
            <v>0</v>
          </cell>
          <cell r="G128">
            <v>4</v>
          </cell>
          <cell r="H128">
            <v>4</v>
          </cell>
          <cell r="I128">
            <v>0</v>
          </cell>
          <cell r="J128">
            <v>0</v>
          </cell>
          <cell r="K128">
            <v>48</v>
          </cell>
          <cell r="L128">
            <v>19</v>
          </cell>
          <cell r="M128">
            <v>48</v>
          </cell>
          <cell r="N128">
            <v>3.94</v>
          </cell>
          <cell r="O128">
            <v>1.4</v>
          </cell>
          <cell r="P128">
            <v>592</v>
          </cell>
          <cell r="Q128">
            <v>4.0179841332935862</v>
          </cell>
          <cell r="R128">
            <v>3</v>
          </cell>
        </row>
        <row r="129">
          <cell r="A129" t="str">
            <v>Vince Velasquez SP | PHI</v>
          </cell>
          <cell r="B129">
            <v>40</v>
          </cell>
          <cell r="C129">
            <v>22</v>
          </cell>
          <cell r="D129">
            <v>9</v>
          </cell>
          <cell r="E129">
            <v>1</v>
          </cell>
          <cell r="F129">
            <v>0</v>
          </cell>
          <cell r="G129">
            <v>3</v>
          </cell>
          <cell r="H129">
            <v>3</v>
          </cell>
          <cell r="I129">
            <v>0</v>
          </cell>
          <cell r="J129">
            <v>0</v>
          </cell>
          <cell r="K129">
            <v>48</v>
          </cell>
          <cell r="L129">
            <v>16</v>
          </cell>
          <cell r="M129">
            <v>40</v>
          </cell>
          <cell r="N129">
            <v>4.91</v>
          </cell>
          <cell r="O129">
            <v>1.39</v>
          </cell>
          <cell r="P129">
            <v>651</v>
          </cell>
          <cell r="Q129">
            <v>-5.6969521017589191</v>
          </cell>
          <cell r="R129" t="e">
            <v>#N/A</v>
          </cell>
        </row>
        <row r="130">
          <cell r="A130" t="str">
            <v>Kyle Cody SP | TEX</v>
          </cell>
          <cell r="B130">
            <v>52</v>
          </cell>
          <cell r="C130">
            <v>23</v>
          </cell>
          <cell r="D130">
            <v>12</v>
          </cell>
          <cell r="E130">
            <v>3</v>
          </cell>
          <cell r="F130">
            <v>0</v>
          </cell>
          <cell r="G130">
            <v>3</v>
          </cell>
          <cell r="H130">
            <v>4</v>
          </cell>
          <cell r="I130">
            <v>0</v>
          </cell>
          <cell r="J130">
            <v>0</v>
          </cell>
          <cell r="K130">
            <v>48</v>
          </cell>
          <cell r="L130">
            <v>24</v>
          </cell>
          <cell r="M130">
            <v>44</v>
          </cell>
          <cell r="N130">
            <v>3.29</v>
          </cell>
          <cell r="O130">
            <v>1.31</v>
          </cell>
          <cell r="P130">
            <v>573</v>
          </cell>
          <cell r="Q130">
            <v>10.539647321872204</v>
          </cell>
          <cell r="R130" t="e">
            <v>#N/A</v>
          </cell>
        </row>
        <row r="131">
          <cell r="A131" t="str">
            <v>Riley O'Brien SP | CIN</v>
          </cell>
          <cell r="B131">
            <v>46</v>
          </cell>
          <cell r="C131">
            <v>52</v>
          </cell>
          <cell r="D131">
            <v>0</v>
          </cell>
          <cell r="E131">
            <v>0</v>
          </cell>
          <cell r="F131">
            <v>0</v>
          </cell>
          <cell r="G131">
            <v>2</v>
          </cell>
          <cell r="H131">
            <v>2</v>
          </cell>
          <cell r="I131">
            <v>1</v>
          </cell>
          <cell r="J131">
            <v>0</v>
          </cell>
          <cell r="K131">
            <v>47</v>
          </cell>
          <cell r="L131">
            <v>18</v>
          </cell>
          <cell r="M131">
            <v>45</v>
          </cell>
          <cell r="N131">
            <v>4.4400000000000004</v>
          </cell>
          <cell r="O131">
            <v>1.35</v>
          </cell>
          <cell r="P131">
            <v>653</v>
          </cell>
          <cell r="Q131">
            <v>-0.93075925599074494</v>
          </cell>
          <cell r="R131" t="e">
            <v>#N/A</v>
          </cell>
        </row>
        <row r="132">
          <cell r="A132" t="str">
            <v xml:space="preserve">Josh Fleming SP | TB </v>
          </cell>
          <cell r="B132">
            <v>52</v>
          </cell>
          <cell r="C132">
            <v>25</v>
          </cell>
          <cell r="D132">
            <v>15</v>
          </cell>
          <cell r="E132">
            <v>5</v>
          </cell>
          <cell r="F132">
            <v>0</v>
          </cell>
          <cell r="G132">
            <v>6</v>
          </cell>
          <cell r="H132">
            <v>3</v>
          </cell>
          <cell r="I132">
            <v>0</v>
          </cell>
          <cell r="J132">
            <v>0</v>
          </cell>
          <cell r="K132">
            <v>47</v>
          </cell>
          <cell r="L132">
            <v>17</v>
          </cell>
          <cell r="M132">
            <v>51</v>
          </cell>
          <cell r="N132">
            <v>3.93</v>
          </cell>
          <cell r="O132">
            <v>1.29</v>
          </cell>
          <cell r="P132">
            <v>509</v>
          </cell>
          <cell r="Q132">
            <v>9.4488652489317282</v>
          </cell>
          <cell r="R132" t="e">
            <v>#N/A</v>
          </cell>
        </row>
        <row r="133">
          <cell r="A133" t="str">
            <v>Cody Ponce SP | PIT</v>
          </cell>
          <cell r="B133">
            <v>50</v>
          </cell>
          <cell r="C133">
            <v>23</v>
          </cell>
          <cell r="D133">
            <v>13</v>
          </cell>
          <cell r="E133">
            <v>4</v>
          </cell>
          <cell r="F133">
            <v>0</v>
          </cell>
          <cell r="G133">
            <v>3</v>
          </cell>
          <cell r="H133">
            <v>5</v>
          </cell>
          <cell r="I133">
            <v>0</v>
          </cell>
          <cell r="J133">
            <v>0</v>
          </cell>
          <cell r="K133">
            <v>47</v>
          </cell>
          <cell r="L133">
            <v>19</v>
          </cell>
          <cell r="M133">
            <v>46</v>
          </cell>
          <cell r="N133">
            <v>4.26</v>
          </cell>
          <cell r="O133">
            <v>1.28</v>
          </cell>
          <cell r="P133">
            <v>623</v>
          </cell>
          <cell r="Q133">
            <v>1.2835378117857514</v>
          </cell>
          <cell r="R133" t="e">
            <v>#N/A</v>
          </cell>
        </row>
        <row r="134">
          <cell r="A134" t="str">
            <v>Wil Crowe SP | PIT</v>
          </cell>
          <cell r="B134">
            <v>45</v>
          </cell>
          <cell r="C134">
            <v>22</v>
          </cell>
          <cell r="D134">
            <v>11</v>
          </cell>
          <cell r="E134">
            <v>3</v>
          </cell>
          <cell r="F134">
            <v>0</v>
          </cell>
          <cell r="G134">
            <v>2</v>
          </cell>
          <cell r="H134">
            <v>5</v>
          </cell>
          <cell r="I134">
            <v>0</v>
          </cell>
          <cell r="J134">
            <v>0</v>
          </cell>
          <cell r="K134">
            <v>46</v>
          </cell>
          <cell r="L134">
            <v>19</v>
          </cell>
          <cell r="M134">
            <v>44</v>
          </cell>
          <cell r="N134">
            <v>5.6</v>
          </cell>
          <cell r="O134">
            <v>1.4</v>
          </cell>
          <cell r="P134">
            <v>728</v>
          </cell>
          <cell r="Q134">
            <v>-13.680677962171648</v>
          </cell>
          <cell r="R134" t="e">
            <v>#N/A</v>
          </cell>
        </row>
        <row r="135">
          <cell r="A135" t="str">
            <v>Spencer Howard SP | PHI</v>
          </cell>
          <cell r="B135">
            <v>44</v>
          </cell>
          <cell r="C135">
            <v>23</v>
          </cell>
          <cell r="D135">
            <v>11</v>
          </cell>
          <cell r="E135">
            <v>3</v>
          </cell>
          <cell r="F135">
            <v>0</v>
          </cell>
          <cell r="G135">
            <v>3</v>
          </cell>
          <cell r="H135">
            <v>4</v>
          </cell>
          <cell r="I135">
            <v>0</v>
          </cell>
          <cell r="J135">
            <v>0</v>
          </cell>
          <cell r="K135">
            <v>45</v>
          </cell>
          <cell r="L135">
            <v>17</v>
          </cell>
          <cell r="M135">
            <v>46</v>
          </cell>
          <cell r="N135">
            <v>4.84</v>
          </cell>
          <cell r="O135">
            <v>1.41</v>
          </cell>
          <cell r="P135">
            <v>670</v>
          </cell>
          <cell r="Q135">
            <v>-5.3406120441220288</v>
          </cell>
          <cell r="R135">
            <v>8</v>
          </cell>
        </row>
        <row r="136">
          <cell r="A136" t="str">
            <v xml:space="preserve">Kyle Wright SP | ATL </v>
          </cell>
          <cell r="B136">
            <v>47</v>
          </cell>
          <cell r="C136">
            <v>25</v>
          </cell>
          <cell r="D136">
            <v>14</v>
          </cell>
          <cell r="E136">
            <v>5</v>
          </cell>
          <cell r="F136">
            <v>0</v>
          </cell>
          <cell r="G136">
            <v>5</v>
          </cell>
          <cell r="H136">
            <v>5</v>
          </cell>
          <cell r="I136">
            <v>0</v>
          </cell>
          <cell r="J136">
            <v>0</v>
          </cell>
          <cell r="K136">
            <v>41</v>
          </cell>
          <cell r="L136">
            <v>28</v>
          </cell>
          <cell r="M136">
            <v>45</v>
          </cell>
          <cell r="N136">
            <v>5.85</v>
          </cell>
          <cell r="O136">
            <v>1.53</v>
          </cell>
          <cell r="P136">
            <v>698</v>
          </cell>
          <cell r="Q136">
            <v>-14.531488853555928</v>
          </cell>
          <cell r="R136">
            <v>2</v>
          </cell>
        </row>
        <row r="137">
          <cell r="A137" t="str">
            <v>Eric Lauer SP | MIL</v>
          </cell>
          <cell r="B137">
            <v>43</v>
          </cell>
          <cell r="C137">
            <v>23</v>
          </cell>
          <cell r="D137">
            <v>12</v>
          </cell>
          <cell r="E137">
            <v>4</v>
          </cell>
          <cell r="F137">
            <v>0</v>
          </cell>
          <cell r="G137">
            <v>3</v>
          </cell>
          <cell r="H137">
            <v>4</v>
          </cell>
          <cell r="I137">
            <v>0</v>
          </cell>
          <cell r="J137">
            <v>0</v>
          </cell>
          <cell r="K137">
            <v>41</v>
          </cell>
          <cell r="L137">
            <v>17</v>
          </cell>
          <cell r="M137">
            <v>48</v>
          </cell>
          <cell r="N137">
            <v>5.36</v>
          </cell>
          <cell r="O137">
            <v>1.49</v>
          </cell>
          <cell r="P137">
            <v>713</v>
          </cell>
          <cell r="Q137">
            <v>-11.536721554208491</v>
          </cell>
          <cell r="R137" t="e">
            <v>#N/A</v>
          </cell>
        </row>
        <row r="138">
          <cell r="A138" t="str">
            <v>Austin Voth SP | WAS</v>
          </cell>
          <cell r="B138">
            <v>44</v>
          </cell>
          <cell r="C138">
            <v>25</v>
          </cell>
          <cell r="D138">
            <v>12</v>
          </cell>
          <cell r="E138">
            <v>2</v>
          </cell>
          <cell r="F138">
            <v>1</v>
          </cell>
          <cell r="G138">
            <v>4</v>
          </cell>
          <cell r="H138">
            <v>4</v>
          </cell>
          <cell r="I138">
            <v>0</v>
          </cell>
          <cell r="J138">
            <v>0</v>
          </cell>
          <cell r="K138">
            <v>41</v>
          </cell>
          <cell r="L138">
            <v>15</v>
          </cell>
          <cell r="M138">
            <v>45</v>
          </cell>
          <cell r="N138">
            <v>5.32</v>
          </cell>
          <cell r="O138">
            <v>1.36</v>
          </cell>
          <cell r="P138">
            <v>658</v>
          </cell>
          <cell r="Q138">
            <v>-8.4166556361588682</v>
          </cell>
          <cell r="R138" t="e">
            <v>#N/A</v>
          </cell>
        </row>
        <row r="139">
          <cell r="A139" t="str">
            <v>Rick Porcello SP | NYM</v>
          </cell>
          <cell r="B139">
            <v>46</v>
          </cell>
          <cell r="C139">
            <v>25</v>
          </cell>
          <cell r="D139">
            <v>13</v>
          </cell>
          <cell r="E139">
            <v>5</v>
          </cell>
          <cell r="F139">
            <v>0</v>
          </cell>
          <cell r="G139">
            <v>5</v>
          </cell>
          <cell r="H139">
            <v>5</v>
          </cell>
          <cell r="I139">
            <v>0</v>
          </cell>
          <cell r="J139">
            <v>0</v>
          </cell>
          <cell r="K139">
            <v>40</v>
          </cell>
          <cell r="L139">
            <v>11</v>
          </cell>
          <cell r="M139">
            <v>53</v>
          </cell>
          <cell r="N139">
            <v>5.44</v>
          </cell>
          <cell r="O139">
            <v>1.38</v>
          </cell>
          <cell r="P139">
            <v>643</v>
          </cell>
          <cell r="Q139">
            <v>-8.7890392858325903</v>
          </cell>
          <cell r="R139" t="e">
            <v>#N/A</v>
          </cell>
        </row>
        <row r="140">
          <cell r="A140" t="str">
            <v>Carlos Hernandez SP | KC</v>
          </cell>
          <cell r="B140">
            <v>39</v>
          </cell>
          <cell r="C140">
            <v>22</v>
          </cell>
          <cell r="D140">
            <v>9</v>
          </cell>
          <cell r="E140">
            <v>3</v>
          </cell>
          <cell r="F140">
            <v>0</v>
          </cell>
          <cell r="G140">
            <v>3</v>
          </cell>
          <cell r="H140">
            <v>4</v>
          </cell>
          <cell r="I140">
            <v>0</v>
          </cell>
          <cell r="J140">
            <v>0</v>
          </cell>
          <cell r="K140">
            <v>39</v>
          </cell>
          <cell r="L140">
            <v>15</v>
          </cell>
          <cell r="M140">
            <v>42</v>
          </cell>
          <cell r="N140">
            <v>4.54</v>
          </cell>
          <cell r="O140">
            <v>1.44</v>
          </cell>
          <cell r="P140">
            <v>669</v>
          </cell>
          <cell r="Q140">
            <v>-2.9106120441220309</v>
          </cell>
          <cell r="R140" t="e">
            <v>#N/A</v>
          </cell>
        </row>
        <row r="141">
          <cell r="A141" t="str">
            <v>Anibal Sanchez SP | WAS</v>
          </cell>
          <cell r="B141">
            <v>43</v>
          </cell>
          <cell r="C141">
            <v>25</v>
          </cell>
          <cell r="D141">
            <v>12</v>
          </cell>
          <cell r="E141">
            <v>4</v>
          </cell>
          <cell r="F141">
            <v>0</v>
          </cell>
          <cell r="G141">
            <v>5</v>
          </cell>
          <cell r="H141">
            <v>4</v>
          </cell>
          <cell r="I141">
            <v>0</v>
          </cell>
          <cell r="J141">
            <v>0</v>
          </cell>
          <cell r="K141">
            <v>36</v>
          </cell>
          <cell r="L141">
            <v>15</v>
          </cell>
          <cell r="M141">
            <v>46</v>
          </cell>
          <cell r="N141">
            <v>4.74</v>
          </cell>
          <cell r="O141">
            <v>1.4</v>
          </cell>
          <cell r="P141">
            <v>625</v>
          </cell>
          <cell r="Q141">
            <v>-2.6222093146510321</v>
          </cell>
          <cell r="R141" t="e">
            <v>#N/A</v>
          </cell>
        </row>
        <row r="142">
          <cell r="A142" t="str">
            <v>Adonis Medina SP | PHI</v>
          </cell>
          <cell r="B142">
            <v>34</v>
          </cell>
          <cell r="C142">
            <v>20</v>
          </cell>
          <cell r="D142">
            <v>8</v>
          </cell>
          <cell r="E142">
            <v>3</v>
          </cell>
          <cell r="F142">
            <v>0</v>
          </cell>
          <cell r="G142">
            <v>2</v>
          </cell>
          <cell r="H142">
            <v>3</v>
          </cell>
          <cell r="I142">
            <v>0</v>
          </cell>
          <cell r="J142">
            <v>0</v>
          </cell>
          <cell r="K142">
            <v>35</v>
          </cell>
          <cell r="L142">
            <v>14</v>
          </cell>
          <cell r="M142">
            <v>33</v>
          </cell>
          <cell r="N142">
            <v>4.41</v>
          </cell>
          <cell r="O142">
            <v>1.36</v>
          </cell>
          <cell r="P142">
            <v>685</v>
          </cell>
          <cell r="Q142">
            <v>-2.0487183079929796</v>
          </cell>
          <cell r="R142" t="e">
            <v>#N/A</v>
          </cell>
        </row>
        <row r="143">
          <cell r="A143" t="str">
            <v>Ronald Bolanos SP | KC</v>
          </cell>
          <cell r="B143">
            <v>34</v>
          </cell>
          <cell r="C143">
            <v>20</v>
          </cell>
          <cell r="D143">
            <v>8</v>
          </cell>
          <cell r="E143">
            <v>2</v>
          </cell>
          <cell r="F143">
            <v>0</v>
          </cell>
          <cell r="G143">
            <v>2</v>
          </cell>
          <cell r="H143">
            <v>3</v>
          </cell>
          <cell r="I143">
            <v>0</v>
          </cell>
          <cell r="J143">
            <v>0</v>
          </cell>
          <cell r="K143">
            <v>34</v>
          </cell>
          <cell r="L143">
            <v>16</v>
          </cell>
          <cell r="M143">
            <v>35</v>
          </cell>
          <cell r="N143">
            <v>5.45</v>
          </cell>
          <cell r="O143">
            <v>1.47</v>
          </cell>
          <cell r="P143">
            <v>736</v>
          </cell>
          <cell r="Q143">
            <v>-13.101167875716323</v>
          </cell>
          <cell r="R143" t="e">
            <v>#N/A</v>
          </cell>
        </row>
        <row r="144">
          <cell r="A144" t="str">
            <v>Ariel Jurado SP | TEX</v>
          </cell>
          <cell r="B144">
            <v>50</v>
          </cell>
          <cell r="C144">
            <v>25</v>
          </cell>
          <cell r="D144">
            <v>13</v>
          </cell>
          <cell r="E144">
            <v>5</v>
          </cell>
          <cell r="F144">
            <v>1</v>
          </cell>
          <cell r="G144">
            <v>7</v>
          </cell>
          <cell r="H144">
            <v>5</v>
          </cell>
          <cell r="I144">
            <v>0</v>
          </cell>
          <cell r="J144">
            <v>0</v>
          </cell>
          <cell r="K144">
            <v>33</v>
          </cell>
          <cell r="L144">
            <v>13</v>
          </cell>
          <cell r="M144">
            <v>59</v>
          </cell>
          <cell r="N144">
            <v>5.76</v>
          </cell>
          <cell r="O144">
            <v>1.44</v>
          </cell>
          <cell r="P144">
            <v>638</v>
          </cell>
          <cell r="Q144">
            <v>-10.66795644108781</v>
          </cell>
          <cell r="R144" t="e">
            <v>#N/A</v>
          </cell>
        </row>
        <row r="145">
          <cell r="A145" t="str">
            <v xml:space="preserve">Johan Oviedo SP | STL </v>
          </cell>
          <cell r="B145">
            <v>34</v>
          </cell>
          <cell r="C145">
            <v>22</v>
          </cell>
          <cell r="D145">
            <v>9</v>
          </cell>
          <cell r="E145">
            <v>2</v>
          </cell>
          <cell r="F145">
            <v>0</v>
          </cell>
          <cell r="G145">
            <v>3</v>
          </cell>
          <cell r="H145">
            <v>3</v>
          </cell>
          <cell r="I145">
            <v>0</v>
          </cell>
          <cell r="J145">
            <v>0</v>
          </cell>
          <cell r="K145">
            <v>32</v>
          </cell>
          <cell r="L145">
            <v>13</v>
          </cell>
          <cell r="M145">
            <v>34</v>
          </cell>
          <cell r="N145">
            <v>4.67</v>
          </cell>
          <cell r="O145">
            <v>1.36</v>
          </cell>
          <cell r="P145">
            <v>667</v>
          </cell>
          <cell r="Q145">
            <v>-3.3606120441220311</v>
          </cell>
          <cell r="R145" t="e">
            <v>#N/A</v>
          </cell>
        </row>
        <row r="146">
          <cell r="A146" t="str">
            <v>Jonathan Stiever SP | CHW</v>
          </cell>
          <cell r="B146">
            <v>31</v>
          </cell>
          <cell r="C146">
            <v>20</v>
          </cell>
          <cell r="D146">
            <v>7</v>
          </cell>
          <cell r="E146">
            <v>2</v>
          </cell>
          <cell r="F146">
            <v>0</v>
          </cell>
          <cell r="G146">
            <v>2</v>
          </cell>
          <cell r="H146">
            <v>3</v>
          </cell>
          <cell r="I146">
            <v>0</v>
          </cell>
          <cell r="J146">
            <v>0</v>
          </cell>
          <cell r="K146">
            <v>30</v>
          </cell>
          <cell r="L146">
            <v>12</v>
          </cell>
          <cell r="M146">
            <v>30</v>
          </cell>
          <cell r="N146">
            <v>4.9400000000000004</v>
          </cell>
          <cell r="O146">
            <v>1.35</v>
          </cell>
          <cell r="P146">
            <v>705</v>
          </cell>
          <cell r="Q146">
            <v>-7.0565281062638743</v>
          </cell>
          <cell r="R146" t="e">
            <v>#N/A</v>
          </cell>
        </row>
        <row r="147">
          <cell r="A147" t="str">
            <v xml:space="preserve">Brock Burke SP | TEX </v>
          </cell>
          <cell r="B147">
            <v>34</v>
          </cell>
          <cell r="C147">
            <v>19</v>
          </cell>
          <cell r="D147">
            <v>6</v>
          </cell>
          <cell r="E147">
            <v>3</v>
          </cell>
          <cell r="F147">
            <v>0</v>
          </cell>
          <cell r="G147">
            <v>1</v>
          </cell>
          <cell r="H147">
            <v>3</v>
          </cell>
          <cell r="I147">
            <v>0</v>
          </cell>
          <cell r="J147">
            <v>0</v>
          </cell>
          <cell r="K147">
            <v>30</v>
          </cell>
          <cell r="L147">
            <v>12</v>
          </cell>
          <cell r="M147">
            <v>32</v>
          </cell>
          <cell r="N147">
            <v>4.93</v>
          </cell>
          <cell r="O147">
            <v>1.27</v>
          </cell>
          <cell r="P147">
            <v>729</v>
          </cell>
          <cell r="Q147">
            <v>-7.2278043989532588</v>
          </cell>
          <cell r="R147" t="e">
            <v>#N/A</v>
          </cell>
        </row>
        <row r="148">
          <cell r="A148" t="str">
            <v>Jordan Zimmermann SP | MIL</v>
          </cell>
          <cell r="B148">
            <v>38</v>
          </cell>
          <cell r="C148">
            <v>22</v>
          </cell>
          <cell r="D148">
            <v>10</v>
          </cell>
          <cell r="E148">
            <v>2</v>
          </cell>
          <cell r="F148">
            <v>0</v>
          </cell>
          <cell r="G148">
            <v>1</v>
          </cell>
          <cell r="H148">
            <v>3</v>
          </cell>
          <cell r="I148">
            <v>0</v>
          </cell>
          <cell r="J148">
            <v>0</v>
          </cell>
          <cell r="K148">
            <v>29</v>
          </cell>
          <cell r="L148">
            <v>8</v>
          </cell>
          <cell r="M148">
            <v>46</v>
          </cell>
          <cell r="N148">
            <v>6.1</v>
          </cell>
          <cell r="O148">
            <v>1.41</v>
          </cell>
          <cell r="P148">
            <v>861</v>
          </cell>
          <cell r="Q148">
            <v>-20.329043592036832</v>
          </cell>
          <cell r="R148" t="e">
            <v>#N/A</v>
          </cell>
        </row>
        <row r="149">
          <cell r="A149" t="str">
            <v xml:space="preserve">Ivan Nova SP | PHI </v>
          </cell>
          <cell r="B149">
            <v>49</v>
          </cell>
          <cell r="C149">
            <v>25</v>
          </cell>
          <cell r="D149">
            <v>13</v>
          </cell>
          <cell r="E149">
            <v>3</v>
          </cell>
          <cell r="F149">
            <v>1</v>
          </cell>
          <cell r="G149">
            <v>4</v>
          </cell>
          <cell r="H149">
            <v>5</v>
          </cell>
          <cell r="I149">
            <v>0</v>
          </cell>
          <cell r="J149">
            <v>0</v>
          </cell>
          <cell r="K149">
            <v>29</v>
          </cell>
          <cell r="L149">
            <v>13</v>
          </cell>
          <cell r="M149">
            <v>56</v>
          </cell>
          <cell r="N149">
            <v>5.07</v>
          </cell>
          <cell r="O149">
            <v>1.39</v>
          </cell>
          <cell r="P149">
            <v>697</v>
          </cell>
          <cell r="Q149">
            <v>-6.8581253767928736</v>
          </cell>
          <cell r="R149" t="e">
            <v>#N/A</v>
          </cell>
        </row>
        <row r="150">
          <cell r="A150" t="str">
            <v xml:space="preserve">Randy Dobnak SP | MIN </v>
          </cell>
          <cell r="B150">
            <v>46</v>
          </cell>
          <cell r="C150">
            <v>25</v>
          </cell>
          <cell r="D150">
            <v>13</v>
          </cell>
          <cell r="E150">
            <v>1</v>
          </cell>
          <cell r="F150">
            <v>0</v>
          </cell>
          <cell r="G150">
            <v>7</v>
          </cell>
          <cell r="H150">
            <v>5</v>
          </cell>
          <cell r="I150">
            <v>0</v>
          </cell>
          <cell r="J150">
            <v>0</v>
          </cell>
          <cell r="K150">
            <v>29</v>
          </cell>
          <cell r="L150">
            <v>13</v>
          </cell>
          <cell r="M150">
            <v>51</v>
          </cell>
          <cell r="N150">
            <v>3.66</v>
          </cell>
          <cell r="O150">
            <v>1.37</v>
          </cell>
          <cell r="P150">
            <v>532</v>
          </cell>
          <cell r="Q150">
            <v>11.812331743350224</v>
          </cell>
          <cell r="R150" t="e">
            <v>#N/A</v>
          </cell>
        </row>
        <row r="151">
          <cell r="A151" t="str">
            <v xml:space="preserve">Hyun-jong Yang SP | TEX </v>
          </cell>
          <cell r="B151">
            <v>29</v>
          </cell>
          <cell r="C151">
            <v>17</v>
          </cell>
          <cell r="D151">
            <v>5</v>
          </cell>
          <cell r="E151">
            <v>2</v>
          </cell>
          <cell r="F151">
            <v>0</v>
          </cell>
          <cell r="G151">
            <v>1</v>
          </cell>
          <cell r="H151">
            <v>2</v>
          </cell>
          <cell r="I151">
            <v>0</v>
          </cell>
          <cell r="J151">
            <v>0</v>
          </cell>
          <cell r="K151">
            <v>29</v>
          </cell>
          <cell r="L151">
            <v>11</v>
          </cell>
          <cell r="M151">
            <v>27</v>
          </cell>
          <cell r="N151">
            <v>4.34</v>
          </cell>
          <cell r="O151">
            <v>1.31</v>
          </cell>
          <cell r="P151">
            <v>710</v>
          </cell>
          <cell r="Q151">
            <v>-2.1373144854085915</v>
          </cell>
          <cell r="R151" t="e">
            <v>#N/A</v>
          </cell>
        </row>
        <row r="152">
          <cell r="A152" t="str">
            <v xml:space="preserve">Tanner Houck SP | BOS </v>
          </cell>
          <cell r="B152">
            <v>28</v>
          </cell>
          <cell r="C152">
            <v>13</v>
          </cell>
          <cell r="D152">
            <v>7</v>
          </cell>
          <cell r="E152">
            <v>3</v>
          </cell>
          <cell r="F152">
            <v>0</v>
          </cell>
          <cell r="G152">
            <v>2</v>
          </cell>
          <cell r="H152">
            <v>2</v>
          </cell>
          <cell r="I152">
            <v>0</v>
          </cell>
          <cell r="J152">
            <v>0</v>
          </cell>
          <cell r="K152">
            <v>29</v>
          </cell>
          <cell r="L152">
            <v>11</v>
          </cell>
          <cell r="M152">
            <v>24</v>
          </cell>
          <cell r="N152">
            <v>3.86</v>
          </cell>
          <cell r="O152">
            <v>1.25</v>
          </cell>
          <cell r="P152">
            <v>660</v>
          </cell>
          <cell r="Q152">
            <v>4.2190914902779175</v>
          </cell>
          <cell r="R152">
            <v>3</v>
          </cell>
        </row>
        <row r="153">
          <cell r="A153" t="str">
            <v>Mac Sceroler SP | BAL</v>
          </cell>
          <cell r="B153">
            <v>25</v>
          </cell>
          <cell r="C153">
            <v>24</v>
          </cell>
          <cell r="D153">
            <v>0</v>
          </cell>
          <cell r="E153">
            <v>0</v>
          </cell>
          <cell r="F153">
            <v>0</v>
          </cell>
          <cell r="G153">
            <v>1</v>
          </cell>
          <cell r="H153">
            <v>1</v>
          </cell>
          <cell r="I153">
            <v>0</v>
          </cell>
          <cell r="J153">
            <v>0</v>
          </cell>
          <cell r="K153">
            <v>26</v>
          </cell>
          <cell r="L153">
            <v>10</v>
          </cell>
          <cell r="M153">
            <v>24</v>
          </cell>
          <cell r="N153">
            <v>4.5599999999999996</v>
          </cell>
          <cell r="O153">
            <v>1.32</v>
          </cell>
          <cell r="P153">
            <v>724</v>
          </cell>
          <cell r="Q153">
            <v>-4.347804398953258</v>
          </cell>
          <cell r="R153" t="e">
            <v>#N/A</v>
          </cell>
        </row>
        <row r="154">
          <cell r="A154" t="str">
            <v>Dario Agrazal SP | DET</v>
          </cell>
          <cell r="B154">
            <v>46</v>
          </cell>
          <cell r="C154">
            <v>22</v>
          </cell>
          <cell r="D154">
            <v>10</v>
          </cell>
          <cell r="E154">
            <v>4</v>
          </cell>
          <cell r="F154">
            <v>0</v>
          </cell>
          <cell r="G154">
            <v>2</v>
          </cell>
          <cell r="H154">
            <v>4</v>
          </cell>
          <cell r="I154">
            <v>0</v>
          </cell>
          <cell r="J154">
            <v>0</v>
          </cell>
          <cell r="K154">
            <v>26</v>
          </cell>
          <cell r="L154">
            <v>11</v>
          </cell>
          <cell r="M154">
            <v>49</v>
          </cell>
          <cell r="N154">
            <v>4.7</v>
          </cell>
          <cell r="O154">
            <v>1.3</v>
          </cell>
          <cell r="P154">
            <v>720</v>
          </cell>
          <cell r="Q154">
            <v>-4.6806779621716537</v>
          </cell>
          <cell r="R154" t="e">
            <v>#N/A</v>
          </cell>
        </row>
        <row r="155">
          <cell r="A155" t="str">
            <v xml:space="preserve">Matt Harvey SP | BAL </v>
          </cell>
          <cell r="B155">
            <v>34</v>
          </cell>
          <cell r="C155">
            <v>19</v>
          </cell>
          <cell r="D155">
            <v>7</v>
          </cell>
          <cell r="E155">
            <v>1</v>
          </cell>
          <cell r="F155">
            <v>0</v>
          </cell>
          <cell r="G155">
            <v>1</v>
          </cell>
          <cell r="H155">
            <v>4</v>
          </cell>
          <cell r="I155">
            <v>0</v>
          </cell>
          <cell r="J155">
            <v>0</v>
          </cell>
          <cell r="K155">
            <v>25</v>
          </cell>
          <cell r="L155">
            <v>13</v>
          </cell>
          <cell r="M155">
            <v>39</v>
          </cell>
          <cell r="N155">
            <v>6.88</v>
          </cell>
          <cell r="O155">
            <v>1.53</v>
          </cell>
          <cell r="P155">
            <v>869</v>
          </cell>
          <cell r="Q155">
            <v>-28.429043592036834</v>
          </cell>
          <cell r="R155" t="e">
            <v>#N/A</v>
          </cell>
        </row>
        <row r="156">
          <cell r="A156" t="str">
            <v xml:space="preserve">Erick Fedde SP | WAS </v>
          </cell>
          <cell r="B156">
            <v>49</v>
          </cell>
          <cell r="C156">
            <v>25</v>
          </cell>
          <cell r="D156">
            <v>12</v>
          </cell>
          <cell r="E156">
            <v>4</v>
          </cell>
          <cell r="F156">
            <v>0</v>
          </cell>
          <cell r="G156">
            <v>3</v>
          </cell>
          <cell r="H156">
            <v>6</v>
          </cell>
          <cell r="I156">
            <v>0</v>
          </cell>
          <cell r="J156">
            <v>0</v>
          </cell>
          <cell r="K156">
            <v>25</v>
          </cell>
          <cell r="L156">
            <v>22</v>
          </cell>
          <cell r="M156">
            <v>47</v>
          </cell>
          <cell r="N156">
            <v>4.2</v>
          </cell>
          <cell r="O156">
            <v>1.4</v>
          </cell>
          <cell r="P156">
            <v>700</v>
          </cell>
          <cell r="Q156">
            <v>-5.2571698300705849E-2</v>
          </cell>
          <cell r="R156" t="e">
            <v>#N/A</v>
          </cell>
        </row>
        <row r="157">
          <cell r="A157" t="str">
            <v xml:space="preserve">Jake Junis SP | KC </v>
          </cell>
          <cell r="B157">
            <v>24</v>
          </cell>
          <cell r="C157">
            <v>25</v>
          </cell>
          <cell r="D157">
            <v>0</v>
          </cell>
          <cell r="E157">
            <v>0</v>
          </cell>
          <cell r="F157">
            <v>0</v>
          </cell>
          <cell r="G157">
            <v>1</v>
          </cell>
          <cell r="H157">
            <v>1</v>
          </cell>
          <cell r="I157">
            <v>0</v>
          </cell>
          <cell r="J157">
            <v>0</v>
          </cell>
          <cell r="K157">
            <v>22</v>
          </cell>
          <cell r="L157">
            <v>7</v>
          </cell>
          <cell r="M157">
            <v>27</v>
          </cell>
          <cell r="N157">
            <v>5.1100000000000003</v>
          </cell>
          <cell r="O157">
            <v>1.38</v>
          </cell>
          <cell r="P157">
            <v>749</v>
          </cell>
          <cell r="Q157">
            <v>-10.025124283679489</v>
          </cell>
          <cell r="R157" t="e">
            <v>#N/A</v>
          </cell>
        </row>
        <row r="158">
          <cell r="A158" t="str">
            <v xml:space="preserve">Phil Pfeifer SP | ATL </v>
          </cell>
          <cell r="B158">
            <v>21</v>
          </cell>
          <cell r="C158">
            <v>23</v>
          </cell>
          <cell r="D158">
            <v>0</v>
          </cell>
          <cell r="E158">
            <v>0</v>
          </cell>
          <cell r="F158">
            <v>0</v>
          </cell>
          <cell r="G158">
            <v>1</v>
          </cell>
          <cell r="H158">
            <v>1</v>
          </cell>
          <cell r="I158">
            <v>0</v>
          </cell>
          <cell r="J158">
            <v>0</v>
          </cell>
          <cell r="K158">
            <v>21</v>
          </cell>
          <cell r="L158">
            <v>8</v>
          </cell>
          <cell r="M158">
            <v>20</v>
          </cell>
          <cell r="N158">
            <v>4.71</v>
          </cell>
          <cell r="O158">
            <v>1.33</v>
          </cell>
          <cell r="P158">
            <v>730</v>
          </cell>
          <cell r="Q158">
            <v>-5.928294312497929</v>
          </cell>
          <cell r="R158" t="e">
            <v>#N/A</v>
          </cell>
        </row>
        <row r="159">
          <cell r="A159" t="str">
            <v xml:space="preserve">Daniel Castano SP | MIA </v>
          </cell>
          <cell r="B159">
            <v>14</v>
          </cell>
          <cell r="C159">
            <v>8</v>
          </cell>
          <cell r="D159">
            <v>0</v>
          </cell>
          <cell r="E159">
            <v>0</v>
          </cell>
          <cell r="F159">
            <v>0</v>
          </cell>
          <cell r="G159">
            <v>2</v>
          </cell>
          <cell r="H159">
            <v>2</v>
          </cell>
          <cell r="I159">
            <v>0</v>
          </cell>
          <cell r="J159">
            <v>0</v>
          </cell>
          <cell r="K159">
            <v>12</v>
          </cell>
          <cell r="L159">
            <v>6</v>
          </cell>
          <cell r="M159">
            <v>15</v>
          </cell>
          <cell r="N159">
            <v>4.29</v>
          </cell>
          <cell r="O159">
            <v>1.43</v>
          </cell>
          <cell r="P159">
            <v>717</v>
          </cell>
          <cell r="Q159">
            <v>-2.1606779621716514</v>
          </cell>
          <cell r="R159" t="e">
            <v>#N/A</v>
          </cell>
        </row>
        <row r="160">
          <cell r="A160" t="str">
            <v>Tyler Wells SP | BAL</v>
          </cell>
          <cell r="B160">
            <v>11</v>
          </cell>
          <cell r="C160">
            <v>11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11</v>
          </cell>
          <cell r="L160">
            <v>4</v>
          </cell>
          <cell r="M160">
            <v>11</v>
          </cell>
          <cell r="N160">
            <v>4.76</v>
          </cell>
          <cell r="O160">
            <v>1.32</v>
          </cell>
          <cell r="P160">
            <v>780</v>
          </cell>
          <cell r="Q160">
            <v>-7.6910403458213237</v>
          </cell>
          <cell r="R160" t="e">
            <v>#N/A</v>
          </cell>
        </row>
        <row r="161">
          <cell r="A161" t="str">
            <v>Garrett Whitlock SP | BOS</v>
          </cell>
          <cell r="B161">
            <v>9</v>
          </cell>
          <cell r="C161">
            <v>9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10</v>
          </cell>
          <cell r="L161">
            <v>4</v>
          </cell>
          <cell r="M161">
            <v>9</v>
          </cell>
          <cell r="N161">
            <v>4.82</v>
          </cell>
          <cell r="O161">
            <v>1.39</v>
          </cell>
          <cell r="P161">
            <v>794</v>
          </cell>
          <cell r="Q161">
            <v>-9.0951902017291086</v>
          </cell>
          <cell r="R161" t="e">
            <v>#N/A</v>
          </cell>
        </row>
        <row r="162">
          <cell r="A162" t="str">
            <v>Sam McWilliams SP | NYM</v>
          </cell>
          <cell r="B162">
            <v>7</v>
          </cell>
          <cell r="C162">
            <v>8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8</v>
          </cell>
          <cell r="L162">
            <v>3</v>
          </cell>
          <cell r="M162">
            <v>8</v>
          </cell>
          <cell r="N162">
            <v>4.7</v>
          </cell>
          <cell r="O162">
            <v>1.43</v>
          </cell>
          <cell r="P162">
            <v>799</v>
          </cell>
          <cell r="Q162">
            <v>-8.375190201729108</v>
          </cell>
          <cell r="R162" t="e">
            <v>#N/A</v>
          </cell>
        </row>
        <row r="163">
          <cell r="A163" t="str">
            <v>Trevor Stephan SP | CLE</v>
          </cell>
          <cell r="B163">
            <v>7</v>
          </cell>
          <cell r="C163">
            <v>9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8</v>
          </cell>
          <cell r="L163">
            <v>3</v>
          </cell>
          <cell r="M163">
            <v>7</v>
          </cell>
          <cell r="N163">
            <v>4.7</v>
          </cell>
          <cell r="O163">
            <v>1.3</v>
          </cell>
          <cell r="P163">
            <v>783</v>
          </cell>
          <cell r="Q163">
            <v>-7.0178703170028829</v>
          </cell>
          <cell r="R163" t="e">
            <v>#N/A</v>
          </cell>
        </row>
        <row r="164">
          <cell r="A164" t="str">
            <v xml:space="preserve">Jharel Cotton SP | TEX </v>
          </cell>
          <cell r="B164">
            <v>7</v>
          </cell>
          <cell r="C164">
            <v>6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7</v>
          </cell>
          <cell r="L164">
            <v>3</v>
          </cell>
          <cell r="M164">
            <v>7</v>
          </cell>
          <cell r="N164">
            <v>3.86</v>
          </cell>
          <cell r="O164">
            <v>1.43</v>
          </cell>
          <cell r="P164">
            <v>787</v>
          </cell>
          <cell r="Q164">
            <v>-0.76836023054754854</v>
          </cell>
          <cell r="R164" t="e">
            <v>#N/A</v>
          </cell>
        </row>
        <row r="165">
          <cell r="A165" t="str">
            <v>Paul Campbell SP | MIA</v>
          </cell>
          <cell r="B165">
            <v>6</v>
          </cell>
          <cell r="C165">
            <v>7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7</v>
          </cell>
          <cell r="L165">
            <v>3</v>
          </cell>
          <cell r="M165">
            <v>6</v>
          </cell>
          <cell r="N165">
            <v>4.05</v>
          </cell>
          <cell r="O165">
            <v>1.35</v>
          </cell>
          <cell r="P165">
            <v>778</v>
          </cell>
          <cell r="Q165">
            <v>-1.1495706051873189</v>
          </cell>
          <cell r="R165" t="e">
            <v>#N/A</v>
          </cell>
        </row>
        <row r="166">
          <cell r="A166" t="str">
            <v>Chase De Jong SP | PIT</v>
          </cell>
          <cell r="B166">
            <v>4</v>
          </cell>
          <cell r="C166">
            <v>9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5</v>
          </cell>
          <cell r="L166">
            <v>2</v>
          </cell>
          <cell r="M166">
            <v>5</v>
          </cell>
          <cell r="N166">
            <v>5.79</v>
          </cell>
          <cell r="O166">
            <v>1.5</v>
          </cell>
          <cell r="P166">
            <v>843</v>
          </cell>
          <cell r="Q166">
            <v>-19.002510086455331</v>
          </cell>
          <cell r="R166" t="e">
            <v>#N/A</v>
          </cell>
        </row>
        <row r="167">
          <cell r="A167" t="str">
            <v xml:space="preserve">Justin Steele SP | CHC </v>
          </cell>
          <cell r="B167">
            <v>3</v>
          </cell>
          <cell r="C167">
            <v>4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4</v>
          </cell>
          <cell r="L167">
            <v>1</v>
          </cell>
          <cell r="M167">
            <v>4</v>
          </cell>
          <cell r="N167">
            <v>4.91</v>
          </cell>
          <cell r="O167">
            <v>1.36</v>
          </cell>
          <cell r="P167">
            <v>813</v>
          </cell>
          <cell r="Q167">
            <v>-9.7756801152737758</v>
          </cell>
          <cell r="R167" t="e">
            <v>#N/A</v>
          </cell>
        </row>
        <row r="168">
          <cell r="A168" t="str">
            <v>Tyson Miller SP | CHC</v>
          </cell>
          <cell r="B168">
            <v>4</v>
          </cell>
          <cell r="C168">
            <v>3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4</v>
          </cell>
          <cell r="L168">
            <v>2</v>
          </cell>
          <cell r="M168">
            <v>4</v>
          </cell>
          <cell r="N168">
            <v>3.86</v>
          </cell>
          <cell r="O168">
            <v>1.29</v>
          </cell>
          <cell r="P168">
            <v>793</v>
          </cell>
          <cell r="Q168">
            <v>0.49163976945245058</v>
          </cell>
          <cell r="R168" t="e">
            <v>#N/A</v>
          </cell>
        </row>
        <row r="169">
          <cell r="A169" t="str">
            <v>Luis Oviedo SP | PIT</v>
          </cell>
          <cell r="B169">
            <v>2</v>
          </cell>
          <cell r="C169">
            <v>3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3</v>
          </cell>
          <cell r="L169">
            <v>1</v>
          </cell>
          <cell r="M169">
            <v>2</v>
          </cell>
          <cell r="N169">
            <v>3.38</v>
          </cell>
          <cell r="O169">
            <v>1.1200000000000001</v>
          </cell>
          <cell r="P169">
            <v>784</v>
          </cell>
          <cell r="Q169">
            <v>6.4352997118155626</v>
          </cell>
          <cell r="R169" t="e">
            <v>#N/A</v>
          </cell>
        </row>
        <row r="170">
          <cell r="A170" t="str">
            <v>Gray Fenter SP | CHC</v>
          </cell>
          <cell r="B170">
            <v>0</v>
          </cell>
          <cell r="C170">
            <v>1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</v>
          </cell>
          <cell r="L170">
            <v>0</v>
          </cell>
          <cell r="M170">
            <v>1</v>
          </cell>
          <cell r="N170">
            <v>0</v>
          </cell>
          <cell r="O170">
            <v>1.5</v>
          </cell>
          <cell r="P170">
            <v>802</v>
          </cell>
          <cell r="Q170">
            <v>33.201149855907786</v>
          </cell>
          <cell r="R170" t="e">
            <v>#N/A</v>
          </cell>
        </row>
        <row r="171">
          <cell r="A171" t="str">
            <v xml:space="preserve">Robert Gsellman SP | NYM </v>
          </cell>
          <cell r="B171">
            <v>1</v>
          </cell>
          <cell r="C171">
            <v>1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1</v>
          </cell>
          <cell r="L171">
            <v>0</v>
          </cell>
          <cell r="M171">
            <v>1</v>
          </cell>
          <cell r="N171">
            <v>9</v>
          </cell>
          <cell r="O171">
            <v>1</v>
          </cell>
          <cell r="P171">
            <v>833</v>
          </cell>
          <cell r="Q171">
            <v>-43.34568011527378</v>
          </cell>
          <cell r="R171" t="e">
            <v>#N/A</v>
          </cell>
        </row>
      </sheetData>
      <sheetData sheetId="10">
        <row r="3">
          <cell r="A3" t="str">
            <v xml:space="preserve">Ryan Pressly RP | HOU </v>
          </cell>
          <cell r="B3">
            <v>58</v>
          </cell>
          <cell r="C3">
            <v>65</v>
          </cell>
          <cell r="D3">
            <v>0</v>
          </cell>
          <cell r="E3">
            <v>0</v>
          </cell>
          <cell r="F3">
            <v>0</v>
          </cell>
          <cell r="G3">
            <v>3</v>
          </cell>
          <cell r="H3">
            <v>3</v>
          </cell>
          <cell r="I3">
            <v>45</v>
          </cell>
          <cell r="J3">
            <v>14</v>
          </cell>
          <cell r="K3">
            <v>79</v>
          </cell>
          <cell r="L3">
            <v>16</v>
          </cell>
          <cell r="M3">
            <v>56</v>
          </cell>
          <cell r="N3">
            <v>3.41</v>
          </cell>
          <cell r="O3">
            <v>1.24</v>
          </cell>
          <cell r="P3">
            <v>117</v>
          </cell>
          <cell r="Q3">
            <v>21.122286386733723</v>
          </cell>
          <cell r="R3">
            <v>16</v>
          </cell>
        </row>
        <row r="4">
          <cell r="A4" t="str">
            <v xml:space="preserve">Liam Hendriks RP | CHW </v>
          </cell>
          <cell r="B4">
            <v>64</v>
          </cell>
          <cell r="C4">
            <v>64</v>
          </cell>
          <cell r="D4">
            <v>0</v>
          </cell>
          <cell r="E4">
            <v>0</v>
          </cell>
          <cell r="F4">
            <v>0</v>
          </cell>
          <cell r="G4">
            <v>2</v>
          </cell>
          <cell r="H4">
            <v>2</v>
          </cell>
          <cell r="I4">
            <v>41</v>
          </cell>
          <cell r="J4">
            <v>7</v>
          </cell>
          <cell r="K4">
            <v>97</v>
          </cell>
          <cell r="L4">
            <v>13</v>
          </cell>
          <cell r="M4">
            <v>45</v>
          </cell>
          <cell r="N4">
            <v>1.97</v>
          </cell>
          <cell r="O4">
            <v>0.91</v>
          </cell>
          <cell r="P4">
            <v>58</v>
          </cell>
          <cell r="Q4">
            <v>25.848436204572881</v>
          </cell>
          <cell r="R4">
            <v>21</v>
          </cell>
        </row>
        <row r="5">
          <cell r="A5" t="str">
            <v>Roberto Osuna RP | HOU</v>
          </cell>
          <cell r="B5">
            <v>55</v>
          </cell>
          <cell r="C5">
            <v>63</v>
          </cell>
          <cell r="D5">
            <v>0</v>
          </cell>
          <cell r="E5">
            <v>0</v>
          </cell>
          <cell r="F5">
            <v>0</v>
          </cell>
          <cell r="G5">
            <v>2</v>
          </cell>
          <cell r="H5">
            <v>2</v>
          </cell>
          <cell r="I5">
            <v>40</v>
          </cell>
          <cell r="J5">
            <v>7</v>
          </cell>
          <cell r="K5">
            <v>59</v>
          </cell>
          <cell r="L5">
            <v>11</v>
          </cell>
          <cell r="M5">
            <v>39</v>
          </cell>
          <cell r="N5">
            <v>2.78</v>
          </cell>
          <cell r="O5">
            <v>0.91</v>
          </cell>
          <cell r="P5">
            <v>238</v>
          </cell>
          <cell r="Q5">
            <v>21.646144772683339</v>
          </cell>
          <cell r="R5" t="e">
            <v>#N/A</v>
          </cell>
        </row>
        <row r="6">
          <cell r="A6" t="str">
            <v>Alex Colome RP | MIN</v>
          </cell>
          <cell r="B6">
            <v>60</v>
          </cell>
          <cell r="C6">
            <v>63</v>
          </cell>
          <cell r="D6">
            <v>0</v>
          </cell>
          <cell r="E6">
            <v>0</v>
          </cell>
          <cell r="F6">
            <v>0</v>
          </cell>
          <cell r="G6">
            <v>2</v>
          </cell>
          <cell r="H6">
            <v>3</v>
          </cell>
          <cell r="I6">
            <v>40</v>
          </cell>
          <cell r="J6">
            <v>4</v>
          </cell>
          <cell r="K6">
            <v>49</v>
          </cell>
          <cell r="L6">
            <v>23</v>
          </cell>
          <cell r="M6">
            <v>37</v>
          </cell>
          <cell r="N6">
            <v>1.95</v>
          </cell>
          <cell r="O6">
            <v>1</v>
          </cell>
          <cell r="P6">
            <v>237</v>
          </cell>
          <cell r="Q6">
            <v>23.993535262596883</v>
          </cell>
          <cell r="R6">
            <v>9</v>
          </cell>
        </row>
        <row r="7">
          <cell r="A7" t="str">
            <v xml:space="preserve">Edwin Diaz RP | NYM </v>
          </cell>
          <cell r="B7">
            <v>56</v>
          </cell>
          <cell r="C7">
            <v>67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39</v>
          </cell>
          <cell r="J7">
            <v>11</v>
          </cell>
          <cell r="K7">
            <v>109</v>
          </cell>
          <cell r="L7">
            <v>25</v>
          </cell>
          <cell r="M7">
            <v>47</v>
          </cell>
          <cell r="N7">
            <v>3.65</v>
          </cell>
          <cell r="O7">
            <v>1.27</v>
          </cell>
          <cell r="P7">
            <v>77</v>
          </cell>
          <cell r="Q7">
            <v>18.169664579986875</v>
          </cell>
          <cell r="R7">
            <v>20</v>
          </cell>
        </row>
        <row r="8">
          <cell r="A8" t="str">
            <v xml:space="preserve">Aroldis Chapman RP | NYY </v>
          </cell>
          <cell r="B8">
            <v>56</v>
          </cell>
          <cell r="C8">
            <v>62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2</v>
          </cell>
          <cell r="I8">
            <v>39</v>
          </cell>
          <cell r="J8">
            <v>8</v>
          </cell>
          <cell r="K8">
            <v>94</v>
          </cell>
          <cell r="L8">
            <v>24</v>
          </cell>
          <cell r="M8">
            <v>34</v>
          </cell>
          <cell r="N8">
            <v>2.54</v>
          </cell>
          <cell r="O8">
            <v>1.02</v>
          </cell>
          <cell r="P8">
            <v>69</v>
          </cell>
          <cell r="Q8">
            <v>22.633959969035867</v>
          </cell>
          <cell r="R8">
            <v>21</v>
          </cell>
        </row>
        <row r="9">
          <cell r="A9" t="str">
            <v>Josh Hader RP | MIL</v>
          </cell>
          <cell r="B9">
            <v>65</v>
          </cell>
          <cell r="C9">
            <v>60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2</v>
          </cell>
          <cell r="I9">
            <v>37</v>
          </cell>
          <cell r="J9">
            <v>7</v>
          </cell>
          <cell r="K9">
            <v>116</v>
          </cell>
          <cell r="L9">
            <v>23</v>
          </cell>
          <cell r="M9">
            <v>33</v>
          </cell>
          <cell r="N9">
            <v>3.02</v>
          </cell>
          <cell r="O9">
            <v>0.85</v>
          </cell>
          <cell r="P9">
            <v>59</v>
          </cell>
          <cell r="Q9">
            <v>21.207822350213554</v>
          </cell>
          <cell r="R9">
            <v>22</v>
          </cell>
        </row>
        <row r="10">
          <cell r="A10" t="str">
            <v>Amir Garrett RP | CIN</v>
          </cell>
          <cell r="B10">
            <v>56</v>
          </cell>
          <cell r="C10">
            <v>81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35</v>
          </cell>
          <cell r="J10">
            <v>9</v>
          </cell>
          <cell r="K10">
            <v>88</v>
          </cell>
          <cell r="L10">
            <v>27</v>
          </cell>
          <cell r="M10">
            <v>37</v>
          </cell>
          <cell r="N10">
            <v>2.73</v>
          </cell>
          <cell r="O10">
            <v>1.1399999999999999</v>
          </cell>
          <cell r="P10">
            <v>145</v>
          </cell>
          <cell r="Q10">
            <v>19.660021907183747</v>
          </cell>
          <cell r="R10">
            <v>12</v>
          </cell>
        </row>
        <row r="11">
          <cell r="A11" t="str">
            <v xml:space="preserve">Diego Castillo RP | TB </v>
          </cell>
          <cell r="B11">
            <v>69</v>
          </cell>
          <cell r="C11">
            <v>78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2</v>
          </cell>
          <cell r="I11">
            <v>35</v>
          </cell>
          <cell r="J11">
            <v>6</v>
          </cell>
          <cell r="K11">
            <v>83</v>
          </cell>
          <cell r="L11">
            <v>33</v>
          </cell>
          <cell r="M11">
            <v>54</v>
          </cell>
          <cell r="N11">
            <v>2.71</v>
          </cell>
          <cell r="O11">
            <v>1.25</v>
          </cell>
          <cell r="P11">
            <v>256</v>
          </cell>
          <cell r="Q11">
            <v>19.08149308873994</v>
          </cell>
          <cell r="R11">
            <v>6</v>
          </cell>
        </row>
        <row r="12">
          <cell r="A12" t="str">
            <v xml:space="preserve">Jordan Hicks RP | STL </v>
          </cell>
          <cell r="B12">
            <v>56</v>
          </cell>
          <cell r="C12">
            <v>66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2</v>
          </cell>
          <cell r="I12">
            <v>34</v>
          </cell>
          <cell r="J12">
            <v>2</v>
          </cell>
          <cell r="K12">
            <v>61</v>
          </cell>
          <cell r="L12">
            <v>22</v>
          </cell>
          <cell r="M12">
            <v>31</v>
          </cell>
          <cell r="N12">
            <v>3.19</v>
          </cell>
          <cell r="O12">
            <v>0.94</v>
          </cell>
          <cell r="P12">
            <v>162</v>
          </cell>
          <cell r="Q12">
            <v>18.485079178464236</v>
          </cell>
          <cell r="R12">
            <v>11</v>
          </cell>
        </row>
        <row r="13">
          <cell r="A13" t="str">
            <v xml:space="preserve">Craig Kimbrel RP | CHC </v>
          </cell>
          <cell r="B13">
            <v>53</v>
          </cell>
          <cell r="C13">
            <v>65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1</v>
          </cell>
          <cell r="I13">
            <v>33</v>
          </cell>
          <cell r="J13">
            <v>10</v>
          </cell>
          <cell r="K13">
            <v>92</v>
          </cell>
          <cell r="L13">
            <v>41</v>
          </cell>
          <cell r="M13">
            <v>42</v>
          </cell>
          <cell r="N13">
            <v>4.92</v>
          </cell>
          <cell r="O13">
            <v>1.57</v>
          </cell>
          <cell r="P13">
            <v>118</v>
          </cell>
          <cell r="Q13">
            <v>10.859041348880165</v>
          </cell>
          <cell r="R13">
            <v>16</v>
          </cell>
        </row>
        <row r="14">
          <cell r="A14" t="str">
            <v xml:space="preserve">Will Smith RP | ATL </v>
          </cell>
          <cell r="B14">
            <v>64</v>
          </cell>
          <cell r="C14">
            <v>68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3</v>
          </cell>
          <cell r="I14">
            <v>32</v>
          </cell>
          <cell r="J14">
            <v>8</v>
          </cell>
          <cell r="K14">
            <v>87</v>
          </cell>
          <cell r="L14">
            <v>21</v>
          </cell>
          <cell r="M14">
            <v>43</v>
          </cell>
          <cell r="N14">
            <v>3.5</v>
          </cell>
          <cell r="O14">
            <v>0.99</v>
          </cell>
          <cell r="P14">
            <v>177</v>
          </cell>
          <cell r="Q14">
            <v>16.540850781543934</v>
          </cell>
          <cell r="R14">
            <v>12</v>
          </cell>
        </row>
        <row r="15">
          <cell r="A15" t="str">
            <v xml:space="preserve">Kirby Yates RP | TOR </v>
          </cell>
          <cell r="B15">
            <v>72</v>
          </cell>
          <cell r="C15">
            <v>68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3</v>
          </cell>
          <cell r="I15">
            <v>31</v>
          </cell>
          <cell r="J15">
            <v>2</v>
          </cell>
          <cell r="K15">
            <v>116</v>
          </cell>
          <cell r="L15">
            <v>23</v>
          </cell>
          <cell r="M15">
            <v>60</v>
          </cell>
          <cell r="N15">
            <v>2.86</v>
          </cell>
          <cell r="O15">
            <v>1.1499999999999999</v>
          </cell>
          <cell r="P15">
            <v>88</v>
          </cell>
          <cell r="Q15">
            <v>18.303356179625574</v>
          </cell>
          <cell r="R15">
            <v>20</v>
          </cell>
        </row>
        <row r="16">
          <cell r="A16" t="str">
            <v xml:space="preserve">James Karinchak RP | CLE </v>
          </cell>
          <cell r="B16">
            <v>54</v>
          </cell>
          <cell r="C16">
            <v>71</v>
          </cell>
          <cell r="D16">
            <v>0</v>
          </cell>
          <cell r="E16">
            <v>0</v>
          </cell>
          <cell r="F16">
            <v>0</v>
          </cell>
          <cell r="G16">
            <v>2</v>
          </cell>
          <cell r="H16">
            <v>2</v>
          </cell>
          <cell r="I16">
            <v>30</v>
          </cell>
          <cell r="J16">
            <v>9</v>
          </cell>
          <cell r="K16">
            <v>106</v>
          </cell>
          <cell r="L16">
            <v>34</v>
          </cell>
          <cell r="M16">
            <v>31</v>
          </cell>
          <cell r="N16">
            <v>2.96</v>
          </cell>
          <cell r="O16">
            <v>1.19</v>
          </cell>
          <cell r="P16">
            <v>75</v>
          </cell>
          <cell r="Q16">
            <v>17.588365900473782</v>
          </cell>
          <cell r="R16">
            <v>20</v>
          </cell>
        </row>
        <row r="17">
          <cell r="A17" t="str">
            <v xml:space="preserve">Matt Barnes RP | BOS </v>
          </cell>
          <cell r="B17">
            <v>58</v>
          </cell>
          <cell r="C17">
            <v>63</v>
          </cell>
          <cell r="D17">
            <v>0</v>
          </cell>
          <cell r="E17">
            <v>0</v>
          </cell>
          <cell r="F17">
            <v>0</v>
          </cell>
          <cell r="G17">
            <v>2</v>
          </cell>
          <cell r="H17">
            <v>3</v>
          </cell>
          <cell r="I17">
            <v>30</v>
          </cell>
          <cell r="J17">
            <v>9</v>
          </cell>
          <cell r="K17">
            <v>93</v>
          </cell>
          <cell r="L17">
            <v>36</v>
          </cell>
          <cell r="M17">
            <v>47</v>
          </cell>
          <cell r="N17">
            <v>4.01</v>
          </cell>
          <cell r="O17">
            <v>1.42</v>
          </cell>
          <cell r="P17">
            <v>166</v>
          </cell>
          <cell r="Q17">
            <v>12.949917773672629</v>
          </cell>
          <cell r="R17">
            <v>11</v>
          </cell>
        </row>
        <row r="18">
          <cell r="A18" t="str">
            <v>Archie Bradley RP | PHI</v>
          </cell>
          <cell r="B18">
            <v>73</v>
          </cell>
          <cell r="C18">
            <v>67</v>
          </cell>
          <cell r="D18">
            <v>0</v>
          </cell>
          <cell r="E18">
            <v>0</v>
          </cell>
          <cell r="F18">
            <v>0</v>
          </cell>
          <cell r="G18">
            <v>2</v>
          </cell>
          <cell r="H18">
            <v>4</v>
          </cell>
          <cell r="I18">
            <v>29</v>
          </cell>
          <cell r="J18">
            <v>5</v>
          </cell>
          <cell r="K18">
            <v>84</v>
          </cell>
          <cell r="L18">
            <v>29</v>
          </cell>
          <cell r="M18">
            <v>72</v>
          </cell>
          <cell r="N18">
            <v>3.58</v>
          </cell>
          <cell r="O18">
            <v>1.38</v>
          </cell>
          <cell r="P18">
            <v>167</v>
          </cell>
          <cell r="Q18">
            <v>14.090865534866657</v>
          </cell>
          <cell r="R18">
            <v>12</v>
          </cell>
        </row>
        <row r="19">
          <cell r="A19" t="str">
            <v>Anthony Bass RP | MIA</v>
          </cell>
          <cell r="B19">
            <v>62</v>
          </cell>
          <cell r="C19">
            <v>64</v>
          </cell>
          <cell r="D19">
            <v>0</v>
          </cell>
          <cell r="E19">
            <v>0</v>
          </cell>
          <cell r="F19">
            <v>0</v>
          </cell>
          <cell r="G19">
            <v>2</v>
          </cell>
          <cell r="H19">
            <v>3</v>
          </cell>
          <cell r="I19">
            <v>29</v>
          </cell>
          <cell r="J19">
            <v>9</v>
          </cell>
          <cell r="K19">
            <v>54</v>
          </cell>
          <cell r="L19">
            <v>24</v>
          </cell>
          <cell r="M19">
            <v>40</v>
          </cell>
          <cell r="N19">
            <v>3.45</v>
          </cell>
          <cell r="O19">
            <v>1.02</v>
          </cell>
          <cell r="P19">
            <v>287</v>
          </cell>
          <cell r="Q19">
            <v>15.388508186163486</v>
          </cell>
          <cell r="R19">
            <v>7</v>
          </cell>
        </row>
        <row r="20">
          <cell r="A20" t="str">
            <v>Greg Holland RP | KC</v>
          </cell>
          <cell r="B20">
            <v>58</v>
          </cell>
          <cell r="C20">
            <v>65</v>
          </cell>
          <cell r="D20">
            <v>0</v>
          </cell>
          <cell r="E20">
            <v>0</v>
          </cell>
          <cell r="F20">
            <v>0</v>
          </cell>
          <cell r="G20">
            <v>2</v>
          </cell>
          <cell r="H20">
            <v>2</v>
          </cell>
          <cell r="I20">
            <v>28</v>
          </cell>
          <cell r="J20">
            <v>5</v>
          </cell>
          <cell r="K20">
            <v>67</v>
          </cell>
          <cell r="L20">
            <v>25</v>
          </cell>
          <cell r="M20">
            <v>42</v>
          </cell>
          <cell r="N20">
            <v>3.1</v>
          </cell>
          <cell r="O20">
            <v>1.1599999999999999</v>
          </cell>
          <cell r="P20">
            <v>164</v>
          </cell>
          <cell r="Q20">
            <v>16.00548476580132</v>
          </cell>
          <cell r="R20">
            <v>11</v>
          </cell>
        </row>
        <row r="21">
          <cell r="A21" t="str">
            <v>Richard Rodriguez RP | PIT</v>
          </cell>
          <cell r="B21">
            <v>62</v>
          </cell>
          <cell r="C21">
            <v>69</v>
          </cell>
          <cell r="D21">
            <v>0</v>
          </cell>
          <cell r="E21">
            <v>0</v>
          </cell>
          <cell r="F21">
            <v>0</v>
          </cell>
          <cell r="G21">
            <v>2</v>
          </cell>
          <cell r="H21">
            <v>4</v>
          </cell>
          <cell r="I21">
            <v>27</v>
          </cell>
          <cell r="J21">
            <v>8</v>
          </cell>
          <cell r="K21">
            <v>73</v>
          </cell>
          <cell r="L21">
            <v>18</v>
          </cell>
          <cell r="M21">
            <v>53</v>
          </cell>
          <cell r="N21">
            <v>3.34</v>
          </cell>
          <cell r="O21">
            <v>1.1499999999999999</v>
          </cell>
          <cell r="P21">
            <v>165</v>
          </cell>
          <cell r="Q21">
            <v>14.892261057254718</v>
          </cell>
          <cell r="R21">
            <v>12</v>
          </cell>
        </row>
        <row r="22">
          <cell r="A22" t="str">
            <v>Hunter Harvey RP | BAL</v>
          </cell>
          <cell r="B22">
            <v>66</v>
          </cell>
          <cell r="C22">
            <v>62</v>
          </cell>
          <cell r="D22">
            <v>0</v>
          </cell>
          <cell r="E22">
            <v>0</v>
          </cell>
          <cell r="F22">
            <v>0</v>
          </cell>
          <cell r="G22">
            <v>2</v>
          </cell>
          <cell r="H22">
            <v>3</v>
          </cell>
          <cell r="I22">
            <v>25</v>
          </cell>
          <cell r="J22">
            <v>5</v>
          </cell>
          <cell r="K22">
            <v>64</v>
          </cell>
          <cell r="L22">
            <v>22</v>
          </cell>
          <cell r="M22">
            <v>53</v>
          </cell>
          <cell r="N22">
            <v>3.39</v>
          </cell>
          <cell r="O22">
            <v>1.1299999999999999</v>
          </cell>
          <cell r="P22">
            <v>313</v>
          </cell>
          <cell r="Q22">
            <v>13.840018251112516</v>
          </cell>
          <cell r="R22">
            <v>6</v>
          </cell>
        </row>
        <row r="23">
          <cell r="A23" t="str">
            <v xml:space="preserve">Jose Leclerc RP | TEX </v>
          </cell>
          <cell r="B23">
            <v>67</v>
          </cell>
          <cell r="C23">
            <v>71</v>
          </cell>
          <cell r="D23">
            <v>0</v>
          </cell>
          <cell r="E23">
            <v>0</v>
          </cell>
          <cell r="F23">
            <v>0</v>
          </cell>
          <cell r="G23">
            <v>1</v>
          </cell>
          <cell r="H23">
            <v>2</v>
          </cell>
          <cell r="I23">
            <v>24</v>
          </cell>
          <cell r="J23">
            <v>6</v>
          </cell>
          <cell r="K23">
            <v>99</v>
          </cell>
          <cell r="L23">
            <v>40</v>
          </cell>
          <cell r="M23">
            <v>52</v>
          </cell>
          <cell r="N23">
            <v>4.41</v>
          </cell>
          <cell r="O23">
            <v>1.37</v>
          </cell>
          <cell r="P23">
            <v>186</v>
          </cell>
          <cell r="Q23">
            <v>9.4338766585684297</v>
          </cell>
          <cell r="R23">
            <v>11</v>
          </cell>
        </row>
        <row r="24">
          <cell r="A24" t="str">
            <v xml:space="preserve">Brad Hand RP | WAS </v>
          </cell>
          <cell r="B24">
            <v>58</v>
          </cell>
          <cell r="C24">
            <v>63</v>
          </cell>
          <cell r="D24">
            <v>0</v>
          </cell>
          <cell r="E24">
            <v>0</v>
          </cell>
          <cell r="F24">
            <v>0</v>
          </cell>
          <cell r="G24">
            <v>1</v>
          </cell>
          <cell r="H24">
            <v>2</v>
          </cell>
          <cell r="I24">
            <v>23</v>
          </cell>
          <cell r="J24">
            <v>2</v>
          </cell>
          <cell r="K24">
            <v>84</v>
          </cell>
          <cell r="L24">
            <v>16</v>
          </cell>
          <cell r="M24">
            <v>49</v>
          </cell>
          <cell r="N24">
            <v>3.07</v>
          </cell>
          <cell r="O24">
            <v>1.1100000000000001</v>
          </cell>
          <cell r="P24">
            <v>90</v>
          </cell>
          <cell r="Q24">
            <v>14.642429607082347</v>
          </cell>
          <cell r="R24">
            <v>20</v>
          </cell>
        </row>
        <row r="25">
          <cell r="A25" t="str">
            <v xml:space="preserve">Gregory Soto RP | DET </v>
          </cell>
          <cell r="B25">
            <v>62</v>
          </cell>
          <cell r="C25">
            <v>57</v>
          </cell>
          <cell r="D25">
            <v>0</v>
          </cell>
          <cell r="E25">
            <v>0</v>
          </cell>
          <cell r="F25">
            <v>0</v>
          </cell>
          <cell r="G25">
            <v>1</v>
          </cell>
          <cell r="H25">
            <v>2</v>
          </cell>
          <cell r="I25">
            <v>23</v>
          </cell>
          <cell r="J25">
            <v>7</v>
          </cell>
          <cell r="K25">
            <v>62</v>
          </cell>
          <cell r="L25">
            <v>34</v>
          </cell>
          <cell r="M25">
            <v>60</v>
          </cell>
          <cell r="N25">
            <v>4.88</v>
          </cell>
          <cell r="O25">
            <v>1.5</v>
          </cell>
          <cell r="P25">
            <v>467</v>
          </cell>
          <cell r="Q25">
            <v>6.4831428635664965</v>
          </cell>
          <cell r="R25" t="e">
            <v>#N/A</v>
          </cell>
        </row>
        <row r="26">
          <cell r="A26" t="str">
            <v>Daniel Hudson RP | WAS</v>
          </cell>
          <cell r="B26">
            <v>52</v>
          </cell>
          <cell r="C26">
            <v>55</v>
          </cell>
          <cell r="D26">
            <v>0</v>
          </cell>
          <cell r="E26">
            <v>0</v>
          </cell>
          <cell r="F26">
            <v>0</v>
          </cell>
          <cell r="G26">
            <v>5</v>
          </cell>
          <cell r="H26">
            <v>2</v>
          </cell>
          <cell r="I26">
            <v>19</v>
          </cell>
          <cell r="J26">
            <v>4</v>
          </cell>
          <cell r="K26">
            <v>59</v>
          </cell>
          <cell r="L26">
            <v>23</v>
          </cell>
          <cell r="M26">
            <v>42</v>
          </cell>
          <cell r="N26">
            <v>3.81</v>
          </cell>
          <cell r="O26">
            <v>1.25</v>
          </cell>
          <cell r="P26">
            <v>347</v>
          </cell>
          <cell r="Q26">
            <v>10.771454147502574</v>
          </cell>
          <cell r="R26">
            <v>1</v>
          </cell>
        </row>
        <row r="27">
          <cell r="A27" t="str">
            <v>Brandon Kintzler RP | PHI</v>
          </cell>
          <cell r="B27">
            <v>70</v>
          </cell>
          <cell r="C27">
            <v>68</v>
          </cell>
          <cell r="D27">
            <v>0</v>
          </cell>
          <cell r="E27">
            <v>0</v>
          </cell>
          <cell r="F27">
            <v>0</v>
          </cell>
          <cell r="G27">
            <v>1</v>
          </cell>
          <cell r="H27">
            <v>4</v>
          </cell>
          <cell r="I27">
            <v>17</v>
          </cell>
          <cell r="J27">
            <v>4</v>
          </cell>
          <cell r="K27">
            <v>57</v>
          </cell>
          <cell r="L27">
            <v>23</v>
          </cell>
          <cell r="M27">
            <v>59</v>
          </cell>
          <cell r="N27">
            <v>2.29</v>
          </cell>
          <cell r="O27">
            <v>1.1599999999999999</v>
          </cell>
          <cell r="P27">
            <v>361</v>
          </cell>
          <cell r="Q27">
            <v>14.101482168482836</v>
          </cell>
          <cell r="R27">
            <v>1</v>
          </cell>
        </row>
        <row r="28">
          <cell r="A28" t="str">
            <v xml:space="preserve">Ian Kennedy RP | TEX </v>
          </cell>
          <cell r="B28">
            <v>86</v>
          </cell>
          <cell r="C28">
            <v>82</v>
          </cell>
          <cell r="D28">
            <v>0</v>
          </cell>
          <cell r="E28">
            <v>0</v>
          </cell>
          <cell r="F28">
            <v>0</v>
          </cell>
          <cell r="G28">
            <v>1</v>
          </cell>
          <cell r="H28">
            <v>5</v>
          </cell>
          <cell r="I28">
            <v>15</v>
          </cell>
          <cell r="J28">
            <v>3</v>
          </cell>
          <cell r="K28">
            <v>108</v>
          </cell>
          <cell r="L28">
            <v>23</v>
          </cell>
          <cell r="M28">
            <v>87</v>
          </cell>
          <cell r="N28">
            <v>4.57</v>
          </cell>
          <cell r="O28">
            <v>1.27</v>
          </cell>
          <cell r="P28">
            <v>406</v>
          </cell>
          <cell r="Q28">
            <v>5.6316298522541803</v>
          </cell>
          <cell r="R28">
            <v>6</v>
          </cell>
        </row>
        <row r="29">
          <cell r="A29" t="str">
            <v>Hector Neris RP | PHI</v>
          </cell>
          <cell r="B29">
            <v>60</v>
          </cell>
          <cell r="C29">
            <v>64</v>
          </cell>
          <cell r="D29">
            <v>0</v>
          </cell>
          <cell r="E29">
            <v>0</v>
          </cell>
          <cell r="F29">
            <v>0</v>
          </cell>
          <cell r="G29">
            <v>3</v>
          </cell>
          <cell r="H29">
            <v>4</v>
          </cell>
          <cell r="I29">
            <v>11</v>
          </cell>
          <cell r="J29">
            <v>2</v>
          </cell>
          <cell r="K29">
            <v>83</v>
          </cell>
          <cell r="L29">
            <v>27</v>
          </cell>
          <cell r="M29">
            <v>51</v>
          </cell>
          <cell r="N29">
            <v>3.56</v>
          </cell>
          <cell r="O29">
            <v>1.29</v>
          </cell>
          <cell r="P29">
            <v>395</v>
          </cell>
          <cell r="Q29">
            <v>8.0132523422586956</v>
          </cell>
          <cell r="R29">
            <v>5</v>
          </cell>
        </row>
        <row r="30">
          <cell r="A30" t="str">
            <v>Shane Greene RP | ATL</v>
          </cell>
          <cell r="B30">
            <v>54</v>
          </cell>
          <cell r="C30">
            <v>61</v>
          </cell>
          <cell r="D30">
            <v>0</v>
          </cell>
          <cell r="E30">
            <v>0</v>
          </cell>
          <cell r="F30">
            <v>0</v>
          </cell>
          <cell r="G30">
            <v>1</v>
          </cell>
          <cell r="H30">
            <v>1</v>
          </cell>
          <cell r="I30">
            <v>7</v>
          </cell>
          <cell r="J30">
            <v>1</v>
          </cell>
          <cell r="K30">
            <v>51</v>
          </cell>
          <cell r="L30">
            <v>16</v>
          </cell>
          <cell r="M30">
            <v>44</v>
          </cell>
          <cell r="N30">
            <v>2.4700000000000002</v>
          </cell>
          <cell r="O30">
            <v>1.1000000000000001</v>
          </cell>
          <cell r="P30">
            <v>450</v>
          </cell>
          <cell r="Q30">
            <v>9.9345880224980618</v>
          </cell>
          <cell r="R30" t="e">
            <v>#N/A</v>
          </cell>
        </row>
        <row r="31">
          <cell r="A31" t="str">
            <v xml:space="preserve">Devin Williams RP | MIL </v>
          </cell>
          <cell r="B31">
            <v>73</v>
          </cell>
          <cell r="C31">
            <v>69</v>
          </cell>
          <cell r="D31">
            <v>0</v>
          </cell>
          <cell r="E31">
            <v>0</v>
          </cell>
          <cell r="F31">
            <v>0</v>
          </cell>
          <cell r="G31">
            <v>4</v>
          </cell>
          <cell r="H31">
            <v>2</v>
          </cell>
          <cell r="I31">
            <v>6</v>
          </cell>
          <cell r="J31">
            <v>1</v>
          </cell>
          <cell r="K31">
            <v>131</v>
          </cell>
          <cell r="L31">
            <v>26</v>
          </cell>
          <cell r="M31">
            <v>37</v>
          </cell>
          <cell r="N31">
            <v>1.1000000000000001</v>
          </cell>
          <cell r="O31">
            <v>0.86</v>
          </cell>
          <cell r="P31">
            <v>125</v>
          </cell>
          <cell r="Q31">
            <v>16.434447937125462</v>
          </cell>
          <cell r="R31">
            <v>15</v>
          </cell>
        </row>
        <row r="32">
          <cell r="A32" t="str">
            <v xml:space="preserve">Jonathan Hernandez RP | TEX </v>
          </cell>
          <cell r="B32">
            <v>90</v>
          </cell>
          <cell r="C32">
            <v>66</v>
          </cell>
          <cell r="D32">
            <v>0</v>
          </cell>
          <cell r="E32">
            <v>0</v>
          </cell>
          <cell r="F32">
            <v>0</v>
          </cell>
          <cell r="G32">
            <v>5</v>
          </cell>
          <cell r="H32">
            <v>2</v>
          </cell>
          <cell r="I32">
            <v>6</v>
          </cell>
          <cell r="J32">
            <v>1</v>
          </cell>
          <cell r="K32">
            <v>93</v>
          </cell>
          <cell r="L32">
            <v>33</v>
          </cell>
          <cell r="M32">
            <v>71</v>
          </cell>
          <cell r="N32">
            <v>3.18</v>
          </cell>
          <cell r="O32">
            <v>1.1499999999999999</v>
          </cell>
          <cell r="P32">
            <v>339</v>
          </cell>
          <cell r="Q32">
            <v>8.6895560228520505</v>
          </cell>
          <cell r="R32">
            <v>6</v>
          </cell>
        </row>
        <row r="33">
          <cell r="A33" t="str">
            <v>Adam Ottavino RP | BOS</v>
          </cell>
          <cell r="B33">
            <v>55</v>
          </cell>
          <cell r="C33">
            <v>64</v>
          </cell>
          <cell r="D33">
            <v>0</v>
          </cell>
          <cell r="E33">
            <v>0</v>
          </cell>
          <cell r="F33">
            <v>0</v>
          </cell>
          <cell r="G33">
            <v>3</v>
          </cell>
          <cell r="H33">
            <v>4</v>
          </cell>
          <cell r="I33">
            <v>6</v>
          </cell>
          <cell r="J33">
            <v>1</v>
          </cell>
          <cell r="K33">
            <v>76</v>
          </cell>
          <cell r="L33">
            <v>34</v>
          </cell>
          <cell r="M33">
            <v>50</v>
          </cell>
          <cell r="N33">
            <v>3.72</v>
          </cell>
          <cell r="O33">
            <v>1.51</v>
          </cell>
          <cell r="P33">
            <v>501</v>
          </cell>
          <cell r="Q33">
            <v>4.7579003701308622</v>
          </cell>
          <cell r="R33" t="e">
            <v>#N/A</v>
          </cell>
        </row>
        <row r="34">
          <cell r="A34" t="str">
            <v>Giovanny Gallegos RP | STL</v>
          </cell>
          <cell r="B34">
            <v>60</v>
          </cell>
          <cell r="C34">
            <v>66</v>
          </cell>
          <cell r="D34">
            <v>0</v>
          </cell>
          <cell r="E34">
            <v>0</v>
          </cell>
          <cell r="F34">
            <v>0</v>
          </cell>
          <cell r="G34">
            <v>7</v>
          </cell>
          <cell r="H34">
            <v>2</v>
          </cell>
          <cell r="I34">
            <v>4</v>
          </cell>
          <cell r="J34">
            <v>1</v>
          </cell>
          <cell r="K34">
            <v>84</v>
          </cell>
          <cell r="L34">
            <v>17</v>
          </cell>
          <cell r="M34">
            <v>41</v>
          </cell>
          <cell r="N34">
            <v>3.13</v>
          </cell>
          <cell r="O34">
            <v>0.96</v>
          </cell>
          <cell r="P34">
            <v>181</v>
          </cell>
          <cell r="Q34">
            <v>9.5352973996904087</v>
          </cell>
          <cell r="R34">
            <v>9</v>
          </cell>
        </row>
        <row r="35">
          <cell r="A35" t="str">
            <v xml:space="preserve">Rowan Wick RP | CHC </v>
          </cell>
          <cell r="B35">
            <v>58</v>
          </cell>
          <cell r="C35">
            <v>65</v>
          </cell>
          <cell r="D35">
            <v>0</v>
          </cell>
          <cell r="E35">
            <v>0</v>
          </cell>
          <cell r="F35">
            <v>0</v>
          </cell>
          <cell r="G35">
            <v>1</v>
          </cell>
          <cell r="H35">
            <v>1</v>
          </cell>
          <cell r="I35">
            <v>4</v>
          </cell>
          <cell r="J35">
            <v>1</v>
          </cell>
          <cell r="K35">
            <v>68</v>
          </cell>
          <cell r="L35">
            <v>25</v>
          </cell>
          <cell r="M35">
            <v>52</v>
          </cell>
          <cell r="N35">
            <v>2.95</v>
          </cell>
          <cell r="O35">
            <v>1.33</v>
          </cell>
          <cell r="P35">
            <v>522</v>
          </cell>
          <cell r="Q35">
            <v>6.4991359170311593</v>
          </cell>
          <cell r="R35" t="e">
            <v>#N/A</v>
          </cell>
        </row>
        <row r="36">
          <cell r="A36" t="str">
            <v>Chris Martin RP | ATL</v>
          </cell>
          <cell r="B36">
            <v>60</v>
          </cell>
          <cell r="C36">
            <v>68</v>
          </cell>
          <cell r="D36">
            <v>0</v>
          </cell>
          <cell r="E36">
            <v>0</v>
          </cell>
          <cell r="F36">
            <v>0</v>
          </cell>
          <cell r="G36">
            <v>1</v>
          </cell>
          <cell r="H36">
            <v>4</v>
          </cell>
          <cell r="I36">
            <v>4</v>
          </cell>
          <cell r="J36">
            <v>1</v>
          </cell>
          <cell r="K36">
            <v>66</v>
          </cell>
          <cell r="L36">
            <v>8</v>
          </cell>
          <cell r="M36">
            <v>44</v>
          </cell>
          <cell r="N36">
            <v>2.39</v>
          </cell>
          <cell r="O36">
            <v>0.86</v>
          </cell>
          <cell r="P36">
            <v>397</v>
          </cell>
          <cell r="Q36">
            <v>10.120617185042688</v>
          </cell>
          <cell r="R36">
            <v>1</v>
          </cell>
        </row>
        <row r="37">
          <cell r="A37" t="str">
            <v>Emmanuel Clase RP | CLE</v>
          </cell>
          <cell r="B37">
            <v>65</v>
          </cell>
          <cell r="C37">
            <v>64</v>
          </cell>
          <cell r="D37">
            <v>0</v>
          </cell>
          <cell r="E37">
            <v>0</v>
          </cell>
          <cell r="F37">
            <v>0</v>
          </cell>
          <cell r="G37">
            <v>5</v>
          </cell>
          <cell r="H37">
            <v>6</v>
          </cell>
          <cell r="I37">
            <v>4</v>
          </cell>
          <cell r="J37">
            <v>1</v>
          </cell>
          <cell r="K37">
            <v>59</v>
          </cell>
          <cell r="L37">
            <v>17</v>
          </cell>
          <cell r="M37">
            <v>56</v>
          </cell>
          <cell r="N37">
            <v>2.33</v>
          </cell>
          <cell r="O37">
            <v>1.1100000000000001</v>
          </cell>
          <cell r="P37">
            <v>375</v>
          </cell>
          <cell r="Q37">
            <v>10.699218115845298</v>
          </cell>
          <cell r="R37" t="e">
            <v>#N/A</v>
          </cell>
        </row>
        <row r="38">
          <cell r="A38" t="str">
            <v xml:space="preserve">Andrew Miller RP | STL </v>
          </cell>
          <cell r="B38">
            <v>44</v>
          </cell>
          <cell r="C38">
            <v>69</v>
          </cell>
          <cell r="D38">
            <v>0</v>
          </cell>
          <cell r="E38">
            <v>0</v>
          </cell>
          <cell r="F38">
            <v>0</v>
          </cell>
          <cell r="G38">
            <v>2</v>
          </cell>
          <cell r="H38">
            <v>3</v>
          </cell>
          <cell r="I38">
            <v>4</v>
          </cell>
          <cell r="J38">
            <v>1</v>
          </cell>
          <cell r="K38">
            <v>57</v>
          </cell>
          <cell r="L38">
            <v>21</v>
          </cell>
          <cell r="M38">
            <v>35</v>
          </cell>
          <cell r="N38">
            <v>3.68</v>
          </cell>
          <cell r="O38">
            <v>1.27</v>
          </cell>
          <cell r="P38">
            <v>541</v>
          </cell>
          <cell r="Q38">
            <v>4.5353967405099116</v>
          </cell>
          <cell r="R38" t="e">
            <v>#N/A</v>
          </cell>
        </row>
        <row r="39">
          <cell r="A39" t="str">
            <v>Zack Britton RP | NYY</v>
          </cell>
          <cell r="B39">
            <v>58</v>
          </cell>
          <cell r="C39">
            <v>62</v>
          </cell>
          <cell r="D39">
            <v>0</v>
          </cell>
          <cell r="E39">
            <v>0</v>
          </cell>
          <cell r="F39">
            <v>0</v>
          </cell>
          <cell r="G39">
            <v>2</v>
          </cell>
          <cell r="H39">
            <v>2</v>
          </cell>
          <cell r="I39">
            <v>4</v>
          </cell>
          <cell r="J39">
            <v>1</v>
          </cell>
          <cell r="K39">
            <v>53</v>
          </cell>
          <cell r="L39">
            <v>31</v>
          </cell>
          <cell r="M39">
            <v>33</v>
          </cell>
          <cell r="N39">
            <v>2.02</v>
          </cell>
          <cell r="O39">
            <v>1.1000000000000001</v>
          </cell>
          <cell r="P39">
            <v>429</v>
          </cell>
          <cell r="Q39">
            <v>10.644097028694349</v>
          </cell>
          <cell r="R39">
            <v>2</v>
          </cell>
        </row>
        <row r="40">
          <cell r="A40" t="str">
            <v>Miguel Castro RP | NYM</v>
          </cell>
          <cell r="B40">
            <v>38</v>
          </cell>
          <cell r="C40">
            <v>39</v>
          </cell>
          <cell r="D40">
            <v>0</v>
          </cell>
          <cell r="E40">
            <v>0</v>
          </cell>
          <cell r="F40">
            <v>0</v>
          </cell>
          <cell r="G40">
            <v>3</v>
          </cell>
          <cell r="H40">
            <v>2</v>
          </cell>
          <cell r="I40">
            <v>4</v>
          </cell>
          <cell r="J40">
            <v>1</v>
          </cell>
          <cell r="K40">
            <v>47</v>
          </cell>
          <cell r="L40">
            <v>21</v>
          </cell>
          <cell r="M40">
            <v>39</v>
          </cell>
          <cell r="N40">
            <v>4.66</v>
          </cell>
          <cell r="O40">
            <v>1.55</v>
          </cell>
          <cell r="P40">
            <v>627</v>
          </cell>
          <cell r="Q40">
            <v>-0.40139575013237527</v>
          </cell>
          <cell r="R40" t="e">
            <v>#N/A</v>
          </cell>
        </row>
        <row r="41">
          <cell r="A41" t="str">
            <v xml:space="preserve">Chaz Roe RP | TB </v>
          </cell>
          <cell r="B41">
            <v>36</v>
          </cell>
          <cell r="C41">
            <v>58</v>
          </cell>
          <cell r="D41">
            <v>0</v>
          </cell>
          <cell r="E41">
            <v>0</v>
          </cell>
          <cell r="F41">
            <v>0</v>
          </cell>
          <cell r="G41">
            <v>2</v>
          </cell>
          <cell r="H41">
            <v>2</v>
          </cell>
          <cell r="I41">
            <v>4</v>
          </cell>
          <cell r="J41">
            <v>1</v>
          </cell>
          <cell r="K41">
            <v>44</v>
          </cell>
          <cell r="L41">
            <v>20</v>
          </cell>
          <cell r="M41">
            <v>37</v>
          </cell>
          <cell r="N41">
            <v>3.96</v>
          </cell>
          <cell r="O41">
            <v>1.57</v>
          </cell>
          <cell r="P41">
            <v>637</v>
          </cell>
          <cell r="Q41">
            <v>1.2824241180315259</v>
          </cell>
          <cell r="R41" t="e">
            <v>#N/A</v>
          </cell>
        </row>
        <row r="42">
          <cell r="A42" t="str">
            <v>Shawn Armstrong RP | BAL</v>
          </cell>
          <cell r="B42">
            <v>76</v>
          </cell>
          <cell r="C42">
            <v>67</v>
          </cell>
          <cell r="D42">
            <v>0</v>
          </cell>
          <cell r="E42">
            <v>0</v>
          </cell>
          <cell r="F42">
            <v>0</v>
          </cell>
          <cell r="G42">
            <v>2</v>
          </cell>
          <cell r="H42">
            <v>1</v>
          </cell>
          <cell r="I42">
            <v>3</v>
          </cell>
          <cell r="J42">
            <v>1</v>
          </cell>
          <cell r="K42">
            <v>82</v>
          </cell>
          <cell r="L42">
            <v>32</v>
          </cell>
          <cell r="M42">
            <v>72</v>
          </cell>
          <cell r="N42">
            <v>4.1100000000000003</v>
          </cell>
          <cell r="O42">
            <v>1.36</v>
          </cell>
          <cell r="P42">
            <v>561</v>
          </cell>
          <cell r="Q42">
            <v>2.4267205823955824</v>
          </cell>
          <cell r="R42" t="e">
            <v>#N/A</v>
          </cell>
        </row>
        <row r="43">
          <cell r="A43" t="str">
            <v>Trevor May RP | NYM</v>
          </cell>
          <cell r="B43">
            <v>52</v>
          </cell>
          <cell r="C43">
            <v>59</v>
          </cell>
          <cell r="D43">
            <v>0</v>
          </cell>
          <cell r="E43">
            <v>0</v>
          </cell>
          <cell r="F43">
            <v>0</v>
          </cell>
          <cell r="G43">
            <v>3</v>
          </cell>
          <cell r="H43">
            <v>1</v>
          </cell>
          <cell r="I43">
            <v>2</v>
          </cell>
          <cell r="J43">
            <v>0</v>
          </cell>
          <cell r="K43">
            <v>73</v>
          </cell>
          <cell r="L43">
            <v>19</v>
          </cell>
          <cell r="M43">
            <v>39</v>
          </cell>
          <cell r="N43">
            <v>3.25</v>
          </cell>
          <cell r="O43">
            <v>1.1000000000000001</v>
          </cell>
          <cell r="P43">
            <v>439</v>
          </cell>
          <cell r="Q43">
            <v>6.3355963140424265</v>
          </cell>
          <cell r="R43">
            <v>1</v>
          </cell>
        </row>
        <row r="44">
          <cell r="A44" t="str">
            <v>Taylor Rogers RP | MIN</v>
          </cell>
          <cell r="B44">
            <v>54</v>
          </cell>
          <cell r="C44">
            <v>60</v>
          </cell>
          <cell r="D44">
            <v>0</v>
          </cell>
          <cell r="E44">
            <v>0</v>
          </cell>
          <cell r="F44">
            <v>0</v>
          </cell>
          <cell r="G44">
            <v>6</v>
          </cell>
          <cell r="H44">
            <v>6</v>
          </cell>
          <cell r="I44">
            <v>2</v>
          </cell>
          <cell r="J44">
            <v>0</v>
          </cell>
          <cell r="K44">
            <v>68</v>
          </cell>
          <cell r="L44">
            <v>10</v>
          </cell>
          <cell r="M44">
            <v>56</v>
          </cell>
          <cell r="N44">
            <v>3.33</v>
          </cell>
          <cell r="O44">
            <v>1.22</v>
          </cell>
          <cell r="P44">
            <v>169</v>
          </cell>
          <cell r="Q44">
            <v>7.2440416086861719</v>
          </cell>
          <cell r="R44">
            <v>11</v>
          </cell>
        </row>
        <row r="45">
          <cell r="A45" t="str">
            <v xml:space="preserve">Blake Parker RP | CLE </v>
          </cell>
          <cell r="B45">
            <v>54</v>
          </cell>
          <cell r="C45">
            <v>57</v>
          </cell>
          <cell r="D45">
            <v>0</v>
          </cell>
          <cell r="E45">
            <v>0</v>
          </cell>
          <cell r="F45">
            <v>0</v>
          </cell>
          <cell r="G45">
            <v>5</v>
          </cell>
          <cell r="H45">
            <v>1</v>
          </cell>
          <cell r="I45">
            <v>2</v>
          </cell>
          <cell r="J45">
            <v>0</v>
          </cell>
          <cell r="K45">
            <v>67</v>
          </cell>
          <cell r="L45">
            <v>23</v>
          </cell>
          <cell r="M45">
            <v>45</v>
          </cell>
          <cell r="N45">
            <v>4</v>
          </cell>
          <cell r="O45">
            <v>1.26</v>
          </cell>
          <cell r="P45">
            <v>465</v>
          </cell>
          <cell r="Q45">
            <v>3.9265228601353761</v>
          </cell>
          <cell r="R45" t="e">
            <v>#N/A</v>
          </cell>
        </row>
        <row r="46">
          <cell r="A46" t="str">
            <v>Hansel Robles RP | MIN</v>
          </cell>
          <cell r="B46">
            <v>54</v>
          </cell>
          <cell r="C46">
            <v>59</v>
          </cell>
          <cell r="D46">
            <v>0</v>
          </cell>
          <cell r="E46">
            <v>0</v>
          </cell>
          <cell r="F46">
            <v>0</v>
          </cell>
          <cell r="G46">
            <v>5</v>
          </cell>
          <cell r="H46">
            <v>1</v>
          </cell>
          <cell r="I46">
            <v>2</v>
          </cell>
          <cell r="J46">
            <v>0</v>
          </cell>
          <cell r="K46">
            <v>65</v>
          </cell>
          <cell r="L46">
            <v>17</v>
          </cell>
          <cell r="M46">
            <v>45</v>
          </cell>
          <cell r="N46">
            <v>4.47</v>
          </cell>
          <cell r="O46">
            <v>1.1399999999999999</v>
          </cell>
          <cell r="P46">
            <v>463</v>
          </cell>
          <cell r="Q46">
            <v>2.8240228601353774</v>
          </cell>
          <cell r="R46" t="e">
            <v>#N/A</v>
          </cell>
        </row>
        <row r="47">
          <cell r="A47" t="str">
            <v>Chasen Shreve RP | PIT</v>
          </cell>
          <cell r="B47">
            <v>87</v>
          </cell>
          <cell r="C47">
            <v>64</v>
          </cell>
          <cell r="D47">
            <v>0</v>
          </cell>
          <cell r="E47">
            <v>0</v>
          </cell>
          <cell r="F47">
            <v>0</v>
          </cell>
          <cell r="G47">
            <v>2</v>
          </cell>
          <cell r="H47">
            <v>2</v>
          </cell>
          <cell r="I47">
            <v>1</v>
          </cell>
          <cell r="J47">
            <v>0</v>
          </cell>
          <cell r="K47">
            <v>121</v>
          </cell>
          <cell r="L47">
            <v>43</v>
          </cell>
          <cell r="M47">
            <v>62</v>
          </cell>
          <cell r="N47">
            <v>4.24</v>
          </cell>
          <cell r="O47">
            <v>1.21</v>
          </cell>
          <cell r="P47">
            <v>446</v>
          </cell>
          <cell r="Q47">
            <v>2.2367688425358048</v>
          </cell>
          <cell r="R47" t="e">
            <v>#N/A</v>
          </cell>
        </row>
        <row r="48">
          <cell r="A48" t="str">
            <v xml:space="preserve">Darwinzon Hernandez RP | BOS </v>
          </cell>
          <cell r="B48">
            <v>62</v>
          </cell>
          <cell r="C48">
            <v>55</v>
          </cell>
          <cell r="D48">
            <v>0</v>
          </cell>
          <cell r="E48">
            <v>0</v>
          </cell>
          <cell r="F48">
            <v>0</v>
          </cell>
          <cell r="G48">
            <v>2</v>
          </cell>
          <cell r="H48">
            <v>1</v>
          </cell>
          <cell r="I48">
            <v>1</v>
          </cell>
          <cell r="J48">
            <v>0</v>
          </cell>
          <cell r="K48">
            <v>109</v>
          </cell>
          <cell r="L48">
            <v>56</v>
          </cell>
          <cell r="M48">
            <v>45</v>
          </cell>
          <cell r="N48">
            <v>3.05</v>
          </cell>
          <cell r="O48">
            <v>1.63</v>
          </cell>
          <cell r="P48">
            <v>519</v>
          </cell>
          <cell r="Q48">
            <v>4.4983639434003599</v>
          </cell>
          <cell r="R48" t="e">
            <v>#N/A</v>
          </cell>
        </row>
        <row r="49">
          <cell r="A49" t="str">
            <v xml:space="preserve">Joely Rodriguez RP | TEX </v>
          </cell>
          <cell r="B49">
            <v>85</v>
          </cell>
          <cell r="C49">
            <v>77</v>
          </cell>
          <cell r="D49">
            <v>0</v>
          </cell>
          <cell r="E49">
            <v>0</v>
          </cell>
          <cell r="F49">
            <v>0</v>
          </cell>
          <cell r="G49">
            <v>1</v>
          </cell>
          <cell r="H49">
            <v>1</v>
          </cell>
          <cell r="I49">
            <v>1</v>
          </cell>
          <cell r="J49">
            <v>0</v>
          </cell>
          <cell r="K49">
            <v>106</v>
          </cell>
          <cell r="L49">
            <v>34</v>
          </cell>
          <cell r="M49">
            <v>67</v>
          </cell>
          <cell r="N49">
            <v>3.15</v>
          </cell>
          <cell r="O49">
            <v>1.18</v>
          </cell>
          <cell r="P49">
            <v>425</v>
          </cell>
          <cell r="Q49">
            <v>5.5852270392299657</v>
          </cell>
          <cell r="R49" t="e">
            <v>#N/A</v>
          </cell>
        </row>
        <row r="50">
          <cell r="A50" t="str">
            <v xml:space="preserve">Lucas Sims RP | CIN </v>
          </cell>
          <cell r="B50">
            <v>75</v>
          </cell>
          <cell r="C50">
            <v>66</v>
          </cell>
          <cell r="D50">
            <v>0</v>
          </cell>
          <cell r="E50">
            <v>0</v>
          </cell>
          <cell r="F50">
            <v>0</v>
          </cell>
          <cell r="G50">
            <v>5</v>
          </cell>
          <cell r="H50">
            <v>1</v>
          </cell>
          <cell r="I50">
            <v>1</v>
          </cell>
          <cell r="J50">
            <v>0</v>
          </cell>
          <cell r="K50">
            <v>105</v>
          </cell>
          <cell r="L50">
            <v>34</v>
          </cell>
          <cell r="M50">
            <v>44</v>
          </cell>
          <cell r="N50">
            <v>3.34</v>
          </cell>
          <cell r="O50">
            <v>1.04</v>
          </cell>
          <cell r="P50">
            <v>345</v>
          </cell>
          <cell r="Q50">
            <v>6.8015138489951132</v>
          </cell>
          <cell r="R50">
            <v>6</v>
          </cell>
        </row>
        <row r="51">
          <cell r="A51" t="str">
            <v>Chad Green RP | NYY</v>
          </cell>
          <cell r="B51">
            <v>76</v>
          </cell>
          <cell r="C51">
            <v>62</v>
          </cell>
          <cell r="D51">
            <v>0</v>
          </cell>
          <cell r="E51">
            <v>0</v>
          </cell>
          <cell r="F51">
            <v>0</v>
          </cell>
          <cell r="G51">
            <v>5</v>
          </cell>
          <cell r="H51">
            <v>4</v>
          </cell>
          <cell r="I51">
            <v>1</v>
          </cell>
          <cell r="J51">
            <v>0</v>
          </cell>
          <cell r="K51">
            <v>104</v>
          </cell>
          <cell r="L51">
            <v>21</v>
          </cell>
          <cell r="M51">
            <v>62</v>
          </cell>
          <cell r="N51">
            <v>4.03</v>
          </cell>
          <cell r="O51">
            <v>1.0900000000000001</v>
          </cell>
          <cell r="P51">
            <v>380</v>
          </cell>
          <cell r="Q51">
            <v>4.3721709095138426</v>
          </cell>
          <cell r="R51">
            <v>1</v>
          </cell>
        </row>
        <row r="52">
          <cell r="A52" t="str">
            <v xml:space="preserve">Nick Anderson RP | TB </v>
          </cell>
          <cell r="B52">
            <v>68</v>
          </cell>
          <cell r="C52">
            <v>75</v>
          </cell>
          <cell r="D52">
            <v>0</v>
          </cell>
          <cell r="E52">
            <v>0</v>
          </cell>
          <cell r="F52">
            <v>0</v>
          </cell>
          <cell r="G52">
            <v>6</v>
          </cell>
          <cell r="H52">
            <v>4</v>
          </cell>
          <cell r="I52">
            <v>1</v>
          </cell>
          <cell r="J52">
            <v>0</v>
          </cell>
          <cell r="K52">
            <v>101</v>
          </cell>
          <cell r="L52">
            <v>17</v>
          </cell>
          <cell r="M52">
            <v>53</v>
          </cell>
          <cell r="N52">
            <v>3.18</v>
          </cell>
          <cell r="O52">
            <v>1.03</v>
          </cell>
          <cell r="P52">
            <v>130</v>
          </cell>
          <cell r="Q52">
            <v>8.1393942690156482</v>
          </cell>
          <cell r="R52">
            <v>13</v>
          </cell>
        </row>
        <row r="53">
          <cell r="A53" t="str">
            <v>Jorge Alcala RP | MIN</v>
          </cell>
          <cell r="B53">
            <v>87</v>
          </cell>
          <cell r="C53">
            <v>66</v>
          </cell>
          <cell r="D53">
            <v>0</v>
          </cell>
          <cell r="E53">
            <v>0</v>
          </cell>
          <cell r="F53">
            <v>0</v>
          </cell>
          <cell r="G53">
            <v>9</v>
          </cell>
          <cell r="H53">
            <v>2</v>
          </cell>
          <cell r="I53">
            <v>1</v>
          </cell>
          <cell r="J53">
            <v>0</v>
          </cell>
          <cell r="K53">
            <v>99</v>
          </cell>
          <cell r="L53">
            <v>31</v>
          </cell>
          <cell r="M53">
            <v>77</v>
          </cell>
          <cell r="N53">
            <v>2.59</v>
          </cell>
          <cell r="O53">
            <v>1.24</v>
          </cell>
          <cell r="P53">
            <v>298</v>
          </cell>
          <cell r="Q53">
            <v>9.6947242898841779</v>
          </cell>
          <cell r="R53" t="e">
            <v>#N/A</v>
          </cell>
        </row>
        <row r="54">
          <cell r="A54" t="str">
            <v xml:space="preserve">Tanner Rainey RP | WAS </v>
          </cell>
          <cell r="B54">
            <v>59</v>
          </cell>
          <cell r="C54">
            <v>70</v>
          </cell>
          <cell r="D54">
            <v>0</v>
          </cell>
          <cell r="E54">
            <v>0</v>
          </cell>
          <cell r="F54">
            <v>0</v>
          </cell>
          <cell r="G54">
            <v>2</v>
          </cell>
          <cell r="H54">
            <v>2</v>
          </cell>
          <cell r="I54">
            <v>1</v>
          </cell>
          <cell r="J54">
            <v>0</v>
          </cell>
          <cell r="K54">
            <v>97</v>
          </cell>
          <cell r="L54">
            <v>35</v>
          </cell>
          <cell r="M54">
            <v>31</v>
          </cell>
          <cell r="N54">
            <v>3.47</v>
          </cell>
          <cell r="O54">
            <v>1.1100000000000001</v>
          </cell>
          <cell r="P54">
            <v>428</v>
          </cell>
          <cell r="Q54">
            <v>5.0428308021899833</v>
          </cell>
          <cell r="R54">
            <v>6</v>
          </cell>
        </row>
        <row r="55">
          <cell r="A55" t="str">
            <v>Tyler Matzek RP | ATL</v>
          </cell>
          <cell r="B55">
            <v>61</v>
          </cell>
          <cell r="C55">
            <v>49</v>
          </cell>
          <cell r="D55">
            <v>0</v>
          </cell>
          <cell r="E55">
            <v>0</v>
          </cell>
          <cell r="F55">
            <v>0</v>
          </cell>
          <cell r="G55">
            <v>7</v>
          </cell>
          <cell r="H55">
            <v>4</v>
          </cell>
          <cell r="I55">
            <v>1</v>
          </cell>
          <cell r="J55">
            <v>0</v>
          </cell>
          <cell r="K55">
            <v>95</v>
          </cell>
          <cell r="L55">
            <v>22</v>
          </cell>
          <cell r="M55">
            <v>49</v>
          </cell>
          <cell r="N55">
            <v>2.5</v>
          </cell>
          <cell r="O55">
            <v>1.1599999999999999</v>
          </cell>
          <cell r="P55">
            <v>330</v>
          </cell>
          <cell r="Q55">
            <v>9.6744548043099599</v>
          </cell>
          <cell r="R55">
            <v>1</v>
          </cell>
        </row>
        <row r="56">
          <cell r="A56" t="str">
            <v>Peter Fairbanks RP | TB</v>
          </cell>
          <cell r="B56">
            <v>62</v>
          </cell>
          <cell r="C56">
            <v>67</v>
          </cell>
          <cell r="D56">
            <v>0</v>
          </cell>
          <cell r="E56">
            <v>0</v>
          </cell>
          <cell r="F56">
            <v>0</v>
          </cell>
          <cell r="G56">
            <v>8</v>
          </cell>
          <cell r="H56">
            <v>4</v>
          </cell>
          <cell r="I56">
            <v>1</v>
          </cell>
          <cell r="J56">
            <v>0</v>
          </cell>
          <cell r="K56">
            <v>90</v>
          </cell>
          <cell r="L56">
            <v>32</v>
          </cell>
          <cell r="M56">
            <v>61</v>
          </cell>
          <cell r="N56">
            <v>3.9</v>
          </cell>
          <cell r="O56">
            <v>1.49</v>
          </cell>
          <cell r="P56">
            <v>410</v>
          </cell>
          <cell r="Q56">
            <v>4.1094677891719975</v>
          </cell>
          <cell r="R56">
            <v>2</v>
          </cell>
        </row>
        <row r="57">
          <cell r="A57" t="str">
            <v>Scott Barlow RP | KC</v>
          </cell>
          <cell r="B57">
            <v>68</v>
          </cell>
          <cell r="C57">
            <v>63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  <cell r="J57">
            <v>0</v>
          </cell>
          <cell r="K57">
            <v>90</v>
          </cell>
          <cell r="L57">
            <v>29</v>
          </cell>
          <cell r="M57">
            <v>63</v>
          </cell>
          <cell r="N57">
            <v>4.21</v>
          </cell>
          <cell r="O57">
            <v>1.35</v>
          </cell>
          <cell r="P57">
            <v>525</v>
          </cell>
          <cell r="Q57">
            <v>1.9386867265332877</v>
          </cell>
          <cell r="R57" t="e">
            <v>#N/A</v>
          </cell>
        </row>
        <row r="58">
          <cell r="A58" t="str">
            <v xml:space="preserve">Joe Jimenez RP | DET </v>
          </cell>
          <cell r="B58">
            <v>66</v>
          </cell>
          <cell r="C58">
            <v>68</v>
          </cell>
          <cell r="D58">
            <v>0</v>
          </cell>
          <cell r="E58">
            <v>0</v>
          </cell>
          <cell r="F58">
            <v>0</v>
          </cell>
          <cell r="G58">
            <v>3</v>
          </cell>
          <cell r="H58">
            <v>4</v>
          </cell>
          <cell r="I58">
            <v>1</v>
          </cell>
          <cell r="J58">
            <v>0</v>
          </cell>
          <cell r="K58">
            <v>89</v>
          </cell>
          <cell r="L58">
            <v>19</v>
          </cell>
          <cell r="M58">
            <v>59</v>
          </cell>
          <cell r="N58">
            <v>4.88</v>
          </cell>
          <cell r="O58">
            <v>1.18</v>
          </cell>
          <cell r="P58">
            <v>507</v>
          </cell>
          <cell r="Q58">
            <v>0.44563917610101195</v>
          </cell>
          <cell r="R58" t="e">
            <v>#N/A</v>
          </cell>
        </row>
        <row r="59">
          <cell r="A59" t="str">
            <v>Brent Suter RP | MIL</v>
          </cell>
          <cell r="B59">
            <v>82</v>
          </cell>
          <cell r="C59">
            <v>52</v>
          </cell>
          <cell r="D59">
            <v>0</v>
          </cell>
          <cell r="E59">
            <v>0</v>
          </cell>
          <cell r="F59">
            <v>0</v>
          </cell>
          <cell r="G59">
            <v>8</v>
          </cell>
          <cell r="H59">
            <v>2</v>
          </cell>
          <cell r="I59">
            <v>1</v>
          </cell>
          <cell r="J59">
            <v>0</v>
          </cell>
          <cell r="K59">
            <v>88</v>
          </cell>
          <cell r="L59">
            <v>20</v>
          </cell>
          <cell r="M59">
            <v>74</v>
          </cell>
          <cell r="N59">
            <v>3.07</v>
          </cell>
          <cell r="O59">
            <v>1.1499999999999999</v>
          </cell>
          <cell r="P59">
            <v>331</v>
          </cell>
          <cell r="Q59">
            <v>8.1391680773564374</v>
          </cell>
          <cell r="R59">
            <v>2</v>
          </cell>
        </row>
        <row r="60">
          <cell r="A60" t="str">
            <v xml:space="preserve">Cesar Valdez RP | BAL </v>
          </cell>
          <cell r="B60">
            <v>88</v>
          </cell>
          <cell r="C60">
            <v>48</v>
          </cell>
          <cell r="D60">
            <v>0</v>
          </cell>
          <cell r="E60">
            <v>0</v>
          </cell>
          <cell r="F60">
            <v>0</v>
          </cell>
          <cell r="G60">
            <v>3</v>
          </cell>
          <cell r="H60">
            <v>4</v>
          </cell>
          <cell r="I60">
            <v>1</v>
          </cell>
          <cell r="J60">
            <v>0</v>
          </cell>
          <cell r="K60">
            <v>82</v>
          </cell>
          <cell r="L60">
            <v>27</v>
          </cell>
          <cell r="M60">
            <v>67</v>
          </cell>
          <cell r="N60">
            <v>3.04</v>
          </cell>
          <cell r="O60">
            <v>1.06</v>
          </cell>
          <cell r="P60">
            <v>393</v>
          </cell>
          <cell r="Q60">
            <v>7.045791913853173</v>
          </cell>
          <cell r="R60" t="e">
            <v>#N/A</v>
          </cell>
        </row>
        <row r="61">
          <cell r="A61" t="str">
            <v>Tyler Duffey RP | MIN</v>
          </cell>
          <cell r="B61">
            <v>57</v>
          </cell>
          <cell r="C61">
            <v>63</v>
          </cell>
          <cell r="D61">
            <v>0</v>
          </cell>
          <cell r="E61">
            <v>0</v>
          </cell>
          <cell r="F61">
            <v>0</v>
          </cell>
          <cell r="G61">
            <v>3</v>
          </cell>
          <cell r="H61">
            <v>2</v>
          </cell>
          <cell r="I61">
            <v>1</v>
          </cell>
          <cell r="J61">
            <v>0</v>
          </cell>
          <cell r="K61">
            <v>81</v>
          </cell>
          <cell r="L61">
            <v>16</v>
          </cell>
          <cell r="M61">
            <v>42</v>
          </cell>
          <cell r="N61">
            <v>2.65</v>
          </cell>
          <cell r="O61">
            <v>1.01</v>
          </cell>
          <cell r="P61">
            <v>396</v>
          </cell>
          <cell r="Q61">
            <v>8.3498394642854485</v>
          </cell>
          <cell r="R61">
            <v>2</v>
          </cell>
        </row>
        <row r="62">
          <cell r="A62" t="str">
            <v xml:space="preserve">Jordan Romano RP | TOR </v>
          </cell>
          <cell r="B62">
            <v>55</v>
          </cell>
          <cell r="C62">
            <v>57</v>
          </cell>
          <cell r="D62">
            <v>0</v>
          </cell>
          <cell r="E62">
            <v>0</v>
          </cell>
          <cell r="F62">
            <v>0</v>
          </cell>
          <cell r="G62">
            <v>3</v>
          </cell>
          <cell r="H62">
            <v>3</v>
          </cell>
          <cell r="I62">
            <v>1</v>
          </cell>
          <cell r="J62">
            <v>0</v>
          </cell>
          <cell r="K62">
            <v>79</v>
          </cell>
          <cell r="L62">
            <v>24</v>
          </cell>
          <cell r="M62">
            <v>41</v>
          </cell>
          <cell r="N62">
            <v>3.44</v>
          </cell>
          <cell r="O62">
            <v>1.18</v>
          </cell>
          <cell r="P62">
            <v>457</v>
          </cell>
          <cell r="Q62">
            <v>5.0963726054958238</v>
          </cell>
          <cell r="R62">
            <v>7</v>
          </cell>
        </row>
        <row r="63">
          <cell r="A63" t="str">
            <v>Tanner Scott RP | BAL</v>
          </cell>
          <cell r="B63">
            <v>63</v>
          </cell>
          <cell r="C63">
            <v>67</v>
          </cell>
          <cell r="D63">
            <v>0</v>
          </cell>
          <cell r="E63">
            <v>0</v>
          </cell>
          <cell r="F63">
            <v>0</v>
          </cell>
          <cell r="G63">
            <v>1</v>
          </cell>
          <cell r="H63">
            <v>1</v>
          </cell>
          <cell r="I63">
            <v>1</v>
          </cell>
          <cell r="J63">
            <v>0</v>
          </cell>
          <cell r="K63">
            <v>79</v>
          </cell>
          <cell r="L63">
            <v>37</v>
          </cell>
          <cell r="M63">
            <v>54</v>
          </cell>
          <cell r="N63">
            <v>3.11</v>
          </cell>
          <cell r="O63">
            <v>1.43</v>
          </cell>
          <cell r="P63">
            <v>569</v>
          </cell>
          <cell r="Q63">
            <v>4.0878120536391878</v>
          </cell>
          <cell r="R63" t="e">
            <v>#N/A</v>
          </cell>
        </row>
        <row r="64">
          <cell r="A64" t="str">
            <v xml:space="preserve">Alex Reyes RP | STL </v>
          </cell>
          <cell r="B64">
            <v>61</v>
          </cell>
          <cell r="C64">
            <v>58</v>
          </cell>
          <cell r="D64">
            <v>0</v>
          </cell>
          <cell r="E64">
            <v>0</v>
          </cell>
          <cell r="F64">
            <v>0</v>
          </cell>
          <cell r="G64">
            <v>3</v>
          </cell>
          <cell r="H64">
            <v>3</v>
          </cell>
          <cell r="I64">
            <v>1</v>
          </cell>
          <cell r="J64">
            <v>0</v>
          </cell>
          <cell r="K64">
            <v>79</v>
          </cell>
          <cell r="L64">
            <v>49</v>
          </cell>
          <cell r="M64">
            <v>44</v>
          </cell>
          <cell r="N64">
            <v>3.94</v>
          </cell>
          <cell r="O64">
            <v>1.51</v>
          </cell>
          <cell r="P64">
            <v>579</v>
          </cell>
          <cell r="Q64">
            <v>1.1542429224987065</v>
          </cell>
          <cell r="R64">
            <v>5</v>
          </cell>
        </row>
        <row r="65">
          <cell r="A65" t="str">
            <v>Rafael Dolis RP | TOR</v>
          </cell>
          <cell r="B65">
            <v>61</v>
          </cell>
          <cell r="C65">
            <v>59</v>
          </cell>
          <cell r="D65">
            <v>0</v>
          </cell>
          <cell r="E65">
            <v>0</v>
          </cell>
          <cell r="F65">
            <v>0</v>
          </cell>
          <cell r="G65">
            <v>4</v>
          </cell>
          <cell r="H65">
            <v>1</v>
          </cell>
          <cell r="I65">
            <v>1</v>
          </cell>
          <cell r="J65">
            <v>0</v>
          </cell>
          <cell r="K65">
            <v>78</v>
          </cell>
          <cell r="L65">
            <v>35</v>
          </cell>
          <cell r="M65">
            <v>43</v>
          </cell>
          <cell r="N65">
            <v>1.46</v>
          </cell>
          <cell r="O65">
            <v>1.26</v>
          </cell>
          <cell r="P65">
            <v>386</v>
          </cell>
          <cell r="Q65">
            <v>11.67067665664028</v>
          </cell>
          <cell r="R65">
            <v>3</v>
          </cell>
        </row>
        <row r="66">
          <cell r="A66" t="str">
            <v>Justin Topa RP | MIL</v>
          </cell>
          <cell r="B66">
            <v>71</v>
          </cell>
          <cell r="C66">
            <v>56</v>
          </cell>
          <cell r="D66">
            <v>0</v>
          </cell>
          <cell r="E66">
            <v>0</v>
          </cell>
          <cell r="F66">
            <v>0</v>
          </cell>
          <cell r="G66">
            <v>3</v>
          </cell>
          <cell r="H66">
            <v>5</v>
          </cell>
          <cell r="I66">
            <v>1</v>
          </cell>
          <cell r="J66">
            <v>0</v>
          </cell>
          <cell r="K66">
            <v>77</v>
          </cell>
          <cell r="L66">
            <v>20</v>
          </cell>
          <cell r="M66">
            <v>65</v>
          </cell>
          <cell r="N66">
            <v>3.55</v>
          </cell>
          <cell r="O66">
            <v>1.2</v>
          </cell>
          <cell r="P66">
            <v>468</v>
          </cell>
          <cell r="Q66">
            <v>4.6704821155822795</v>
          </cell>
          <cell r="R66" t="e">
            <v>#N/A</v>
          </cell>
        </row>
        <row r="67">
          <cell r="A67" t="str">
            <v xml:space="preserve">Jose Cisnero RP | DET </v>
          </cell>
          <cell r="B67">
            <v>65</v>
          </cell>
          <cell r="C67">
            <v>61</v>
          </cell>
          <cell r="D67">
            <v>0</v>
          </cell>
          <cell r="E67">
            <v>0</v>
          </cell>
          <cell r="F67">
            <v>0</v>
          </cell>
          <cell r="G67">
            <v>3</v>
          </cell>
          <cell r="H67">
            <v>3</v>
          </cell>
          <cell r="I67">
            <v>1</v>
          </cell>
          <cell r="J67">
            <v>0</v>
          </cell>
          <cell r="K67">
            <v>76</v>
          </cell>
          <cell r="L67">
            <v>27</v>
          </cell>
          <cell r="M67">
            <v>57</v>
          </cell>
          <cell r="N67">
            <v>3.56</v>
          </cell>
          <cell r="O67">
            <v>1.28</v>
          </cell>
          <cell r="P67">
            <v>497</v>
          </cell>
          <cell r="Q67">
            <v>4.3050296660145557</v>
          </cell>
          <cell r="R67" t="e">
            <v>#N/A</v>
          </cell>
        </row>
        <row r="68">
          <cell r="A68" t="str">
            <v xml:space="preserve">John Curtiss RP | MIA </v>
          </cell>
          <cell r="B68">
            <v>72</v>
          </cell>
          <cell r="C68">
            <v>56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2</v>
          </cell>
          <cell r="I68">
            <v>1</v>
          </cell>
          <cell r="J68">
            <v>0</v>
          </cell>
          <cell r="K68">
            <v>74</v>
          </cell>
          <cell r="L68">
            <v>20</v>
          </cell>
          <cell r="M68">
            <v>78</v>
          </cell>
          <cell r="N68">
            <v>3.36</v>
          </cell>
          <cell r="O68">
            <v>1.35</v>
          </cell>
          <cell r="P68">
            <v>438</v>
          </cell>
          <cell r="Q68">
            <v>5.6465268338571475</v>
          </cell>
          <cell r="R68" t="e">
            <v>#N/A</v>
          </cell>
        </row>
        <row r="69">
          <cell r="A69" t="str">
            <v>Grant Dayton RP | ATL</v>
          </cell>
          <cell r="B69">
            <v>62</v>
          </cell>
          <cell r="C69">
            <v>53</v>
          </cell>
          <cell r="D69">
            <v>0</v>
          </cell>
          <cell r="E69">
            <v>0</v>
          </cell>
          <cell r="F69">
            <v>0</v>
          </cell>
          <cell r="G69">
            <v>4</v>
          </cell>
          <cell r="H69">
            <v>4</v>
          </cell>
          <cell r="I69">
            <v>1</v>
          </cell>
          <cell r="J69">
            <v>0</v>
          </cell>
          <cell r="K69">
            <v>74</v>
          </cell>
          <cell r="L69">
            <v>25</v>
          </cell>
          <cell r="M69">
            <v>65</v>
          </cell>
          <cell r="N69">
            <v>4.4800000000000004</v>
          </cell>
          <cell r="O69">
            <v>1.44</v>
          </cell>
          <cell r="P69">
            <v>572</v>
          </cell>
          <cell r="Q69">
            <v>-4.8372334714187171E-2</v>
          </cell>
          <cell r="R69" t="e">
            <v>#N/A</v>
          </cell>
        </row>
        <row r="70">
          <cell r="A70" t="str">
            <v>Yimi Garcia RP | MIA</v>
          </cell>
          <cell r="B70">
            <v>65</v>
          </cell>
          <cell r="C70">
            <v>66</v>
          </cell>
          <cell r="D70">
            <v>0</v>
          </cell>
          <cell r="E70">
            <v>0</v>
          </cell>
          <cell r="F70">
            <v>0</v>
          </cell>
          <cell r="G70">
            <v>3</v>
          </cell>
          <cell r="H70">
            <v>4</v>
          </cell>
          <cell r="I70">
            <v>1</v>
          </cell>
          <cell r="J70">
            <v>0</v>
          </cell>
          <cell r="K70">
            <v>73</v>
          </cell>
          <cell r="L70">
            <v>17</v>
          </cell>
          <cell r="M70">
            <v>44</v>
          </cell>
          <cell r="N70">
            <v>2.91</v>
          </cell>
          <cell r="O70">
            <v>0.94</v>
          </cell>
          <cell r="P70">
            <v>188</v>
          </cell>
          <cell r="Q70">
            <v>8.1938826919511545</v>
          </cell>
          <cell r="R70">
            <v>10</v>
          </cell>
        </row>
        <row r="71">
          <cell r="A71" t="str">
            <v>Brett Martin RP | TEX</v>
          </cell>
          <cell r="B71">
            <v>84</v>
          </cell>
          <cell r="C71">
            <v>66</v>
          </cell>
          <cell r="D71">
            <v>0</v>
          </cell>
          <cell r="E71">
            <v>0</v>
          </cell>
          <cell r="F71">
            <v>0</v>
          </cell>
          <cell r="G71">
            <v>2</v>
          </cell>
          <cell r="H71">
            <v>3</v>
          </cell>
          <cell r="I71">
            <v>1</v>
          </cell>
          <cell r="J71">
            <v>0</v>
          </cell>
          <cell r="K71">
            <v>73</v>
          </cell>
          <cell r="L71">
            <v>34</v>
          </cell>
          <cell r="M71">
            <v>82</v>
          </cell>
          <cell r="N71">
            <v>3.84</v>
          </cell>
          <cell r="O71">
            <v>1.38</v>
          </cell>
          <cell r="P71">
            <v>606</v>
          </cell>
          <cell r="Q71">
            <v>1.5189057301438753</v>
          </cell>
          <cell r="R71" t="e">
            <v>#N/A</v>
          </cell>
        </row>
        <row r="72">
          <cell r="A72" t="str">
            <v>A.J. Cole RP | TOR</v>
          </cell>
          <cell r="B72">
            <v>69</v>
          </cell>
          <cell r="C72">
            <v>69</v>
          </cell>
          <cell r="D72">
            <v>0</v>
          </cell>
          <cell r="E72">
            <v>0</v>
          </cell>
          <cell r="F72">
            <v>0</v>
          </cell>
          <cell r="G72">
            <v>5</v>
          </cell>
          <cell r="H72">
            <v>1</v>
          </cell>
          <cell r="I72">
            <v>1</v>
          </cell>
          <cell r="J72">
            <v>0</v>
          </cell>
          <cell r="K72">
            <v>72</v>
          </cell>
          <cell r="L72">
            <v>28</v>
          </cell>
          <cell r="M72">
            <v>71</v>
          </cell>
          <cell r="N72">
            <v>4.04</v>
          </cell>
          <cell r="O72">
            <v>1.43</v>
          </cell>
          <cell r="P72">
            <v>529</v>
          </cell>
          <cell r="Q72">
            <v>2.7451752322804137</v>
          </cell>
          <cell r="R72" t="e">
            <v>#N/A</v>
          </cell>
        </row>
        <row r="73">
          <cell r="A73" t="str">
            <v xml:space="preserve">Josh Taylor RP | BOS </v>
          </cell>
          <cell r="B73">
            <v>57</v>
          </cell>
          <cell r="C73">
            <v>59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2</v>
          </cell>
          <cell r="I73">
            <v>1</v>
          </cell>
          <cell r="J73">
            <v>0</v>
          </cell>
          <cell r="K73">
            <v>71</v>
          </cell>
          <cell r="L73">
            <v>24</v>
          </cell>
          <cell r="M73">
            <v>50</v>
          </cell>
          <cell r="N73">
            <v>4.58</v>
          </cell>
          <cell r="O73">
            <v>1.3</v>
          </cell>
          <cell r="P73">
            <v>601</v>
          </cell>
          <cell r="Q73">
            <v>-0.54370377994258068</v>
          </cell>
          <cell r="R73" t="e">
            <v>#N/A</v>
          </cell>
        </row>
        <row r="74">
          <cell r="A74" t="str">
            <v>Cody Reed RP | TB</v>
          </cell>
          <cell r="B74">
            <v>68</v>
          </cell>
          <cell r="C74">
            <v>58</v>
          </cell>
          <cell r="D74">
            <v>0</v>
          </cell>
          <cell r="E74">
            <v>0</v>
          </cell>
          <cell r="F74">
            <v>0</v>
          </cell>
          <cell r="G74">
            <v>2</v>
          </cell>
          <cell r="H74">
            <v>2</v>
          </cell>
          <cell r="I74">
            <v>1</v>
          </cell>
          <cell r="J74">
            <v>0</v>
          </cell>
          <cell r="K74">
            <v>70</v>
          </cell>
          <cell r="L74">
            <v>35</v>
          </cell>
          <cell r="M74">
            <v>64</v>
          </cell>
          <cell r="N74">
            <v>4.0599999999999996</v>
          </cell>
          <cell r="O74">
            <v>1.44</v>
          </cell>
          <cell r="P74">
            <v>633</v>
          </cell>
          <cell r="Q74">
            <v>0.4402198511813401</v>
          </cell>
          <cell r="R74" t="e">
            <v>#N/A</v>
          </cell>
        </row>
        <row r="75">
          <cell r="A75" t="str">
            <v>Jeff Hoffman RP | CIN</v>
          </cell>
          <cell r="B75">
            <v>73</v>
          </cell>
          <cell r="C75">
            <v>59</v>
          </cell>
          <cell r="D75">
            <v>0</v>
          </cell>
          <cell r="E75">
            <v>0</v>
          </cell>
          <cell r="F75">
            <v>0</v>
          </cell>
          <cell r="G75">
            <v>7</v>
          </cell>
          <cell r="H75">
            <v>3</v>
          </cell>
          <cell r="I75">
            <v>1</v>
          </cell>
          <cell r="J75">
            <v>0</v>
          </cell>
          <cell r="K75">
            <v>70</v>
          </cell>
          <cell r="L75">
            <v>29</v>
          </cell>
          <cell r="M75">
            <v>80</v>
          </cell>
          <cell r="N75">
            <v>6.66</v>
          </cell>
          <cell r="O75">
            <v>1.49</v>
          </cell>
          <cell r="P75">
            <v>680</v>
          </cell>
          <cell r="Q75">
            <v>-7.1734760314249089</v>
          </cell>
          <cell r="R75" t="e">
            <v>#N/A</v>
          </cell>
        </row>
        <row r="76">
          <cell r="A76" t="str">
            <v>Jesse Hahn RP | KC</v>
          </cell>
          <cell r="B76">
            <v>60</v>
          </cell>
          <cell r="C76">
            <v>65</v>
          </cell>
          <cell r="D76">
            <v>0</v>
          </cell>
          <cell r="E76">
            <v>0</v>
          </cell>
          <cell r="F76">
            <v>0</v>
          </cell>
          <cell r="G76">
            <v>2</v>
          </cell>
          <cell r="H76">
            <v>2</v>
          </cell>
          <cell r="I76">
            <v>1</v>
          </cell>
          <cell r="J76">
            <v>0</v>
          </cell>
          <cell r="K76">
            <v>69</v>
          </cell>
          <cell r="L76">
            <v>34</v>
          </cell>
          <cell r="M76">
            <v>23</v>
          </cell>
          <cell r="N76">
            <v>2.09</v>
          </cell>
          <cell r="O76">
            <v>0.94</v>
          </cell>
          <cell r="P76">
            <v>400</v>
          </cell>
          <cell r="Q76">
            <v>10.023673741671251</v>
          </cell>
          <cell r="R76" t="e">
            <v>#N/A</v>
          </cell>
        </row>
        <row r="77">
          <cell r="A77" t="str">
            <v>Drew Rasmussen RP | MIL</v>
          </cell>
          <cell r="B77">
            <v>54</v>
          </cell>
          <cell r="C77">
            <v>47</v>
          </cell>
          <cell r="D77">
            <v>0</v>
          </cell>
          <cell r="E77">
            <v>0</v>
          </cell>
          <cell r="F77">
            <v>0</v>
          </cell>
          <cell r="G77">
            <v>4</v>
          </cell>
          <cell r="H77">
            <v>1</v>
          </cell>
          <cell r="I77">
            <v>1</v>
          </cell>
          <cell r="J77">
            <v>0</v>
          </cell>
          <cell r="K77">
            <v>69</v>
          </cell>
          <cell r="L77">
            <v>26</v>
          </cell>
          <cell r="M77">
            <v>57</v>
          </cell>
          <cell r="N77">
            <v>5.17</v>
          </cell>
          <cell r="O77">
            <v>1.54</v>
          </cell>
          <cell r="P77">
            <v>634</v>
          </cell>
          <cell r="Q77">
            <v>-2.8974631128121686</v>
          </cell>
          <cell r="R77" t="e">
            <v>#N/A</v>
          </cell>
        </row>
        <row r="78">
          <cell r="A78" t="str">
            <v>Austin Brice RP | BOS</v>
          </cell>
          <cell r="B78">
            <v>58</v>
          </cell>
          <cell r="C78">
            <v>48</v>
          </cell>
          <cell r="D78">
            <v>0</v>
          </cell>
          <cell r="E78">
            <v>0</v>
          </cell>
          <cell r="F78">
            <v>0</v>
          </cell>
          <cell r="G78">
            <v>2</v>
          </cell>
          <cell r="H78">
            <v>1</v>
          </cell>
          <cell r="I78">
            <v>1</v>
          </cell>
          <cell r="J78">
            <v>0</v>
          </cell>
          <cell r="K78">
            <v>68</v>
          </cell>
          <cell r="L78">
            <v>30</v>
          </cell>
          <cell r="M78">
            <v>49</v>
          </cell>
          <cell r="N78">
            <v>4.63</v>
          </cell>
          <cell r="O78">
            <v>1.35</v>
          </cell>
          <cell r="P78">
            <v>630</v>
          </cell>
          <cell r="Q78">
            <v>-1.0389991689915719</v>
          </cell>
          <cell r="R78" t="e">
            <v>#N/A</v>
          </cell>
        </row>
        <row r="79">
          <cell r="A79" t="str">
            <v>Enoli Paredes RP | HOU</v>
          </cell>
          <cell r="B79">
            <v>51</v>
          </cell>
          <cell r="C79">
            <v>57</v>
          </cell>
          <cell r="D79">
            <v>0</v>
          </cell>
          <cell r="E79">
            <v>0</v>
          </cell>
          <cell r="F79">
            <v>0</v>
          </cell>
          <cell r="G79">
            <v>4</v>
          </cell>
          <cell r="H79">
            <v>1</v>
          </cell>
          <cell r="I79">
            <v>1</v>
          </cell>
          <cell r="J79">
            <v>0</v>
          </cell>
          <cell r="K79">
            <v>67</v>
          </cell>
          <cell r="L79">
            <v>26</v>
          </cell>
          <cell r="M79">
            <v>36</v>
          </cell>
          <cell r="N79">
            <v>4.01</v>
          </cell>
          <cell r="O79">
            <v>1.2</v>
          </cell>
          <cell r="P79">
            <v>486</v>
          </cell>
          <cell r="Q79">
            <v>3.4338048987152088</v>
          </cell>
          <cell r="R79" t="e">
            <v>#N/A</v>
          </cell>
        </row>
        <row r="80">
          <cell r="A80" t="str">
            <v>Josh Staumont RP | KC</v>
          </cell>
          <cell r="B80">
            <v>52</v>
          </cell>
          <cell r="C80">
            <v>50</v>
          </cell>
          <cell r="D80">
            <v>0</v>
          </cell>
          <cell r="E80">
            <v>0</v>
          </cell>
          <cell r="F80">
            <v>0</v>
          </cell>
          <cell r="G80">
            <v>3</v>
          </cell>
          <cell r="H80">
            <v>1</v>
          </cell>
          <cell r="I80">
            <v>1</v>
          </cell>
          <cell r="J80">
            <v>0</v>
          </cell>
          <cell r="K80">
            <v>67</v>
          </cell>
          <cell r="L80">
            <v>31</v>
          </cell>
          <cell r="M80">
            <v>46</v>
          </cell>
          <cell r="N80">
            <v>2.77</v>
          </cell>
          <cell r="O80">
            <v>1.48</v>
          </cell>
          <cell r="P80">
            <v>532</v>
          </cell>
          <cell r="Q80">
            <v>6.0487962366197419</v>
          </cell>
          <cell r="R80">
            <v>6</v>
          </cell>
        </row>
        <row r="81">
          <cell r="A81" t="str">
            <v>Tyler Zuber RP | KC</v>
          </cell>
          <cell r="B81">
            <v>38</v>
          </cell>
          <cell r="C81">
            <v>44</v>
          </cell>
          <cell r="D81">
            <v>0</v>
          </cell>
          <cell r="E81">
            <v>0</v>
          </cell>
          <cell r="F81">
            <v>0</v>
          </cell>
          <cell r="G81">
            <v>3</v>
          </cell>
          <cell r="H81">
            <v>2</v>
          </cell>
          <cell r="I81">
            <v>1</v>
          </cell>
          <cell r="J81">
            <v>0</v>
          </cell>
          <cell r="K81">
            <v>67</v>
          </cell>
          <cell r="L81">
            <v>31</v>
          </cell>
          <cell r="M81">
            <v>31</v>
          </cell>
          <cell r="N81">
            <v>4.26</v>
          </cell>
          <cell r="O81">
            <v>1.63</v>
          </cell>
          <cell r="P81">
            <v>618</v>
          </cell>
          <cell r="Q81">
            <v>-0.37927148672319472</v>
          </cell>
          <cell r="R81" t="e">
            <v>#N/A</v>
          </cell>
        </row>
        <row r="82">
          <cell r="A82" t="str">
            <v xml:space="preserve">David Phelps RP | TOR </v>
          </cell>
          <cell r="B82">
            <v>50</v>
          </cell>
          <cell r="C82">
            <v>55</v>
          </cell>
          <cell r="D82">
            <v>0</v>
          </cell>
          <cell r="E82">
            <v>0</v>
          </cell>
          <cell r="F82">
            <v>0</v>
          </cell>
          <cell r="G82">
            <v>2</v>
          </cell>
          <cell r="H82">
            <v>3</v>
          </cell>
          <cell r="I82">
            <v>1</v>
          </cell>
          <cell r="J82">
            <v>0</v>
          </cell>
          <cell r="K82">
            <v>67</v>
          </cell>
          <cell r="L82">
            <v>18</v>
          </cell>
          <cell r="M82">
            <v>45</v>
          </cell>
          <cell r="N82">
            <v>5.01</v>
          </cell>
          <cell r="O82">
            <v>1.25</v>
          </cell>
          <cell r="P82">
            <v>619</v>
          </cell>
          <cell r="Q82">
            <v>-1.8062657395967583</v>
          </cell>
          <cell r="R82" t="e">
            <v>#N/A</v>
          </cell>
        </row>
        <row r="83">
          <cell r="A83" t="str">
            <v>Nick Wittgren RP | CLE</v>
          </cell>
          <cell r="B83">
            <v>57</v>
          </cell>
          <cell r="C83">
            <v>65</v>
          </cell>
          <cell r="D83">
            <v>0</v>
          </cell>
          <cell r="E83">
            <v>0</v>
          </cell>
          <cell r="F83">
            <v>0</v>
          </cell>
          <cell r="G83">
            <v>4</v>
          </cell>
          <cell r="H83">
            <v>1</v>
          </cell>
          <cell r="I83">
            <v>1</v>
          </cell>
          <cell r="J83">
            <v>0</v>
          </cell>
          <cell r="K83">
            <v>66</v>
          </cell>
          <cell r="L83">
            <v>17</v>
          </cell>
          <cell r="M83">
            <v>44</v>
          </cell>
          <cell r="N83">
            <v>3.12</v>
          </cell>
          <cell r="O83">
            <v>1.06</v>
          </cell>
          <cell r="P83">
            <v>420</v>
          </cell>
          <cell r="Q83">
            <v>6.8422097978506544</v>
          </cell>
          <cell r="R83" t="e">
            <v>#N/A</v>
          </cell>
        </row>
        <row r="84">
          <cell r="A84" t="str">
            <v xml:space="preserve">Brandon Workman RP | CHC </v>
          </cell>
          <cell r="B84">
            <v>46</v>
          </cell>
          <cell r="C84">
            <v>55</v>
          </cell>
          <cell r="D84">
            <v>0</v>
          </cell>
          <cell r="E84">
            <v>0</v>
          </cell>
          <cell r="F84">
            <v>0</v>
          </cell>
          <cell r="G84">
            <v>4</v>
          </cell>
          <cell r="H84">
            <v>2</v>
          </cell>
          <cell r="I84">
            <v>1</v>
          </cell>
          <cell r="J84">
            <v>0</v>
          </cell>
          <cell r="K84">
            <v>66</v>
          </cell>
          <cell r="L84">
            <v>29</v>
          </cell>
          <cell r="M84">
            <v>37</v>
          </cell>
          <cell r="N84">
            <v>3.11</v>
          </cell>
          <cell r="O84">
            <v>1.42</v>
          </cell>
          <cell r="P84">
            <v>499</v>
          </cell>
          <cell r="Q84">
            <v>5.5266334289745753</v>
          </cell>
          <cell r="R84" t="e">
            <v>#N/A</v>
          </cell>
        </row>
        <row r="85">
          <cell r="A85" t="str">
            <v xml:space="preserve">Aaron Bummer RP | CHW </v>
          </cell>
          <cell r="B85">
            <v>62</v>
          </cell>
          <cell r="C85">
            <v>56</v>
          </cell>
          <cell r="D85">
            <v>0</v>
          </cell>
          <cell r="E85">
            <v>0</v>
          </cell>
          <cell r="F85">
            <v>0</v>
          </cell>
          <cell r="G85">
            <v>1</v>
          </cell>
          <cell r="H85">
            <v>1</v>
          </cell>
          <cell r="I85">
            <v>1</v>
          </cell>
          <cell r="J85">
            <v>0</v>
          </cell>
          <cell r="K85">
            <v>64</v>
          </cell>
          <cell r="L85">
            <v>26</v>
          </cell>
          <cell r="M85">
            <v>39</v>
          </cell>
          <cell r="N85">
            <v>1.89</v>
          </cell>
          <cell r="O85">
            <v>1.05</v>
          </cell>
          <cell r="P85">
            <v>435</v>
          </cell>
          <cell r="Q85">
            <v>9.930946059402876</v>
          </cell>
          <cell r="R85">
            <v>6</v>
          </cell>
        </row>
        <row r="86">
          <cell r="A86" t="str">
            <v xml:space="preserve">Jeffrey Springs RP | TB </v>
          </cell>
          <cell r="B86">
            <v>53</v>
          </cell>
          <cell r="C86">
            <v>46</v>
          </cell>
          <cell r="D86">
            <v>0</v>
          </cell>
          <cell r="E86">
            <v>0</v>
          </cell>
          <cell r="F86">
            <v>0</v>
          </cell>
          <cell r="G86">
            <v>6</v>
          </cell>
          <cell r="H86">
            <v>1</v>
          </cell>
          <cell r="I86">
            <v>1</v>
          </cell>
          <cell r="J86">
            <v>0</v>
          </cell>
          <cell r="K86">
            <v>64</v>
          </cell>
          <cell r="L86">
            <v>25</v>
          </cell>
          <cell r="M86">
            <v>65</v>
          </cell>
          <cell r="N86">
            <v>6.11</v>
          </cell>
          <cell r="O86">
            <v>1.7</v>
          </cell>
          <cell r="P86">
            <v>674</v>
          </cell>
          <cell r="Q86">
            <v>-6.2984083246442939</v>
          </cell>
          <cell r="R86" t="e">
            <v>#N/A</v>
          </cell>
        </row>
        <row r="87">
          <cell r="A87" t="str">
            <v>Caleb Thielbar RP | MIN</v>
          </cell>
          <cell r="B87">
            <v>56</v>
          </cell>
          <cell r="C87">
            <v>55</v>
          </cell>
          <cell r="D87">
            <v>0</v>
          </cell>
          <cell r="E87">
            <v>0</v>
          </cell>
          <cell r="F87">
            <v>0</v>
          </cell>
          <cell r="G87">
            <v>6</v>
          </cell>
          <cell r="H87">
            <v>3</v>
          </cell>
          <cell r="I87">
            <v>1</v>
          </cell>
          <cell r="J87">
            <v>0</v>
          </cell>
          <cell r="K87">
            <v>63</v>
          </cell>
          <cell r="L87">
            <v>26</v>
          </cell>
          <cell r="M87">
            <v>43</v>
          </cell>
          <cell r="N87">
            <v>2.25</v>
          </cell>
          <cell r="O87">
            <v>1.23</v>
          </cell>
          <cell r="P87">
            <v>398</v>
          </cell>
          <cell r="Q87">
            <v>9.6685412430790496</v>
          </cell>
          <cell r="R87" t="e">
            <v>#N/A</v>
          </cell>
        </row>
        <row r="88">
          <cell r="A88" t="str">
            <v>Cody Stashak RP | MIN</v>
          </cell>
          <cell r="B88">
            <v>61</v>
          </cell>
          <cell r="C88">
            <v>50</v>
          </cell>
          <cell r="D88">
            <v>0</v>
          </cell>
          <cell r="E88">
            <v>0</v>
          </cell>
          <cell r="F88">
            <v>0</v>
          </cell>
          <cell r="G88">
            <v>2</v>
          </cell>
          <cell r="H88">
            <v>3</v>
          </cell>
          <cell r="I88">
            <v>1</v>
          </cell>
          <cell r="J88">
            <v>0</v>
          </cell>
          <cell r="K88">
            <v>63</v>
          </cell>
          <cell r="L88">
            <v>8</v>
          </cell>
          <cell r="M88">
            <v>57</v>
          </cell>
          <cell r="N88">
            <v>3.5</v>
          </cell>
          <cell r="O88">
            <v>1.05</v>
          </cell>
          <cell r="P88">
            <v>487</v>
          </cell>
          <cell r="Q88">
            <v>4.9898163929680814</v>
          </cell>
          <cell r="R88" t="e">
            <v>#N/A</v>
          </cell>
        </row>
        <row r="89">
          <cell r="A89" t="str">
            <v xml:space="preserve">Garrett Crochet RP | CHW </v>
          </cell>
          <cell r="B89">
            <v>52</v>
          </cell>
          <cell r="C89">
            <v>51</v>
          </cell>
          <cell r="D89">
            <v>0</v>
          </cell>
          <cell r="E89">
            <v>0</v>
          </cell>
          <cell r="F89">
            <v>0</v>
          </cell>
          <cell r="G89">
            <v>1</v>
          </cell>
          <cell r="H89">
            <v>2</v>
          </cell>
          <cell r="I89">
            <v>1</v>
          </cell>
          <cell r="J89">
            <v>0</v>
          </cell>
          <cell r="K89">
            <v>62</v>
          </cell>
          <cell r="L89">
            <v>14</v>
          </cell>
          <cell r="M89">
            <v>43</v>
          </cell>
          <cell r="N89">
            <v>3.12</v>
          </cell>
          <cell r="O89">
            <v>1.1000000000000001</v>
          </cell>
          <cell r="P89">
            <v>524</v>
          </cell>
          <cell r="Q89">
            <v>5.6530887106997048</v>
          </cell>
          <cell r="R89">
            <v>1</v>
          </cell>
        </row>
        <row r="90">
          <cell r="A90" t="str">
            <v xml:space="preserve">Buck Farmer RP | DET </v>
          </cell>
          <cell r="B90">
            <v>67</v>
          </cell>
          <cell r="C90">
            <v>67</v>
          </cell>
          <cell r="D90">
            <v>0</v>
          </cell>
          <cell r="E90">
            <v>0</v>
          </cell>
          <cell r="F90">
            <v>0</v>
          </cell>
          <cell r="G90">
            <v>3</v>
          </cell>
          <cell r="H90">
            <v>2</v>
          </cell>
          <cell r="I90">
            <v>1</v>
          </cell>
          <cell r="J90">
            <v>0</v>
          </cell>
          <cell r="K90">
            <v>62</v>
          </cell>
          <cell r="L90">
            <v>21</v>
          </cell>
          <cell r="M90">
            <v>63</v>
          </cell>
          <cell r="N90">
            <v>3.76</v>
          </cell>
          <cell r="O90">
            <v>1.25</v>
          </cell>
          <cell r="P90">
            <v>539</v>
          </cell>
          <cell r="Q90">
            <v>3.5892342769655654</v>
          </cell>
          <cell r="R90" t="e">
            <v>#N/A</v>
          </cell>
        </row>
        <row r="91">
          <cell r="A91" t="str">
            <v>Seth Elledge RP | STL</v>
          </cell>
          <cell r="B91">
            <v>54</v>
          </cell>
          <cell r="C91">
            <v>65</v>
          </cell>
          <cell r="D91">
            <v>0</v>
          </cell>
          <cell r="E91">
            <v>0</v>
          </cell>
          <cell r="F91">
            <v>0</v>
          </cell>
          <cell r="G91">
            <v>5</v>
          </cell>
          <cell r="H91">
            <v>1</v>
          </cell>
          <cell r="I91">
            <v>1</v>
          </cell>
          <cell r="J91">
            <v>0</v>
          </cell>
          <cell r="K91">
            <v>62</v>
          </cell>
          <cell r="L91">
            <v>31</v>
          </cell>
          <cell r="M91">
            <v>53</v>
          </cell>
          <cell r="N91">
            <v>4.6399999999999997</v>
          </cell>
          <cell r="O91">
            <v>1.55</v>
          </cell>
          <cell r="P91">
            <v>600</v>
          </cell>
          <cell r="Q91">
            <v>-0.73572102132188988</v>
          </cell>
          <cell r="R91" t="e">
            <v>#N/A</v>
          </cell>
        </row>
        <row r="92">
          <cell r="A92" t="str">
            <v>Luis Cessa RP | NYY</v>
          </cell>
          <cell r="B92">
            <v>70</v>
          </cell>
          <cell r="C92">
            <v>41</v>
          </cell>
          <cell r="D92">
            <v>0</v>
          </cell>
          <cell r="E92">
            <v>0</v>
          </cell>
          <cell r="F92">
            <v>0</v>
          </cell>
          <cell r="G92">
            <v>2</v>
          </cell>
          <cell r="H92">
            <v>1</v>
          </cell>
          <cell r="I92">
            <v>1</v>
          </cell>
          <cell r="J92">
            <v>0</v>
          </cell>
          <cell r="K92">
            <v>62</v>
          </cell>
          <cell r="L92">
            <v>27</v>
          </cell>
          <cell r="M92">
            <v>65</v>
          </cell>
          <cell r="N92">
            <v>4.09</v>
          </cell>
          <cell r="O92">
            <v>1.31</v>
          </cell>
          <cell r="P92">
            <v>621</v>
          </cell>
          <cell r="Q92">
            <v>0.88634377048969626</v>
          </cell>
          <cell r="R92" t="e">
            <v>#N/A</v>
          </cell>
        </row>
        <row r="93">
          <cell r="A93" t="str">
            <v xml:space="preserve">Ryan Tepera RP | CHC </v>
          </cell>
          <cell r="B93">
            <v>48</v>
          </cell>
          <cell r="C93">
            <v>56</v>
          </cell>
          <cell r="D93">
            <v>0</v>
          </cell>
          <cell r="E93">
            <v>0</v>
          </cell>
          <cell r="F93">
            <v>0</v>
          </cell>
          <cell r="G93">
            <v>1</v>
          </cell>
          <cell r="H93">
            <v>1</v>
          </cell>
          <cell r="I93">
            <v>1</v>
          </cell>
          <cell r="J93">
            <v>0</v>
          </cell>
          <cell r="K93">
            <v>62</v>
          </cell>
          <cell r="L93">
            <v>26</v>
          </cell>
          <cell r="M93">
            <v>42</v>
          </cell>
          <cell r="N93">
            <v>4.28</v>
          </cell>
          <cell r="O93">
            <v>1.41</v>
          </cell>
          <cell r="P93">
            <v>655</v>
          </cell>
          <cell r="Q93">
            <v>-0.58367930082767172</v>
          </cell>
          <cell r="R93" t="e">
            <v>#N/A</v>
          </cell>
        </row>
        <row r="94">
          <cell r="A94" t="str">
            <v>Phil Maton RP | CLE</v>
          </cell>
          <cell r="B94">
            <v>51</v>
          </cell>
          <cell r="C94">
            <v>50</v>
          </cell>
          <cell r="D94">
            <v>0</v>
          </cell>
          <cell r="E94">
            <v>0</v>
          </cell>
          <cell r="F94">
            <v>0</v>
          </cell>
          <cell r="G94">
            <v>3</v>
          </cell>
          <cell r="H94">
            <v>3</v>
          </cell>
          <cell r="I94">
            <v>1</v>
          </cell>
          <cell r="J94">
            <v>0</v>
          </cell>
          <cell r="K94">
            <v>59</v>
          </cell>
          <cell r="L94">
            <v>16</v>
          </cell>
          <cell r="M94">
            <v>51</v>
          </cell>
          <cell r="N94">
            <v>5.05</v>
          </cell>
          <cell r="O94">
            <v>1.3</v>
          </cell>
          <cell r="P94">
            <v>622</v>
          </cell>
          <cell r="Q94">
            <v>-1.84466197663674</v>
          </cell>
          <cell r="R94" t="e">
            <v>#N/A</v>
          </cell>
        </row>
        <row r="95">
          <cell r="A95" t="str">
            <v>Ryan Thompson RP | TB</v>
          </cell>
          <cell r="B95">
            <v>53</v>
          </cell>
          <cell r="C95">
            <v>70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  <cell r="H95">
            <v>3</v>
          </cell>
          <cell r="I95">
            <v>1</v>
          </cell>
          <cell r="J95">
            <v>0</v>
          </cell>
          <cell r="K95">
            <v>58</v>
          </cell>
          <cell r="L95">
            <v>18</v>
          </cell>
          <cell r="M95">
            <v>56</v>
          </cell>
          <cell r="N95">
            <v>4.7</v>
          </cell>
          <cell r="O95">
            <v>1.38</v>
          </cell>
          <cell r="P95">
            <v>656</v>
          </cell>
          <cell r="Q95">
            <v>-1.5506850479541081</v>
          </cell>
          <cell r="R95" t="e">
            <v>#N/A</v>
          </cell>
        </row>
        <row r="96">
          <cell r="A96" t="str">
            <v>Ryan Helsley RP | STL</v>
          </cell>
          <cell r="B96">
            <v>58</v>
          </cell>
          <cell r="C96">
            <v>49</v>
          </cell>
          <cell r="D96">
            <v>0</v>
          </cell>
          <cell r="E96">
            <v>0</v>
          </cell>
          <cell r="F96">
            <v>0</v>
          </cell>
          <cell r="G96">
            <v>3</v>
          </cell>
          <cell r="H96">
            <v>1</v>
          </cell>
          <cell r="I96">
            <v>1</v>
          </cell>
          <cell r="J96">
            <v>0</v>
          </cell>
          <cell r="K96">
            <v>57</v>
          </cell>
          <cell r="L96">
            <v>26</v>
          </cell>
          <cell r="M96">
            <v>47</v>
          </cell>
          <cell r="N96">
            <v>3.55</v>
          </cell>
          <cell r="O96">
            <v>1.25</v>
          </cell>
          <cell r="P96">
            <v>536</v>
          </cell>
          <cell r="Q96">
            <v>4.2835152567926551</v>
          </cell>
          <cell r="R96" t="e">
            <v>#N/A</v>
          </cell>
        </row>
        <row r="97">
          <cell r="A97" t="str">
            <v>Jake Newberry RP | KC</v>
          </cell>
          <cell r="B97">
            <v>54</v>
          </cell>
          <cell r="C97">
            <v>48</v>
          </cell>
          <cell r="D97">
            <v>0</v>
          </cell>
          <cell r="E97">
            <v>0</v>
          </cell>
          <cell r="F97">
            <v>0</v>
          </cell>
          <cell r="G97">
            <v>3</v>
          </cell>
          <cell r="H97">
            <v>1</v>
          </cell>
          <cell r="I97">
            <v>1</v>
          </cell>
          <cell r="J97">
            <v>0</v>
          </cell>
          <cell r="K97">
            <v>57</v>
          </cell>
          <cell r="L97">
            <v>30</v>
          </cell>
          <cell r="M97">
            <v>51</v>
          </cell>
          <cell r="N97">
            <v>4</v>
          </cell>
          <cell r="O97">
            <v>1.5</v>
          </cell>
          <cell r="P97">
            <v>629</v>
          </cell>
          <cell r="Q97">
            <v>0.73449508388199125</v>
          </cell>
          <cell r="R97" t="e">
            <v>#N/A</v>
          </cell>
        </row>
        <row r="98">
          <cell r="A98" t="str">
            <v xml:space="preserve">Kyle Zimmer RP | KC </v>
          </cell>
          <cell r="B98">
            <v>51</v>
          </cell>
          <cell r="C98">
            <v>39</v>
          </cell>
          <cell r="D98">
            <v>0</v>
          </cell>
          <cell r="E98">
            <v>0</v>
          </cell>
          <cell r="F98">
            <v>0</v>
          </cell>
          <cell r="G98">
            <v>2</v>
          </cell>
          <cell r="H98">
            <v>1</v>
          </cell>
          <cell r="I98">
            <v>1</v>
          </cell>
          <cell r="J98">
            <v>0</v>
          </cell>
          <cell r="K98">
            <v>56</v>
          </cell>
          <cell r="L98">
            <v>31</v>
          </cell>
          <cell r="M98">
            <v>45</v>
          </cell>
          <cell r="N98">
            <v>4.18</v>
          </cell>
          <cell r="O98">
            <v>1.47</v>
          </cell>
          <cell r="P98">
            <v>658</v>
          </cell>
          <cell r="Q98">
            <v>-0.24535651769474093</v>
          </cell>
          <cell r="R98" t="e">
            <v>#N/A</v>
          </cell>
        </row>
        <row r="99">
          <cell r="A99" t="str">
            <v>Noe Ramirez RP | CIN</v>
          </cell>
          <cell r="B99">
            <v>55</v>
          </cell>
          <cell r="C99">
            <v>50</v>
          </cell>
          <cell r="D99">
            <v>0</v>
          </cell>
          <cell r="E99">
            <v>0</v>
          </cell>
          <cell r="F99">
            <v>0</v>
          </cell>
          <cell r="G99">
            <v>4</v>
          </cell>
          <cell r="H99">
            <v>1</v>
          </cell>
          <cell r="I99">
            <v>1</v>
          </cell>
          <cell r="J99">
            <v>0</v>
          </cell>
          <cell r="K99">
            <v>55</v>
          </cell>
          <cell r="L99">
            <v>19</v>
          </cell>
          <cell r="M99">
            <v>45</v>
          </cell>
          <cell r="N99">
            <v>3.6</v>
          </cell>
          <cell r="O99">
            <v>1.1599999999999999</v>
          </cell>
          <cell r="P99">
            <v>489</v>
          </cell>
          <cell r="Q99">
            <v>4.834914408801664</v>
          </cell>
          <cell r="R99" t="e">
            <v>#N/A</v>
          </cell>
        </row>
        <row r="100">
          <cell r="A100" t="str">
            <v>Kodi Whitley RP | STL</v>
          </cell>
          <cell r="B100">
            <v>54</v>
          </cell>
          <cell r="C100">
            <v>85</v>
          </cell>
          <cell r="D100">
            <v>0</v>
          </cell>
          <cell r="E100">
            <v>0</v>
          </cell>
          <cell r="F100">
            <v>0</v>
          </cell>
          <cell r="G100">
            <v>3</v>
          </cell>
          <cell r="H100">
            <v>1</v>
          </cell>
          <cell r="I100">
            <v>1</v>
          </cell>
          <cell r="J100">
            <v>0</v>
          </cell>
          <cell r="K100">
            <v>54</v>
          </cell>
          <cell r="L100">
            <v>21</v>
          </cell>
          <cell r="M100">
            <v>56</v>
          </cell>
          <cell r="N100">
            <v>5.13</v>
          </cell>
          <cell r="O100">
            <v>1.42</v>
          </cell>
          <cell r="P100">
            <v>672</v>
          </cell>
          <cell r="Q100">
            <v>-3.1138910832649822</v>
          </cell>
          <cell r="R100" t="e">
            <v>#N/A</v>
          </cell>
        </row>
        <row r="101">
          <cell r="A101" t="str">
            <v>Pedro Baez RP | HOU</v>
          </cell>
          <cell r="B101">
            <v>53</v>
          </cell>
          <cell r="C101">
            <v>61</v>
          </cell>
          <cell r="D101">
            <v>0</v>
          </cell>
          <cell r="E101">
            <v>0</v>
          </cell>
          <cell r="F101">
            <v>0</v>
          </cell>
          <cell r="G101">
            <v>2</v>
          </cell>
          <cell r="H101">
            <v>1</v>
          </cell>
          <cell r="I101">
            <v>1</v>
          </cell>
          <cell r="J101">
            <v>0</v>
          </cell>
          <cell r="K101">
            <v>53</v>
          </cell>
          <cell r="L101">
            <v>20</v>
          </cell>
          <cell r="M101">
            <v>35</v>
          </cell>
          <cell r="N101">
            <v>3.4</v>
          </cell>
          <cell r="O101">
            <v>1.04</v>
          </cell>
          <cell r="P101">
            <v>511</v>
          </cell>
          <cell r="Q101">
            <v>5.2707544333139031</v>
          </cell>
          <cell r="R101" t="e">
            <v>#N/A</v>
          </cell>
        </row>
        <row r="102">
          <cell r="A102" t="str">
            <v>Sean Doolittle RP | CIN</v>
          </cell>
          <cell r="B102">
            <v>51</v>
          </cell>
          <cell r="C102">
            <v>65</v>
          </cell>
          <cell r="D102">
            <v>0</v>
          </cell>
          <cell r="E102">
            <v>0</v>
          </cell>
          <cell r="F102">
            <v>0</v>
          </cell>
          <cell r="G102">
            <v>5</v>
          </cell>
          <cell r="H102">
            <v>5</v>
          </cell>
          <cell r="I102">
            <v>1</v>
          </cell>
          <cell r="J102">
            <v>0</v>
          </cell>
          <cell r="K102">
            <v>53</v>
          </cell>
          <cell r="L102">
            <v>15</v>
          </cell>
          <cell r="M102">
            <v>53</v>
          </cell>
          <cell r="N102">
            <v>4.21</v>
          </cell>
          <cell r="O102">
            <v>1.32</v>
          </cell>
          <cell r="P102">
            <v>535</v>
          </cell>
          <cell r="Q102">
            <v>2.523394252453325</v>
          </cell>
          <cell r="R102" t="e">
            <v>#N/A</v>
          </cell>
        </row>
        <row r="103">
          <cell r="A103" t="str">
            <v>Matt Foster RP | CHW</v>
          </cell>
          <cell r="B103">
            <v>48</v>
          </cell>
          <cell r="C103">
            <v>46</v>
          </cell>
          <cell r="D103">
            <v>0</v>
          </cell>
          <cell r="E103">
            <v>0</v>
          </cell>
          <cell r="F103">
            <v>0</v>
          </cell>
          <cell r="G103">
            <v>3</v>
          </cell>
          <cell r="H103">
            <v>2</v>
          </cell>
          <cell r="I103">
            <v>1</v>
          </cell>
          <cell r="J103">
            <v>0</v>
          </cell>
          <cell r="K103">
            <v>51</v>
          </cell>
          <cell r="L103">
            <v>19</v>
          </cell>
          <cell r="M103">
            <v>28</v>
          </cell>
          <cell r="N103">
            <v>2.4</v>
          </cell>
          <cell r="O103">
            <v>0.97</v>
          </cell>
          <cell r="P103">
            <v>442</v>
          </cell>
          <cell r="Q103">
            <v>9.0666535853229124</v>
          </cell>
          <cell r="R103" t="e">
            <v>#N/A</v>
          </cell>
        </row>
        <row r="104">
          <cell r="A104" t="str">
            <v>Darren O'Day RP | NYY</v>
          </cell>
          <cell r="B104">
            <v>36</v>
          </cell>
          <cell r="C104">
            <v>53</v>
          </cell>
          <cell r="D104">
            <v>0</v>
          </cell>
          <cell r="E104">
            <v>0</v>
          </cell>
          <cell r="F104">
            <v>0</v>
          </cell>
          <cell r="G104">
            <v>3</v>
          </cell>
          <cell r="H104">
            <v>1</v>
          </cell>
          <cell r="I104">
            <v>1</v>
          </cell>
          <cell r="J104">
            <v>0</v>
          </cell>
          <cell r="K104">
            <v>50</v>
          </cell>
          <cell r="L104">
            <v>15</v>
          </cell>
          <cell r="M104">
            <v>24</v>
          </cell>
          <cell r="N104">
            <v>2</v>
          </cell>
          <cell r="O104">
            <v>1.08</v>
          </cell>
          <cell r="P104">
            <v>470</v>
          </cell>
          <cell r="Q104">
            <v>9.8982011357551904</v>
          </cell>
          <cell r="R104" t="e">
            <v>#N/A</v>
          </cell>
        </row>
        <row r="105">
          <cell r="A105" t="str">
            <v>Codi Heuer RP | CHW</v>
          </cell>
          <cell r="B105">
            <v>45</v>
          </cell>
          <cell r="C105">
            <v>41</v>
          </cell>
          <cell r="D105">
            <v>0</v>
          </cell>
          <cell r="E105">
            <v>0</v>
          </cell>
          <cell r="F105">
            <v>0</v>
          </cell>
          <cell r="G105">
            <v>2</v>
          </cell>
          <cell r="H105">
            <v>1</v>
          </cell>
          <cell r="I105">
            <v>1</v>
          </cell>
          <cell r="J105">
            <v>0</v>
          </cell>
          <cell r="K105">
            <v>47</v>
          </cell>
          <cell r="L105">
            <v>20</v>
          </cell>
          <cell r="M105">
            <v>22</v>
          </cell>
          <cell r="N105">
            <v>1.98</v>
          </cell>
          <cell r="O105">
            <v>0.93</v>
          </cell>
          <cell r="P105">
            <v>454</v>
          </cell>
          <cell r="Q105">
            <v>10.22137835262226</v>
          </cell>
          <cell r="R105" t="e">
            <v>#N/A</v>
          </cell>
        </row>
        <row r="106">
          <cell r="A106" t="str">
            <v>James Hoyt RP | MIA</v>
          </cell>
          <cell r="B106">
            <v>33</v>
          </cell>
          <cell r="C106">
            <v>53</v>
          </cell>
          <cell r="D106">
            <v>0</v>
          </cell>
          <cell r="E106">
            <v>0</v>
          </cell>
          <cell r="F106">
            <v>0</v>
          </cell>
          <cell r="G106">
            <v>3</v>
          </cell>
          <cell r="H106">
            <v>1</v>
          </cell>
          <cell r="I106">
            <v>1</v>
          </cell>
          <cell r="J106">
            <v>0</v>
          </cell>
          <cell r="K106">
            <v>47</v>
          </cell>
          <cell r="L106">
            <v>18</v>
          </cell>
          <cell r="M106">
            <v>23</v>
          </cell>
          <cell r="N106">
            <v>2.1800000000000002</v>
          </cell>
          <cell r="O106">
            <v>1.24</v>
          </cell>
          <cell r="P106">
            <v>516</v>
          </cell>
          <cell r="Q106">
            <v>8.7288581962739205</v>
          </cell>
          <cell r="R106" t="e">
            <v>#N/A</v>
          </cell>
        </row>
        <row r="107">
          <cell r="A107" t="str">
            <v>Tyler Webb RP | STL</v>
          </cell>
          <cell r="B107">
            <v>50</v>
          </cell>
          <cell r="C107">
            <v>68</v>
          </cell>
          <cell r="D107">
            <v>0</v>
          </cell>
          <cell r="E107">
            <v>0</v>
          </cell>
          <cell r="F107">
            <v>0</v>
          </cell>
          <cell r="G107">
            <v>3</v>
          </cell>
          <cell r="H107">
            <v>1</v>
          </cell>
          <cell r="I107">
            <v>1</v>
          </cell>
          <cell r="J107">
            <v>0</v>
          </cell>
          <cell r="K107">
            <v>47</v>
          </cell>
          <cell r="L107">
            <v>20</v>
          </cell>
          <cell r="M107">
            <v>38</v>
          </cell>
          <cell r="N107">
            <v>3.4</v>
          </cell>
          <cell r="O107">
            <v>1.1499999999999999</v>
          </cell>
          <cell r="P107">
            <v>528</v>
          </cell>
          <cell r="Q107">
            <v>5.1201867265332881</v>
          </cell>
          <cell r="R107" t="e">
            <v>#N/A</v>
          </cell>
        </row>
        <row r="108">
          <cell r="A108" t="str">
            <v>Wander Suero RP | WAS</v>
          </cell>
          <cell r="B108">
            <v>38</v>
          </cell>
          <cell r="C108">
            <v>44</v>
          </cell>
          <cell r="D108">
            <v>0</v>
          </cell>
          <cell r="E108">
            <v>0</v>
          </cell>
          <cell r="F108">
            <v>0</v>
          </cell>
          <cell r="G108">
            <v>3</v>
          </cell>
          <cell r="H108">
            <v>1</v>
          </cell>
          <cell r="I108">
            <v>1</v>
          </cell>
          <cell r="J108">
            <v>0</v>
          </cell>
          <cell r="K108">
            <v>46</v>
          </cell>
          <cell r="L108">
            <v>15</v>
          </cell>
          <cell r="M108">
            <v>35</v>
          </cell>
          <cell r="N108">
            <v>4.46</v>
          </cell>
          <cell r="O108">
            <v>1.3</v>
          </cell>
          <cell r="P108">
            <v>617</v>
          </cell>
          <cell r="Q108">
            <v>3.0228513276804158E-2</v>
          </cell>
          <cell r="R108" t="e">
            <v>#N/A</v>
          </cell>
        </row>
        <row r="109">
          <cell r="A109" t="str">
            <v>Jacob Webb RP | ATL</v>
          </cell>
          <cell r="B109">
            <v>44</v>
          </cell>
          <cell r="C109">
            <v>48</v>
          </cell>
          <cell r="D109">
            <v>0</v>
          </cell>
          <cell r="E109">
            <v>0</v>
          </cell>
          <cell r="F109">
            <v>0</v>
          </cell>
          <cell r="G109">
            <v>4</v>
          </cell>
          <cell r="H109">
            <v>1</v>
          </cell>
          <cell r="I109">
            <v>1</v>
          </cell>
          <cell r="J109">
            <v>0</v>
          </cell>
          <cell r="K109">
            <v>45</v>
          </cell>
          <cell r="L109">
            <v>18</v>
          </cell>
          <cell r="M109">
            <v>37</v>
          </cell>
          <cell r="N109">
            <v>2.0499999999999998</v>
          </cell>
          <cell r="O109">
            <v>1.25</v>
          </cell>
          <cell r="P109">
            <v>478</v>
          </cell>
          <cell r="Q109">
            <v>9.4666953886287537</v>
          </cell>
          <cell r="R109" t="e">
            <v>#N/A</v>
          </cell>
        </row>
        <row r="110">
          <cell r="A110" t="str">
            <v>Evan Marshall RP | CHW</v>
          </cell>
          <cell r="B110">
            <v>42</v>
          </cell>
          <cell r="C110">
            <v>45</v>
          </cell>
          <cell r="D110">
            <v>0</v>
          </cell>
          <cell r="E110">
            <v>0</v>
          </cell>
          <cell r="F110">
            <v>0</v>
          </cell>
          <cell r="G110">
            <v>1</v>
          </cell>
          <cell r="H110">
            <v>2</v>
          </cell>
          <cell r="I110">
            <v>1</v>
          </cell>
          <cell r="J110">
            <v>0</v>
          </cell>
          <cell r="K110">
            <v>45</v>
          </cell>
          <cell r="L110">
            <v>18</v>
          </cell>
          <cell r="M110">
            <v>34</v>
          </cell>
          <cell r="N110">
            <v>2.34</v>
          </cell>
          <cell r="O110">
            <v>1.23</v>
          </cell>
          <cell r="P110">
            <v>576</v>
          </cell>
          <cell r="Q110">
            <v>6.5532544167515798</v>
          </cell>
          <cell r="R110" t="e">
            <v>#N/A</v>
          </cell>
        </row>
        <row r="111">
          <cell r="A111" t="str">
            <v>Will Harris RP | WAS</v>
          </cell>
          <cell r="B111">
            <v>40</v>
          </cell>
          <cell r="C111">
            <v>51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1</v>
          </cell>
          <cell r="I111">
            <v>1</v>
          </cell>
          <cell r="J111">
            <v>0</v>
          </cell>
          <cell r="K111">
            <v>45</v>
          </cell>
          <cell r="L111">
            <v>14</v>
          </cell>
          <cell r="M111">
            <v>38</v>
          </cell>
          <cell r="N111">
            <v>2.4500000000000002</v>
          </cell>
          <cell r="O111">
            <v>1.29</v>
          </cell>
          <cell r="P111">
            <v>595</v>
          </cell>
          <cell r="Q111">
            <v>5.9521924570974001</v>
          </cell>
          <cell r="R111" t="e">
            <v>#N/A</v>
          </cell>
        </row>
        <row r="112">
          <cell r="A112" t="str">
            <v>Nick Neidert RP | MIA</v>
          </cell>
          <cell r="B112">
            <v>50</v>
          </cell>
          <cell r="C112">
            <v>29</v>
          </cell>
          <cell r="D112">
            <v>0</v>
          </cell>
          <cell r="E112">
            <v>0</v>
          </cell>
          <cell r="F112">
            <v>0</v>
          </cell>
          <cell r="G112">
            <v>2</v>
          </cell>
          <cell r="H112">
            <v>2</v>
          </cell>
          <cell r="I112">
            <v>1</v>
          </cell>
          <cell r="J112">
            <v>0</v>
          </cell>
          <cell r="K112">
            <v>45</v>
          </cell>
          <cell r="L112">
            <v>18</v>
          </cell>
          <cell r="M112">
            <v>51</v>
          </cell>
          <cell r="N112">
            <v>4.62</v>
          </cell>
          <cell r="O112">
            <v>1.36</v>
          </cell>
          <cell r="P112">
            <v>682</v>
          </cell>
          <cell r="Q112">
            <v>-1.6946187655333593</v>
          </cell>
          <cell r="R112" t="e">
            <v>#N/A</v>
          </cell>
        </row>
        <row r="113">
          <cell r="A113" t="str">
            <v xml:space="preserve">Jason Adam RP | CHC </v>
          </cell>
          <cell r="B113">
            <v>34</v>
          </cell>
          <cell r="C113">
            <v>39</v>
          </cell>
          <cell r="D113">
            <v>0</v>
          </cell>
          <cell r="E113">
            <v>0</v>
          </cell>
          <cell r="F113">
            <v>0</v>
          </cell>
          <cell r="G113">
            <v>3</v>
          </cell>
          <cell r="H113">
            <v>1</v>
          </cell>
          <cell r="I113">
            <v>1</v>
          </cell>
          <cell r="J113">
            <v>0</v>
          </cell>
          <cell r="K113">
            <v>44</v>
          </cell>
          <cell r="L113">
            <v>19</v>
          </cell>
          <cell r="M113">
            <v>24</v>
          </cell>
          <cell r="N113">
            <v>3.15</v>
          </cell>
          <cell r="O113">
            <v>1.25</v>
          </cell>
          <cell r="P113">
            <v>560</v>
          </cell>
          <cell r="Q113">
            <v>5.3960008475707522</v>
          </cell>
          <cell r="R113" t="e">
            <v>#N/A</v>
          </cell>
        </row>
        <row r="114">
          <cell r="A114" t="str">
            <v>Dan Winkler RP | CHC</v>
          </cell>
          <cell r="B114">
            <v>41</v>
          </cell>
          <cell r="C114">
            <v>51</v>
          </cell>
          <cell r="D114">
            <v>0</v>
          </cell>
          <cell r="E114">
            <v>0</v>
          </cell>
          <cell r="F114">
            <v>0</v>
          </cell>
          <cell r="G114">
            <v>1</v>
          </cell>
          <cell r="H114">
            <v>0</v>
          </cell>
          <cell r="I114">
            <v>1</v>
          </cell>
          <cell r="J114">
            <v>0</v>
          </cell>
          <cell r="K114">
            <v>44</v>
          </cell>
          <cell r="L114">
            <v>23</v>
          </cell>
          <cell r="M114">
            <v>28</v>
          </cell>
          <cell r="N114">
            <v>3.67</v>
          </cell>
          <cell r="O114">
            <v>1.22</v>
          </cell>
          <cell r="P114">
            <v>632</v>
          </cell>
          <cell r="Q114">
            <v>2.1166160882213205</v>
          </cell>
          <cell r="R114" t="e">
            <v>#N/A</v>
          </cell>
        </row>
        <row r="115">
          <cell r="A115" t="str">
            <v xml:space="preserve">Dylan Floro RP | MIA </v>
          </cell>
          <cell r="B115">
            <v>46</v>
          </cell>
          <cell r="C115">
            <v>51</v>
          </cell>
          <cell r="D115">
            <v>0</v>
          </cell>
          <cell r="E115">
            <v>0</v>
          </cell>
          <cell r="F115">
            <v>0</v>
          </cell>
          <cell r="G115">
            <v>3</v>
          </cell>
          <cell r="H115">
            <v>2</v>
          </cell>
          <cell r="I115">
            <v>1</v>
          </cell>
          <cell r="J115">
            <v>0</v>
          </cell>
          <cell r="K115">
            <v>43</v>
          </cell>
          <cell r="L115">
            <v>11</v>
          </cell>
          <cell r="M115">
            <v>46</v>
          </cell>
          <cell r="N115">
            <v>3.69</v>
          </cell>
          <cell r="O115">
            <v>1.23</v>
          </cell>
          <cell r="P115">
            <v>571</v>
          </cell>
          <cell r="Q115">
            <v>3.0204288014612422</v>
          </cell>
          <cell r="R115" t="e">
            <v>#N/A</v>
          </cell>
        </row>
        <row r="116">
          <cell r="A116" t="str">
            <v>Blake Taylor RP | HOU</v>
          </cell>
          <cell r="B116">
            <v>46</v>
          </cell>
          <cell r="C116">
            <v>69</v>
          </cell>
          <cell r="D116">
            <v>0</v>
          </cell>
          <cell r="E116">
            <v>0</v>
          </cell>
          <cell r="F116">
            <v>0</v>
          </cell>
          <cell r="G116">
            <v>5</v>
          </cell>
          <cell r="H116">
            <v>1</v>
          </cell>
          <cell r="I116">
            <v>1</v>
          </cell>
          <cell r="J116">
            <v>0</v>
          </cell>
          <cell r="K116">
            <v>42</v>
          </cell>
          <cell r="L116">
            <v>30</v>
          </cell>
          <cell r="M116">
            <v>36</v>
          </cell>
          <cell r="N116">
            <v>2.54</v>
          </cell>
          <cell r="O116">
            <v>1.43</v>
          </cell>
          <cell r="P116">
            <v>512</v>
          </cell>
          <cell r="Q116">
            <v>7.5357371919345919</v>
          </cell>
          <cell r="R116" t="e">
            <v>#N/A</v>
          </cell>
        </row>
        <row r="117">
          <cell r="A117" t="str">
            <v>Aaron Loup RP | NYM</v>
          </cell>
          <cell r="B117">
            <v>38</v>
          </cell>
          <cell r="C117">
            <v>48</v>
          </cell>
          <cell r="D117">
            <v>0</v>
          </cell>
          <cell r="E117">
            <v>0</v>
          </cell>
          <cell r="F117">
            <v>0</v>
          </cell>
          <cell r="G117">
            <v>3</v>
          </cell>
          <cell r="H117">
            <v>1</v>
          </cell>
          <cell r="I117">
            <v>1</v>
          </cell>
          <cell r="J117">
            <v>0</v>
          </cell>
          <cell r="K117">
            <v>41</v>
          </cell>
          <cell r="L117">
            <v>9</v>
          </cell>
          <cell r="M117">
            <v>31</v>
          </cell>
          <cell r="N117">
            <v>2.82</v>
          </cell>
          <cell r="O117">
            <v>1.04</v>
          </cell>
          <cell r="P117">
            <v>508</v>
          </cell>
          <cell r="Q117">
            <v>7.3756391761010125</v>
          </cell>
          <cell r="R117" t="e">
            <v>#N/A</v>
          </cell>
        </row>
        <row r="118">
          <cell r="A118" t="str">
            <v xml:space="preserve">Tony Watson RP | PHI </v>
          </cell>
          <cell r="B118">
            <v>51</v>
          </cell>
          <cell r="C118">
            <v>55</v>
          </cell>
          <cell r="D118">
            <v>0</v>
          </cell>
          <cell r="E118">
            <v>0</v>
          </cell>
          <cell r="F118">
            <v>0</v>
          </cell>
          <cell r="G118">
            <v>1</v>
          </cell>
          <cell r="H118">
            <v>1</v>
          </cell>
          <cell r="I118">
            <v>1</v>
          </cell>
          <cell r="J118">
            <v>0</v>
          </cell>
          <cell r="K118">
            <v>41</v>
          </cell>
          <cell r="L118">
            <v>10</v>
          </cell>
          <cell r="M118">
            <v>46</v>
          </cell>
          <cell r="N118">
            <v>3.68</v>
          </cell>
          <cell r="O118">
            <v>1.0900000000000001</v>
          </cell>
          <cell r="P118">
            <v>613</v>
          </cell>
          <cell r="Q118">
            <v>2.6421304974432216</v>
          </cell>
          <cell r="R118" t="e">
            <v>#N/A</v>
          </cell>
        </row>
        <row r="119">
          <cell r="A119" t="str">
            <v>Sal Romano RP | CIN</v>
          </cell>
          <cell r="B119">
            <v>45</v>
          </cell>
          <cell r="C119">
            <v>53</v>
          </cell>
          <cell r="D119">
            <v>0</v>
          </cell>
          <cell r="E119">
            <v>0</v>
          </cell>
          <cell r="F119">
            <v>0</v>
          </cell>
          <cell r="G119">
            <v>5</v>
          </cell>
          <cell r="H119">
            <v>2</v>
          </cell>
          <cell r="I119">
            <v>1</v>
          </cell>
          <cell r="J119">
            <v>0</v>
          </cell>
          <cell r="K119">
            <v>41</v>
          </cell>
          <cell r="L119">
            <v>18</v>
          </cell>
          <cell r="M119">
            <v>48</v>
          </cell>
          <cell r="N119">
            <v>5.8</v>
          </cell>
          <cell r="O119">
            <v>1.47</v>
          </cell>
          <cell r="P119">
            <v>662</v>
          </cell>
          <cell r="Q119">
            <v>-4.5802642489875955</v>
          </cell>
          <cell r="R119" t="e">
            <v>#N/A</v>
          </cell>
        </row>
        <row r="120">
          <cell r="A120" t="str">
            <v xml:space="preserve">Cam Hill RP | CLE </v>
          </cell>
          <cell r="B120">
            <v>47</v>
          </cell>
          <cell r="C120">
            <v>47</v>
          </cell>
          <cell r="D120">
            <v>0</v>
          </cell>
          <cell r="E120">
            <v>0</v>
          </cell>
          <cell r="F120">
            <v>0</v>
          </cell>
          <cell r="G120">
            <v>4</v>
          </cell>
          <cell r="H120">
            <v>1</v>
          </cell>
          <cell r="I120">
            <v>1</v>
          </cell>
          <cell r="J120">
            <v>0</v>
          </cell>
          <cell r="K120">
            <v>40</v>
          </cell>
          <cell r="L120">
            <v>13</v>
          </cell>
          <cell r="M120">
            <v>37</v>
          </cell>
          <cell r="N120">
            <v>5.94</v>
          </cell>
          <cell r="O120">
            <v>1.06</v>
          </cell>
          <cell r="P120">
            <v>620</v>
          </cell>
          <cell r="Q120">
            <v>-3.6306677237631781</v>
          </cell>
          <cell r="R120" t="e">
            <v>#N/A</v>
          </cell>
        </row>
        <row r="121">
          <cell r="A121" t="str">
            <v xml:space="preserve">Joe Smith RP | HOU </v>
          </cell>
          <cell r="B121">
            <v>41</v>
          </cell>
          <cell r="C121">
            <v>52</v>
          </cell>
          <cell r="D121">
            <v>0</v>
          </cell>
          <cell r="E121">
            <v>0</v>
          </cell>
          <cell r="F121">
            <v>0</v>
          </cell>
          <cell r="G121">
            <v>2</v>
          </cell>
          <cell r="H121">
            <v>1</v>
          </cell>
          <cell r="I121">
            <v>1</v>
          </cell>
          <cell r="J121">
            <v>0</v>
          </cell>
          <cell r="K121">
            <v>38</v>
          </cell>
          <cell r="L121">
            <v>9</v>
          </cell>
          <cell r="M121">
            <v>33</v>
          </cell>
          <cell r="N121">
            <v>2.1800000000000002</v>
          </cell>
          <cell r="O121">
            <v>1.02</v>
          </cell>
          <cell r="P121">
            <v>513</v>
          </cell>
          <cell r="Q121">
            <v>9.1767544333139028</v>
          </cell>
          <cell r="R121" t="e">
            <v>#N/A</v>
          </cell>
        </row>
        <row r="122">
          <cell r="A122" t="str">
            <v xml:space="preserve">Oliver Perez RP | CLE </v>
          </cell>
          <cell r="B122">
            <v>37</v>
          </cell>
          <cell r="C122">
            <v>62</v>
          </cell>
          <cell r="D122">
            <v>0</v>
          </cell>
          <cell r="E122">
            <v>0</v>
          </cell>
          <cell r="F122">
            <v>0</v>
          </cell>
          <cell r="G122">
            <v>2</v>
          </cell>
          <cell r="H122">
            <v>2</v>
          </cell>
          <cell r="I122">
            <v>1</v>
          </cell>
          <cell r="J122">
            <v>0</v>
          </cell>
          <cell r="K122">
            <v>38</v>
          </cell>
          <cell r="L122">
            <v>12</v>
          </cell>
          <cell r="M122">
            <v>34</v>
          </cell>
          <cell r="N122">
            <v>3.34</v>
          </cell>
          <cell r="O122">
            <v>1.22</v>
          </cell>
          <cell r="P122">
            <v>608</v>
          </cell>
          <cell r="Q122">
            <v>3.5815152402303303</v>
          </cell>
          <cell r="R122" t="e">
            <v>#N/A</v>
          </cell>
        </row>
        <row r="123">
          <cell r="A123" t="str">
            <v xml:space="preserve">Bryan Garcia RP | DET </v>
          </cell>
          <cell r="B123">
            <v>58</v>
          </cell>
          <cell r="C123">
            <v>68</v>
          </cell>
          <cell r="D123">
            <v>0</v>
          </cell>
          <cell r="E123">
            <v>0</v>
          </cell>
          <cell r="F123">
            <v>0</v>
          </cell>
          <cell r="G123">
            <v>2</v>
          </cell>
          <cell r="H123">
            <v>1</v>
          </cell>
          <cell r="I123">
            <v>1</v>
          </cell>
          <cell r="J123">
            <v>0</v>
          </cell>
          <cell r="K123">
            <v>38</v>
          </cell>
          <cell r="L123">
            <v>30</v>
          </cell>
          <cell r="M123">
            <v>55</v>
          </cell>
          <cell r="N123">
            <v>3.24</v>
          </cell>
          <cell r="O123">
            <v>1.46</v>
          </cell>
          <cell r="P123">
            <v>663</v>
          </cell>
          <cell r="Q123">
            <v>2.6815815226510793</v>
          </cell>
          <cell r="R123" t="e">
            <v>#N/A</v>
          </cell>
        </row>
        <row r="124">
          <cell r="A124" t="str">
            <v>Eric Yardley RP | MIL</v>
          </cell>
          <cell r="B124">
            <v>46</v>
          </cell>
          <cell r="C124">
            <v>46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1</v>
          </cell>
          <cell r="I124">
            <v>1</v>
          </cell>
          <cell r="J124">
            <v>0</v>
          </cell>
          <cell r="K124">
            <v>36</v>
          </cell>
          <cell r="L124">
            <v>17</v>
          </cell>
          <cell r="M124">
            <v>37</v>
          </cell>
          <cell r="N124">
            <v>1.56</v>
          </cell>
          <cell r="O124">
            <v>1.17</v>
          </cell>
          <cell r="P124">
            <v>520</v>
          </cell>
          <cell r="Q124">
            <v>10.640863943400356</v>
          </cell>
          <cell r="R124" t="e">
            <v>#N/A</v>
          </cell>
        </row>
        <row r="125">
          <cell r="A125" t="str">
            <v>Ryan Sherriff RP | TB</v>
          </cell>
          <cell r="B125">
            <v>54</v>
          </cell>
          <cell r="C125">
            <v>63</v>
          </cell>
          <cell r="D125">
            <v>0</v>
          </cell>
          <cell r="E125">
            <v>0</v>
          </cell>
          <cell r="F125">
            <v>0</v>
          </cell>
          <cell r="G125">
            <v>5</v>
          </cell>
          <cell r="H125">
            <v>1</v>
          </cell>
          <cell r="I125">
            <v>1</v>
          </cell>
          <cell r="J125">
            <v>0</v>
          </cell>
          <cell r="K125">
            <v>30</v>
          </cell>
          <cell r="L125">
            <v>17</v>
          </cell>
          <cell r="M125">
            <v>38</v>
          </cell>
          <cell r="N125">
            <v>1.81</v>
          </cell>
          <cell r="O125">
            <v>1.01</v>
          </cell>
          <cell r="P125">
            <v>411</v>
          </cell>
          <cell r="Q125">
            <v>11.420485030551307</v>
          </cell>
          <cell r="R125" t="e">
            <v>#N/A</v>
          </cell>
        </row>
        <row r="126">
          <cell r="A126" t="str">
            <v>Richard Bleier RP | MIA</v>
          </cell>
          <cell r="B126">
            <v>52</v>
          </cell>
          <cell r="C126">
            <v>60</v>
          </cell>
          <cell r="D126">
            <v>0</v>
          </cell>
          <cell r="E126">
            <v>0</v>
          </cell>
          <cell r="F126">
            <v>0</v>
          </cell>
          <cell r="G126">
            <v>3</v>
          </cell>
          <cell r="H126">
            <v>2</v>
          </cell>
          <cell r="I126">
            <v>1</v>
          </cell>
          <cell r="J126">
            <v>0</v>
          </cell>
          <cell r="K126">
            <v>30</v>
          </cell>
          <cell r="L126">
            <v>10</v>
          </cell>
          <cell r="M126">
            <v>57</v>
          </cell>
          <cell r="N126">
            <v>4.2699999999999996</v>
          </cell>
          <cell r="O126">
            <v>1.27</v>
          </cell>
          <cell r="P126">
            <v>650</v>
          </cell>
          <cell r="Q126">
            <v>0.41180920491945638</v>
          </cell>
          <cell r="R126" t="e">
            <v>#N/A</v>
          </cell>
        </row>
        <row r="127">
          <cell r="A127" t="str">
            <v xml:space="preserve">Michael Lorenzen RP | CIN </v>
          </cell>
          <cell r="B127">
            <v>139</v>
          </cell>
          <cell r="C127">
            <v>26</v>
          </cell>
          <cell r="D127">
            <v>32</v>
          </cell>
          <cell r="E127">
            <v>9</v>
          </cell>
          <cell r="F127">
            <v>0</v>
          </cell>
          <cell r="G127">
            <v>8</v>
          </cell>
          <cell r="H127">
            <v>7</v>
          </cell>
          <cell r="I127">
            <v>0</v>
          </cell>
          <cell r="J127">
            <v>0</v>
          </cell>
          <cell r="K127">
            <v>144</v>
          </cell>
          <cell r="L127">
            <v>40</v>
          </cell>
          <cell r="M127">
            <v>110</v>
          </cell>
          <cell r="N127">
            <v>3.48</v>
          </cell>
          <cell r="O127">
            <v>1.07</v>
          </cell>
          <cell r="P127">
            <v>261</v>
          </cell>
          <cell r="Q127">
            <v>6.8584587780317339</v>
          </cell>
          <cell r="R127">
            <v>5</v>
          </cell>
        </row>
        <row r="128">
          <cell r="A128" t="str">
            <v>Joe Ross RP | WAS</v>
          </cell>
          <cell r="B128">
            <v>153</v>
          </cell>
          <cell r="C128">
            <v>29</v>
          </cell>
          <cell r="D128">
            <v>32</v>
          </cell>
          <cell r="E128">
            <v>10</v>
          </cell>
          <cell r="F128">
            <v>0</v>
          </cell>
          <cell r="G128">
            <v>9</v>
          </cell>
          <cell r="H128">
            <v>11</v>
          </cell>
          <cell r="I128">
            <v>0</v>
          </cell>
          <cell r="J128">
            <v>0</v>
          </cell>
          <cell r="K128">
            <v>142</v>
          </cell>
          <cell r="L128">
            <v>54</v>
          </cell>
          <cell r="M128">
            <v>152</v>
          </cell>
          <cell r="N128">
            <v>4.1100000000000003</v>
          </cell>
          <cell r="O128">
            <v>1.34</v>
          </cell>
          <cell r="P128">
            <v>362</v>
          </cell>
          <cell r="Q128">
            <v>4.0718766620292142</v>
          </cell>
          <cell r="R128" t="e">
            <v>#N/A</v>
          </cell>
        </row>
        <row r="129">
          <cell r="A129" t="str">
            <v xml:space="preserve">Nick Pivetta RP | BOS </v>
          </cell>
          <cell r="B129">
            <v>126</v>
          </cell>
          <cell r="C129">
            <v>26</v>
          </cell>
          <cell r="D129">
            <v>32</v>
          </cell>
          <cell r="E129">
            <v>3</v>
          </cell>
          <cell r="F129">
            <v>2</v>
          </cell>
          <cell r="G129">
            <v>10</v>
          </cell>
          <cell r="H129">
            <v>7</v>
          </cell>
          <cell r="I129">
            <v>0</v>
          </cell>
          <cell r="J129">
            <v>0</v>
          </cell>
          <cell r="K129">
            <v>134</v>
          </cell>
          <cell r="L129">
            <v>53</v>
          </cell>
          <cell r="M129">
            <v>127</v>
          </cell>
          <cell r="N129">
            <v>4.99</v>
          </cell>
          <cell r="O129">
            <v>1.42</v>
          </cell>
          <cell r="P129">
            <v>417</v>
          </cell>
          <cell r="Q129">
            <v>1.0471230762860642</v>
          </cell>
          <cell r="R129">
            <v>5</v>
          </cell>
        </row>
        <row r="130">
          <cell r="A130" t="str">
            <v>Cal Quantrill RP | CLE</v>
          </cell>
          <cell r="B130">
            <v>130</v>
          </cell>
          <cell r="C130">
            <v>29</v>
          </cell>
          <cell r="D130">
            <v>32</v>
          </cell>
          <cell r="E130">
            <v>5</v>
          </cell>
          <cell r="F130">
            <v>0</v>
          </cell>
          <cell r="G130">
            <v>7</v>
          </cell>
          <cell r="H130">
            <v>7</v>
          </cell>
          <cell r="I130">
            <v>0</v>
          </cell>
          <cell r="J130">
            <v>0</v>
          </cell>
          <cell r="K130">
            <v>133</v>
          </cell>
          <cell r="L130">
            <v>36</v>
          </cell>
          <cell r="M130">
            <v>113</v>
          </cell>
          <cell r="N130">
            <v>3.44</v>
          </cell>
          <cell r="O130">
            <v>1.1399999999999999</v>
          </cell>
          <cell r="P130">
            <v>288</v>
          </cell>
          <cell r="Q130">
            <v>6.4860740352446262</v>
          </cell>
          <cell r="R130" t="e">
            <v>#N/A</v>
          </cell>
        </row>
        <row r="131">
          <cell r="A131" t="str">
            <v xml:space="preserve">Freddy Peralta RP | MIL </v>
          </cell>
          <cell r="B131">
            <v>61</v>
          </cell>
          <cell r="C131">
            <v>28</v>
          </cell>
          <cell r="D131">
            <v>17</v>
          </cell>
          <cell r="E131">
            <v>5</v>
          </cell>
          <cell r="F131">
            <v>0</v>
          </cell>
          <cell r="G131">
            <v>6</v>
          </cell>
          <cell r="H131">
            <v>5</v>
          </cell>
          <cell r="I131">
            <v>0</v>
          </cell>
          <cell r="J131">
            <v>0</v>
          </cell>
          <cell r="K131">
            <v>89</v>
          </cell>
          <cell r="L131">
            <v>26</v>
          </cell>
          <cell r="M131">
            <v>56</v>
          </cell>
          <cell r="N131">
            <v>4.84</v>
          </cell>
          <cell r="O131">
            <v>1.34</v>
          </cell>
          <cell r="P131">
            <v>473</v>
          </cell>
          <cell r="Q131">
            <v>0.57813165556990975</v>
          </cell>
          <cell r="R131">
            <v>2</v>
          </cell>
        </row>
        <row r="132">
          <cell r="A132" t="str">
            <v xml:space="preserve">Michael Feliz RP | PIT </v>
          </cell>
          <cell r="B132">
            <v>68</v>
          </cell>
          <cell r="C132">
            <v>69</v>
          </cell>
          <cell r="D132">
            <v>0</v>
          </cell>
          <cell r="E132">
            <v>0</v>
          </cell>
          <cell r="F132">
            <v>0</v>
          </cell>
          <cell r="G132">
            <v>4</v>
          </cell>
          <cell r="H132">
            <v>3</v>
          </cell>
          <cell r="I132">
            <v>0</v>
          </cell>
          <cell r="J132">
            <v>0</v>
          </cell>
          <cell r="K132">
            <v>89</v>
          </cell>
          <cell r="L132">
            <v>33</v>
          </cell>
          <cell r="M132">
            <v>55</v>
          </cell>
          <cell r="N132">
            <v>5.16</v>
          </cell>
          <cell r="O132">
            <v>1.29</v>
          </cell>
          <cell r="P132">
            <v>553</v>
          </cell>
          <cell r="Q132">
            <v>-1.1231666484481104</v>
          </cell>
          <cell r="R132" t="e">
            <v>#N/A</v>
          </cell>
        </row>
        <row r="133">
          <cell r="A133" t="str">
            <v xml:space="preserve">Dillon Tate RP | BAL </v>
          </cell>
          <cell r="B133">
            <v>93</v>
          </cell>
          <cell r="C133">
            <v>65</v>
          </cell>
          <cell r="D133">
            <v>0</v>
          </cell>
          <cell r="E133">
            <v>0</v>
          </cell>
          <cell r="F133">
            <v>0</v>
          </cell>
          <cell r="G133">
            <v>4</v>
          </cell>
          <cell r="H133">
            <v>3</v>
          </cell>
          <cell r="I133">
            <v>0</v>
          </cell>
          <cell r="J133">
            <v>0</v>
          </cell>
          <cell r="K133">
            <v>84</v>
          </cell>
          <cell r="L133">
            <v>33</v>
          </cell>
          <cell r="M133">
            <v>62</v>
          </cell>
          <cell r="N133">
            <v>4.45</v>
          </cell>
          <cell r="O133">
            <v>1.02</v>
          </cell>
          <cell r="P133">
            <v>433</v>
          </cell>
          <cell r="Q133">
            <v>2.4063765792175951</v>
          </cell>
          <cell r="R133" t="e">
            <v>#N/A</v>
          </cell>
        </row>
        <row r="134">
          <cell r="A134" t="str">
            <v xml:space="preserve">Taylor Hearn RP | TEX </v>
          </cell>
          <cell r="B134">
            <v>62</v>
          </cell>
          <cell r="C134">
            <v>46</v>
          </cell>
          <cell r="D134">
            <v>0</v>
          </cell>
          <cell r="E134">
            <v>0</v>
          </cell>
          <cell r="F134">
            <v>0</v>
          </cell>
          <cell r="G134">
            <v>4</v>
          </cell>
          <cell r="H134">
            <v>2</v>
          </cell>
          <cell r="I134">
            <v>0</v>
          </cell>
          <cell r="J134">
            <v>0</v>
          </cell>
          <cell r="K134">
            <v>82</v>
          </cell>
          <cell r="L134">
            <v>44</v>
          </cell>
          <cell r="M134">
            <v>49</v>
          </cell>
          <cell r="N134">
            <v>4.91</v>
          </cell>
          <cell r="O134">
            <v>1.49</v>
          </cell>
          <cell r="P134">
            <v>614</v>
          </cell>
          <cell r="Q134">
            <v>-2.0474389827420585</v>
          </cell>
          <cell r="R134" t="e">
            <v>#N/A</v>
          </cell>
        </row>
        <row r="135">
          <cell r="A135" t="str">
            <v xml:space="preserve">Seth Lugo RP | NYM </v>
          </cell>
          <cell r="B135">
            <v>58</v>
          </cell>
          <cell r="C135">
            <v>28</v>
          </cell>
          <cell r="D135">
            <v>16</v>
          </cell>
          <cell r="E135">
            <v>4</v>
          </cell>
          <cell r="F135">
            <v>0</v>
          </cell>
          <cell r="G135">
            <v>6</v>
          </cell>
          <cell r="H135">
            <v>5</v>
          </cell>
          <cell r="I135">
            <v>0</v>
          </cell>
          <cell r="J135">
            <v>0</v>
          </cell>
          <cell r="K135">
            <v>76</v>
          </cell>
          <cell r="L135">
            <v>14</v>
          </cell>
          <cell r="M135">
            <v>52</v>
          </cell>
          <cell r="N135">
            <v>3.86</v>
          </cell>
          <cell r="O135">
            <v>1.1299999999999999</v>
          </cell>
          <cell r="P135">
            <v>409</v>
          </cell>
          <cell r="Q135">
            <v>4.5069270446189016</v>
          </cell>
          <cell r="R135">
            <v>1</v>
          </cell>
        </row>
        <row r="136">
          <cell r="A136" t="str">
            <v>Sam Howard RP | PIT</v>
          </cell>
          <cell r="B136">
            <v>54</v>
          </cell>
          <cell r="C136">
            <v>54</v>
          </cell>
          <cell r="D136">
            <v>0</v>
          </cell>
          <cell r="E136">
            <v>0</v>
          </cell>
          <cell r="F136">
            <v>0</v>
          </cell>
          <cell r="G136">
            <v>4</v>
          </cell>
          <cell r="H136">
            <v>4</v>
          </cell>
          <cell r="I136">
            <v>0</v>
          </cell>
          <cell r="J136">
            <v>0</v>
          </cell>
          <cell r="K136">
            <v>69</v>
          </cell>
          <cell r="L136">
            <v>25</v>
          </cell>
          <cell r="M136">
            <v>49</v>
          </cell>
          <cell r="N136">
            <v>4.67</v>
          </cell>
          <cell r="O136">
            <v>1.37</v>
          </cell>
          <cell r="P136">
            <v>573</v>
          </cell>
          <cell r="Q136">
            <v>-0.78231506343370094</v>
          </cell>
          <cell r="R136" t="e">
            <v>#N/A</v>
          </cell>
        </row>
        <row r="137">
          <cell r="A137" t="str">
            <v xml:space="preserve">Ryan Brasier RP | BOS </v>
          </cell>
          <cell r="B137">
            <v>60</v>
          </cell>
          <cell r="C137">
            <v>28</v>
          </cell>
          <cell r="D137">
            <v>16</v>
          </cell>
          <cell r="E137">
            <v>5</v>
          </cell>
          <cell r="F137">
            <v>0</v>
          </cell>
          <cell r="G137">
            <v>4</v>
          </cell>
          <cell r="H137">
            <v>5</v>
          </cell>
          <cell r="I137">
            <v>0</v>
          </cell>
          <cell r="J137">
            <v>0</v>
          </cell>
          <cell r="K137">
            <v>67</v>
          </cell>
          <cell r="L137">
            <v>26</v>
          </cell>
          <cell r="M137">
            <v>59</v>
          </cell>
          <cell r="N137">
            <v>4.5</v>
          </cell>
          <cell r="O137">
            <v>1.42</v>
          </cell>
          <cell r="P137">
            <v>594</v>
          </cell>
          <cell r="Q137">
            <v>-0.45348653317433452</v>
          </cell>
          <cell r="R137" t="e">
            <v>#N/A</v>
          </cell>
        </row>
        <row r="138">
          <cell r="A138" t="str">
            <v xml:space="preserve">Josh James RP | HOU </v>
          </cell>
          <cell r="B138">
            <v>45</v>
          </cell>
          <cell r="C138">
            <v>23</v>
          </cell>
          <cell r="D138">
            <v>13</v>
          </cell>
          <cell r="E138">
            <v>4</v>
          </cell>
          <cell r="F138">
            <v>0</v>
          </cell>
          <cell r="G138">
            <v>5</v>
          </cell>
          <cell r="H138">
            <v>3</v>
          </cell>
          <cell r="I138">
            <v>0</v>
          </cell>
          <cell r="J138">
            <v>0</v>
          </cell>
          <cell r="K138">
            <v>67</v>
          </cell>
          <cell r="L138">
            <v>30</v>
          </cell>
          <cell r="M138">
            <v>37</v>
          </cell>
          <cell r="N138">
            <v>5.6</v>
          </cell>
          <cell r="O138">
            <v>1.49</v>
          </cell>
          <cell r="P138">
            <v>605</v>
          </cell>
          <cell r="Q138">
            <v>-3.9102732601278594</v>
          </cell>
          <cell r="R138" t="e">
            <v>#N/A</v>
          </cell>
        </row>
        <row r="139">
          <cell r="A139" t="str">
            <v xml:space="preserve">Demarcus Evans RP | TEX </v>
          </cell>
          <cell r="B139">
            <v>66</v>
          </cell>
          <cell r="C139">
            <v>60</v>
          </cell>
          <cell r="D139">
            <v>0</v>
          </cell>
          <cell r="E139">
            <v>0</v>
          </cell>
          <cell r="F139">
            <v>0</v>
          </cell>
          <cell r="G139">
            <v>2</v>
          </cell>
          <cell r="H139">
            <v>2</v>
          </cell>
          <cell r="I139">
            <v>0</v>
          </cell>
          <cell r="J139">
            <v>0</v>
          </cell>
          <cell r="K139">
            <v>66</v>
          </cell>
          <cell r="L139">
            <v>20</v>
          </cell>
          <cell r="M139">
            <v>61</v>
          </cell>
          <cell r="N139">
            <v>4.09</v>
          </cell>
          <cell r="O139">
            <v>1.23</v>
          </cell>
          <cell r="P139">
            <v>581</v>
          </cell>
          <cell r="Q139">
            <v>0.94630594090562814</v>
          </cell>
          <cell r="R139">
            <v>1</v>
          </cell>
        </row>
        <row r="140">
          <cell r="A140" t="str">
            <v>Genesis Cabrera RP | STL</v>
          </cell>
          <cell r="B140">
            <v>48</v>
          </cell>
          <cell r="C140">
            <v>28</v>
          </cell>
          <cell r="D140">
            <v>15</v>
          </cell>
          <cell r="E140">
            <v>5</v>
          </cell>
          <cell r="F140">
            <v>0</v>
          </cell>
          <cell r="G140">
            <v>5</v>
          </cell>
          <cell r="H140">
            <v>5</v>
          </cell>
          <cell r="I140">
            <v>0</v>
          </cell>
          <cell r="J140">
            <v>0</v>
          </cell>
          <cell r="K140">
            <v>65</v>
          </cell>
          <cell r="L140">
            <v>37</v>
          </cell>
          <cell r="M140">
            <v>35</v>
          </cell>
          <cell r="N140">
            <v>3.88</v>
          </cell>
          <cell r="O140">
            <v>1.48</v>
          </cell>
          <cell r="P140">
            <v>537</v>
          </cell>
          <cell r="Q140">
            <v>2.6865610338202663</v>
          </cell>
          <cell r="R140" t="e">
            <v>#N/A</v>
          </cell>
        </row>
        <row r="141">
          <cell r="A141" t="str">
            <v>Derek Holland RP | DET</v>
          </cell>
          <cell r="B141">
            <v>61</v>
          </cell>
          <cell r="C141">
            <v>25</v>
          </cell>
          <cell r="D141">
            <v>14</v>
          </cell>
          <cell r="E141">
            <v>2</v>
          </cell>
          <cell r="F141">
            <v>0</v>
          </cell>
          <cell r="G141">
            <v>3</v>
          </cell>
          <cell r="H141">
            <v>6</v>
          </cell>
          <cell r="I141">
            <v>0</v>
          </cell>
          <cell r="J141">
            <v>0</v>
          </cell>
          <cell r="K141">
            <v>65</v>
          </cell>
          <cell r="L141">
            <v>25</v>
          </cell>
          <cell r="M141">
            <v>54</v>
          </cell>
          <cell r="N141">
            <v>5.69</v>
          </cell>
          <cell r="O141">
            <v>1.28</v>
          </cell>
          <cell r="P141">
            <v>660</v>
          </cell>
          <cell r="Q141">
            <v>-4.4978049935406936</v>
          </cell>
          <cell r="R141" t="e">
            <v>#N/A</v>
          </cell>
        </row>
        <row r="142">
          <cell r="A142" t="str">
            <v>A.J. Minter RP | ATL</v>
          </cell>
          <cell r="B142">
            <v>50</v>
          </cell>
          <cell r="C142">
            <v>64</v>
          </cell>
          <cell r="D142">
            <v>0</v>
          </cell>
          <cell r="E142">
            <v>0</v>
          </cell>
          <cell r="F142">
            <v>0</v>
          </cell>
          <cell r="G142">
            <v>4</v>
          </cell>
          <cell r="H142">
            <v>4</v>
          </cell>
          <cell r="I142">
            <v>0</v>
          </cell>
          <cell r="J142">
            <v>0</v>
          </cell>
          <cell r="K142">
            <v>64</v>
          </cell>
          <cell r="L142">
            <v>27</v>
          </cell>
          <cell r="M142">
            <v>46</v>
          </cell>
          <cell r="N142">
            <v>3.4</v>
          </cell>
          <cell r="O142">
            <v>1.45</v>
          </cell>
          <cell r="P142">
            <v>546</v>
          </cell>
          <cell r="Q142">
            <v>3.9496143313789784</v>
          </cell>
          <cell r="R142" t="e">
            <v>#N/A</v>
          </cell>
        </row>
        <row r="143">
          <cell r="A143" t="str">
            <v>Chris Stratton RP | PIT</v>
          </cell>
          <cell r="B143">
            <v>58</v>
          </cell>
          <cell r="C143">
            <v>25</v>
          </cell>
          <cell r="D143">
            <v>15</v>
          </cell>
          <cell r="E143">
            <v>4</v>
          </cell>
          <cell r="F143">
            <v>0</v>
          </cell>
          <cell r="G143">
            <v>3</v>
          </cell>
          <cell r="H143">
            <v>5</v>
          </cell>
          <cell r="I143">
            <v>0</v>
          </cell>
          <cell r="J143">
            <v>0</v>
          </cell>
          <cell r="K143">
            <v>64</v>
          </cell>
          <cell r="L143">
            <v>25</v>
          </cell>
          <cell r="M143">
            <v>61</v>
          </cell>
          <cell r="N143">
            <v>4.91</v>
          </cell>
          <cell r="O143">
            <v>1.47</v>
          </cell>
          <cell r="P143">
            <v>667</v>
          </cell>
          <cell r="Q143">
            <v>-2.8687718523303194</v>
          </cell>
          <cell r="R143" t="e">
            <v>#N/A</v>
          </cell>
        </row>
        <row r="144">
          <cell r="A144" t="str">
            <v xml:space="preserve">Matt Andriese RP | BOS </v>
          </cell>
          <cell r="B144">
            <v>59</v>
          </cell>
          <cell r="C144">
            <v>25</v>
          </cell>
          <cell r="D144">
            <v>14</v>
          </cell>
          <cell r="E144">
            <v>4</v>
          </cell>
          <cell r="F144">
            <v>0</v>
          </cell>
          <cell r="G144">
            <v>4</v>
          </cell>
          <cell r="H144">
            <v>6</v>
          </cell>
          <cell r="I144">
            <v>0</v>
          </cell>
          <cell r="J144">
            <v>0</v>
          </cell>
          <cell r="K144">
            <v>63</v>
          </cell>
          <cell r="L144">
            <v>21</v>
          </cell>
          <cell r="M144">
            <v>49</v>
          </cell>
          <cell r="N144">
            <v>4.58</v>
          </cell>
          <cell r="O144">
            <v>1.19</v>
          </cell>
          <cell r="P144">
            <v>542</v>
          </cell>
          <cell r="Q144">
            <v>1.100785801119613</v>
          </cell>
          <cell r="R144" t="e">
            <v>#N/A</v>
          </cell>
        </row>
        <row r="145">
          <cell r="A145" t="str">
            <v xml:space="preserve">Tyler Alexander RP | DET </v>
          </cell>
          <cell r="B145">
            <v>66</v>
          </cell>
          <cell r="C145">
            <v>25</v>
          </cell>
          <cell r="D145">
            <v>14</v>
          </cell>
          <cell r="E145">
            <v>3</v>
          </cell>
          <cell r="F145">
            <v>0</v>
          </cell>
          <cell r="G145">
            <v>3</v>
          </cell>
          <cell r="H145">
            <v>6</v>
          </cell>
          <cell r="I145">
            <v>0</v>
          </cell>
          <cell r="J145">
            <v>0</v>
          </cell>
          <cell r="K145">
            <v>62</v>
          </cell>
          <cell r="L145">
            <v>13</v>
          </cell>
          <cell r="M145">
            <v>78</v>
          </cell>
          <cell r="N145">
            <v>4.46</v>
          </cell>
          <cell r="O145">
            <v>1.36</v>
          </cell>
          <cell r="P145">
            <v>631</v>
          </cell>
          <cell r="Q145">
            <v>-0.61305715492397883</v>
          </cell>
          <cell r="R145" t="e">
            <v>#N/A</v>
          </cell>
        </row>
        <row r="146">
          <cell r="A146" t="str">
            <v>Branden Kline RP | BAL</v>
          </cell>
          <cell r="B146">
            <v>63</v>
          </cell>
          <cell r="C146">
            <v>47</v>
          </cell>
          <cell r="D146">
            <v>0</v>
          </cell>
          <cell r="E146">
            <v>0</v>
          </cell>
          <cell r="F146">
            <v>0</v>
          </cell>
          <cell r="G146">
            <v>3</v>
          </cell>
          <cell r="H146">
            <v>3</v>
          </cell>
          <cell r="I146">
            <v>0</v>
          </cell>
          <cell r="J146">
            <v>0</v>
          </cell>
          <cell r="K146">
            <v>61</v>
          </cell>
          <cell r="L146">
            <v>30</v>
          </cell>
          <cell r="M146">
            <v>58</v>
          </cell>
          <cell r="N146">
            <v>4.97</v>
          </cell>
          <cell r="O146">
            <v>1.39</v>
          </cell>
          <cell r="P146">
            <v>666</v>
          </cell>
          <cell r="Q146">
            <v>-2.7893813624167731</v>
          </cell>
          <cell r="R146" t="e">
            <v>#N/A</v>
          </cell>
        </row>
        <row r="147">
          <cell r="A147" t="str">
            <v>Travis Lakins RP | BAL</v>
          </cell>
          <cell r="B147">
            <v>62</v>
          </cell>
          <cell r="C147">
            <v>47</v>
          </cell>
          <cell r="D147">
            <v>0</v>
          </cell>
          <cell r="E147">
            <v>0</v>
          </cell>
          <cell r="F147">
            <v>0</v>
          </cell>
          <cell r="G147">
            <v>2</v>
          </cell>
          <cell r="H147">
            <v>4</v>
          </cell>
          <cell r="I147">
            <v>0</v>
          </cell>
          <cell r="J147">
            <v>0</v>
          </cell>
          <cell r="K147">
            <v>60</v>
          </cell>
          <cell r="L147">
            <v>32</v>
          </cell>
          <cell r="M147">
            <v>63</v>
          </cell>
          <cell r="N147">
            <v>3.3</v>
          </cell>
          <cell r="O147">
            <v>1.52</v>
          </cell>
          <cell r="P147">
            <v>642</v>
          </cell>
          <cell r="Q147">
            <v>2.0951532031534668</v>
          </cell>
          <cell r="R147" t="e">
            <v>#N/A</v>
          </cell>
        </row>
        <row r="148">
          <cell r="A148" t="str">
            <v>Beau Burrows RP | DET</v>
          </cell>
          <cell r="B148">
            <v>65</v>
          </cell>
          <cell r="C148">
            <v>48</v>
          </cell>
          <cell r="D148">
            <v>0</v>
          </cell>
          <cell r="E148">
            <v>0</v>
          </cell>
          <cell r="F148">
            <v>0</v>
          </cell>
          <cell r="G148">
            <v>2</v>
          </cell>
          <cell r="H148">
            <v>2</v>
          </cell>
          <cell r="I148">
            <v>0</v>
          </cell>
          <cell r="J148">
            <v>0</v>
          </cell>
          <cell r="K148">
            <v>58</v>
          </cell>
          <cell r="L148">
            <v>21</v>
          </cell>
          <cell r="M148">
            <v>66</v>
          </cell>
          <cell r="N148">
            <v>4.66</v>
          </cell>
          <cell r="O148">
            <v>1.32</v>
          </cell>
          <cell r="P148">
            <v>669</v>
          </cell>
          <cell r="Q148">
            <v>-1.8866565951174272</v>
          </cell>
          <cell r="R148" t="e">
            <v>#N/A</v>
          </cell>
        </row>
        <row r="149">
          <cell r="A149" t="str">
            <v xml:space="preserve">Luis Patino RP | TB </v>
          </cell>
          <cell r="B149">
            <v>51</v>
          </cell>
          <cell r="C149">
            <v>25</v>
          </cell>
          <cell r="D149">
            <v>15</v>
          </cell>
          <cell r="E149">
            <v>5</v>
          </cell>
          <cell r="F149">
            <v>0</v>
          </cell>
          <cell r="G149">
            <v>5</v>
          </cell>
          <cell r="H149">
            <v>3</v>
          </cell>
          <cell r="I149">
            <v>0</v>
          </cell>
          <cell r="J149">
            <v>0</v>
          </cell>
          <cell r="K149">
            <v>54</v>
          </cell>
          <cell r="L149">
            <v>35</v>
          </cell>
          <cell r="M149">
            <v>52</v>
          </cell>
          <cell r="N149">
            <v>4.91</v>
          </cell>
          <cell r="O149">
            <v>1.69</v>
          </cell>
          <cell r="P149">
            <v>677</v>
          </cell>
          <cell r="Q149">
            <v>-3.1043453062373709</v>
          </cell>
          <cell r="R149" t="e">
            <v>#N/A</v>
          </cell>
        </row>
        <row r="150">
          <cell r="A150" t="str">
            <v xml:space="preserve">Justin Wilson RP | NYY </v>
          </cell>
          <cell r="B150">
            <v>44</v>
          </cell>
          <cell r="C150">
            <v>54</v>
          </cell>
          <cell r="D150">
            <v>0</v>
          </cell>
          <cell r="E150">
            <v>0</v>
          </cell>
          <cell r="F150">
            <v>0</v>
          </cell>
          <cell r="G150">
            <v>3</v>
          </cell>
          <cell r="H150">
            <v>2</v>
          </cell>
          <cell r="I150">
            <v>0</v>
          </cell>
          <cell r="J150">
            <v>0</v>
          </cell>
          <cell r="K150">
            <v>52</v>
          </cell>
          <cell r="L150">
            <v>21</v>
          </cell>
          <cell r="M150">
            <v>40</v>
          </cell>
          <cell r="N150">
            <v>3.22</v>
          </cell>
          <cell r="O150">
            <v>1.37</v>
          </cell>
          <cell r="P150">
            <v>570</v>
          </cell>
          <cell r="Q150">
            <v>3.8187195021365379</v>
          </cell>
          <cell r="R150" t="e">
            <v>#N/A</v>
          </cell>
        </row>
        <row r="151">
          <cell r="A151" t="str">
            <v>Brad Peacock RP | HOU</v>
          </cell>
          <cell r="B151">
            <v>45</v>
          </cell>
          <cell r="C151">
            <v>25</v>
          </cell>
          <cell r="D151">
            <v>13</v>
          </cell>
          <cell r="E151">
            <v>5</v>
          </cell>
          <cell r="F151">
            <v>0</v>
          </cell>
          <cell r="G151">
            <v>5</v>
          </cell>
          <cell r="H151">
            <v>5</v>
          </cell>
          <cell r="I151">
            <v>0</v>
          </cell>
          <cell r="J151">
            <v>0</v>
          </cell>
          <cell r="K151">
            <v>50</v>
          </cell>
          <cell r="L151">
            <v>17</v>
          </cell>
          <cell r="M151">
            <v>40</v>
          </cell>
          <cell r="N151">
            <v>4.34</v>
          </cell>
          <cell r="O151">
            <v>1.25</v>
          </cell>
          <cell r="P151">
            <v>538</v>
          </cell>
          <cell r="Q151">
            <v>1.9620610338202664</v>
          </cell>
          <cell r="R151" t="e">
            <v>#N/A</v>
          </cell>
        </row>
        <row r="152">
          <cell r="A152" t="str">
            <v xml:space="preserve">Wes Benjamin RP | TEX </v>
          </cell>
          <cell r="B152">
            <v>49</v>
          </cell>
          <cell r="C152">
            <v>22</v>
          </cell>
          <cell r="D152">
            <v>10</v>
          </cell>
          <cell r="E152">
            <v>3</v>
          </cell>
          <cell r="F152">
            <v>0</v>
          </cell>
          <cell r="G152">
            <v>3</v>
          </cell>
          <cell r="H152">
            <v>5</v>
          </cell>
          <cell r="I152">
            <v>0</v>
          </cell>
          <cell r="J152">
            <v>0</v>
          </cell>
          <cell r="K152">
            <v>48</v>
          </cell>
          <cell r="L152">
            <v>17</v>
          </cell>
          <cell r="M152">
            <v>48</v>
          </cell>
          <cell r="N152">
            <v>4.5599999999999996</v>
          </cell>
          <cell r="O152">
            <v>1.32</v>
          </cell>
          <cell r="P152">
            <v>636</v>
          </cell>
          <cell r="Q152">
            <v>-0.90040009440524571</v>
          </cell>
          <cell r="R152" t="e">
            <v>#N/A</v>
          </cell>
        </row>
        <row r="153">
          <cell r="A153" t="str">
            <v>Erasmo Ramirez RP | DET</v>
          </cell>
          <cell r="B153">
            <v>54</v>
          </cell>
          <cell r="C153">
            <v>27</v>
          </cell>
          <cell r="D153">
            <v>0</v>
          </cell>
          <cell r="E153">
            <v>0</v>
          </cell>
          <cell r="F153">
            <v>0</v>
          </cell>
          <cell r="G153">
            <v>1</v>
          </cell>
          <cell r="H153">
            <v>1</v>
          </cell>
          <cell r="I153">
            <v>0</v>
          </cell>
          <cell r="J153">
            <v>0</v>
          </cell>
          <cell r="K153">
            <v>46</v>
          </cell>
          <cell r="L153">
            <v>19</v>
          </cell>
          <cell r="M153">
            <v>46</v>
          </cell>
          <cell r="N153">
            <v>3.5</v>
          </cell>
          <cell r="O153">
            <v>1.2</v>
          </cell>
          <cell r="P153">
            <v>628</v>
          </cell>
          <cell r="Q153">
            <v>2.4575162989830734</v>
          </cell>
          <cell r="R153" t="e">
            <v>#N/A</v>
          </cell>
        </row>
        <row r="154">
          <cell r="A154" t="str">
            <v>Bryse Wilson RP | ATL</v>
          </cell>
          <cell r="B154">
            <v>48</v>
          </cell>
          <cell r="C154">
            <v>25</v>
          </cell>
          <cell r="D154">
            <v>14</v>
          </cell>
          <cell r="E154">
            <v>5</v>
          </cell>
          <cell r="F154">
            <v>0</v>
          </cell>
          <cell r="G154">
            <v>6</v>
          </cell>
          <cell r="H154">
            <v>3</v>
          </cell>
          <cell r="I154">
            <v>0</v>
          </cell>
          <cell r="J154">
            <v>0</v>
          </cell>
          <cell r="K154">
            <v>45</v>
          </cell>
          <cell r="L154">
            <v>21</v>
          </cell>
          <cell r="M154">
            <v>48</v>
          </cell>
          <cell r="N154">
            <v>4.4400000000000004</v>
          </cell>
          <cell r="O154">
            <v>1.42</v>
          </cell>
          <cell r="P154">
            <v>567</v>
          </cell>
          <cell r="Q154">
            <v>1.2255408774719256</v>
          </cell>
          <cell r="R154">
            <v>1</v>
          </cell>
        </row>
        <row r="155">
          <cell r="A155" t="str">
            <v>Josh Tomlin RP | ATL</v>
          </cell>
          <cell r="B155">
            <v>53</v>
          </cell>
          <cell r="C155">
            <v>25</v>
          </cell>
          <cell r="D155">
            <v>14</v>
          </cell>
          <cell r="E155">
            <v>4</v>
          </cell>
          <cell r="F155">
            <v>0</v>
          </cell>
          <cell r="G155">
            <v>5</v>
          </cell>
          <cell r="H155">
            <v>3</v>
          </cell>
          <cell r="I155">
            <v>0</v>
          </cell>
          <cell r="J155">
            <v>0</v>
          </cell>
          <cell r="K155">
            <v>43</v>
          </cell>
          <cell r="L155">
            <v>7</v>
          </cell>
          <cell r="M155">
            <v>55</v>
          </cell>
          <cell r="N155">
            <v>4.42</v>
          </cell>
          <cell r="O155">
            <v>1.17</v>
          </cell>
          <cell r="P155">
            <v>549</v>
          </cell>
          <cell r="Q155">
            <v>1.8801085842525425</v>
          </cell>
          <cell r="R155" t="e">
            <v>#N/A</v>
          </cell>
        </row>
        <row r="156">
          <cell r="A156" t="str">
            <v xml:space="preserve">Jeremy Jeffress RP | WAS </v>
          </cell>
          <cell r="B156">
            <v>48</v>
          </cell>
          <cell r="C156">
            <v>48</v>
          </cell>
          <cell r="D156">
            <v>0</v>
          </cell>
          <cell r="E156">
            <v>0</v>
          </cell>
          <cell r="F156">
            <v>0</v>
          </cell>
          <cell r="G156">
            <v>3</v>
          </cell>
          <cell r="H156">
            <v>3</v>
          </cell>
          <cell r="I156">
            <v>0</v>
          </cell>
          <cell r="J156">
            <v>0</v>
          </cell>
          <cell r="K156">
            <v>42</v>
          </cell>
          <cell r="L156">
            <v>20</v>
          </cell>
          <cell r="M156">
            <v>40</v>
          </cell>
          <cell r="N156">
            <v>3.7</v>
          </cell>
          <cell r="O156">
            <v>1.23</v>
          </cell>
          <cell r="P156">
            <v>591</v>
          </cell>
          <cell r="Q156">
            <v>2.4363001937791906</v>
          </cell>
          <cell r="R156" t="e">
            <v>#N/A</v>
          </cell>
        </row>
        <row r="157">
          <cell r="A157" t="str">
            <v>Ryan Weber RP | BOS</v>
          </cell>
          <cell r="B157">
            <v>62</v>
          </cell>
          <cell r="C157">
            <v>25</v>
          </cell>
          <cell r="D157">
            <v>14</v>
          </cell>
          <cell r="E157">
            <v>3</v>
          </cell>
          <cell r="F157">
            <v>0</v>
          </cell>
          <cell r="G157">
            <v>4</v>
          </cell>
          <cell r="H157">
            <v>6</v>
          </cell>
          <cell r="I157">
            <v>0</v>
          </cell>
          <cell r="J157">
            <v>0</v>
          </cell>
          <cell r="K157">
            <v>41</v>
          </cell>
          <cell r="L157">
            <v>17</v>
          </cell>
          <cell r="M157">
            <v>65</v>
          </cell>
          <cell r="N157">
            <v>4.5</v>
          </cell>
          <cell r="O157">
            <v>1.32</v>
          </cell>
          <cell r="P157">
            <v>638</v>
          </cell>
          <cell r="Q157">
            <v>-0.48268682135877311</v>
          </cell>
          <cell r="R157" t="e">
            <v>#N/A</v>
          </cell>
        </row>
        <row r="158">
          <cell r="A158" t="str">
            <v xml:space="preserve">Paolo Espino RP | WAS </v>
          </cell>
          <cell r="B158">
            <v>39</v>
          </cell>
          <cell r="C158">
            <v>23</v>
          </cell>
          <cell r="D158">
            <v>11</v>
          </cell>
          <cell r="E158">
            <v>4</v>
          </cell>
          <cell r="F158">
            <v>0</v>
          </cell>
          <cell r="G158">
            <v>3</v>
          </cell>
          <cell r="H158">
            <v>4</v>
          </cell>
          <cell r="I158">
            <v>0</v>
          </cell>
          <cell r="J158">
            <v>0</v>
          </cell>
          <cell r="K158">
            <v>40</v>
          </cell>
          <cell r="L158">
            <v>15</v>
          </cell>
          <cell r="M158">
            <v>40</v>
          </cell>
          <cell r="N158">
            <v>4.54</v>
          </cell>
          <cell r="O158">
            <v>1.39</v>
          </cell>
          <cell r="P158">
            <v>657</v>
          </cell>
          <cell r="Q158">
            <v>-1.2054145036271484</v>
          </cell>
          <cell r="R158" t="e">
            <v>#N/A</v>
          </cell>
        </row>
        <row r="159">
          <cell r="A159" t="str">
            <v xml:space="preserve">Clarke Schmidt RP | NYY </v>
          </cell>
          <cell r="B159">
            <v>38</v>
          </cell>
          <cell r="C159">
            <v>21</v>
          </cell>
          <cell r="D159">
            <v>9</v>
          </cell>
          <cell r="E159">
            <v>3</v>
          </cell>
          <cell r="F159">
            <v>0</v>
          </cell>
          <cell r="G159">
            <v>3</v>
          </cell>
          <cell r="H159">
            <v>3</v>
          </cell>
          <cell r="I159">
            <v>0</v>
          </cell>
          <cell r="J159">
            <v>0</v>
          </cell>
          <cell r="K159">
            <v>40</v>
          </cell>
          <cell r="L159">
            <v>17</v>
          </cell>
          <cell r="M159">
            <v>38</v>
          </cell>
          <cell r="N159">
            <v>4.8899999999999997</v>
          </cell>
          <cell r="O159">
            <v>1.42</v>
          </cell>
          <cell r="P159">
            <v>679</v>
          </cell>
          <cell r="Q159">
            <v>-2.7630052817251296</v>
          </cell>
          <cell r="R159" t="e">
            <v>#N/A</v>
          </cell>
        </row>
        <row r="160">
          <cell r="A160" t="str">
            <v xml:space="preserve">Corey Oswalt RP | NYM </v>
          </cell>
          <cell r="B160">
            <v>41</v>
          </cell>
          <cell r="C160">
            <v>22</v>
          </cell>
          <cell r="D160">
            <v>10</v>
          </cell>
          <cell r="E160">
            <v>3</v>
          </cell>
          <cell r="F160">
            <v>0</v>
          </cell>
          <cell r="G160">
            <v>3</v>
          </cell>
          <cell r="H160">
            <v>3</v>
          </cell>
          <cell r="I160">
            <v>0</v>
          </cell>
          <cell r="J160">
            <v>0</v>
          </cell>
          <cell r="K160">
            <v>39</v>
          </cell>
          <cell r="L160">
            <v>15</v>
          </cell>
          <cell r="M160">
            <v>41</v>
          </cell>
          <cell r="N160">
            <v>5.05</v>
          </cell>
          <cell r="O160">
            <v>1.37</v>
          </cell>
          <cell r="P160">
            <v>681</v>
          </cell>
          <cell r="Q160">
            <v>-3.1258957716386755</v>
          </cell>
          <cell r="R160" t="e">
            <v>#N/A</v>
          </cell>
        </row>
        <row r="161">
          <cell r="A161" t="str">
            <v>Luis Garcia RP | HOU</v>
          </cell>
          <cell r="B161">
            <v>41</v>
          </cell>
          <cell r="C161">
            <v>23</v>
          </cell>
          <cell r="D161">
            <v>11</v>
          </cell>
          <cell r="E161">
            <v>3</v>
          </cell>
          <cell r="F161">
            <v>0</v>
          </cell>
          <cell r="G161">
            <v>4</v>
          </cell>
          <cell r="H161">
            <v>3</v>
          </cell>
          <cell r="I161">
            <v>0</v>
          </cell>
          <cell r="J161">
            <v>0</v>
          </cell>
          <cell r="K161">
            <v>37</v>
          </cell>
          <cell r="L161">
            <v>17</v>
          </cell>
          <cell r="M161">
            <v>34</v>
          </cell>
          <cell r="N161">
            <v>3.95</v>
          </cell>
          <cell r="O161">
            <v>1.24</v>
          </cell>
          <cell r="P161">
            <v>584</v>
          </cell>
          <cell r="Q161">
            <v>1.878794446652754</v>
          </cell>
          <cell r="R161" t="e">
            <v>#N/A</v>
          </cell>
        </row>
        <row r="162">
          <cell r="A162" t="str">
            <v xml:space="preserve">Austin Pruitt RP | HOU </v>
          </cell>
          <cell r="B162">
            <v>42</v>
          </cell>
          <cell r="C162">
            <v>21</v>
          </cell>
          <cell r="D162">
            <v>11</v>
          </cell>
          <cell r="E162">
            <v>3</v>
          </cell>
          <cell r="F162">
            <v>0</v>
          </cell>
          <cell r="G162">
            <v>4</v>
          </cell>
          <cell r="H162">
            <v>3</v>
          </cell>
          <cell r="I162">
            <v>0</v>
          </cell>
          <cell r="J162">
            <v>0</v>
          </cell>
          <cell r="K162">
            <v>37</v>
          </cell>
          <cell r="L162">
            <v>12</v>
          </cell>
          <cell r="M162">
            <v>41</v>
          </cell>
          <cell r="N162">
            <v>4.46</v>
          </cell>
          <cell r="O162">
            <v>1.25</v>
          </cell>
          <cell r="P162">
            <v>615</v>
          </cell>
          <cell r="Q162">
            <v>0.12606101725794214</v>
          </cell>
          <cell r="R162" t="e">
            <v>#N/A</v>
          </cell>
        </row>
        <row r="163">
          <cell r="A163" t="str">
            <v>Devin Smeltzer RP | MIN</v>
          </cell>
          <cell r="B163">
            <v>40</v>
          </cell>
          <cell r="C163">
            <v>22</v>
          </cell>
          <cell r="D163">
            <v>9</v>
          </cell>
          <cell r="E163">
            <v>3</v>
          </cell>
          <cell r="F163">
            <v>0</v>
          </cell>
          <cell r="G163">
            <v>4</v>
          </cell>
          <cell r="H163">
            <v>3</v>
          </cell>
          <cell r="I163">
            <v>0</v>
          </cell>
          <cell r="J163">
            <v>0</v>
          </cell>
          <cell r="K163">
            <v>35</v>
          </cell>
          <cell r="L163">
            <v>12</v>
          </cell>
          <cell r="M163">
            <v>43</v>
          </cell>
          <cell r="N163">
            <v>4.87</v>
          </cell>
          <cell r="O163">
            <v>1.35</v>
          </cell>
          <cell r="P163">
            <v>646</v>
          </cell>
          <cell r="Q163">
            <v>-1.8082487810129517</v>
          </cell>
          <cell r="R163" t="e">
            <v>#N/A</v>
          </cell>
        </row>
        <row r="164">
          <cell r="A164" t="str">
            <v xml:space="preserve">Jonathan Loaisiga RP | NYY </v>
          </cell>
          <cell r="B164">
            <v>33</v>
          </cell>
          <cell r="C164">
            <v>23</v>
          </cell>
          <cell r="D164">
            <v>0</v>
          </cell>
          <cell r="E164">
            <v>0</v>
          </cell>
          <cell r="F164">
            <v>0</v>
          </cell>
          <cell r="G164">
            <v>3</v>
          </cell>
          <cell r="H164">
            <v>1</v>
          </cell>
          <cell r="I164">
            <v>0</v>
          </cell>
          <cell r="J164">
            <v>0</v>
          </cell>
          <cell r="K164">
            <v>35</v>
          </cell>
          <cell r="L164">
            <v>15</v>
          </cell>
          <cell r="M164">
            <v>33</v>
          </cell>
          <cell r="N164">
            <v>4.32</v>
          </cell>
          <cell r="O164">
            <v>1.44</v>
          </cell>
          <cell r="P164">
            <v>664</v>
          </cell>
          <cell r="Q164">
            <v>-0.75186695319487296</v>
          </cell>
          <cell r="R164" t="e">
            <v>#N/A</v>
          </cell>
        </row>
        <row r="165">
          <cell r="A165" t="str">
            <v>T.J. Zeuch RP | TOR</v>
          </cell>
          <cell r="B165">
            <v>40</v>
          </cell>
          <cell r="C165">
            <v>20</v>
          </cell>
          <cell r="D165">
            <v>8</v>
          </cell>
          <cell r="E165">
            <v>2</v>
          </cell>
          <cell r="F165">
            <v>0</v>
          </cell>
          <cell r="G165">
            <v>3</v>
          </cell>
          <cell r="H165">
            <v>3</v>
          </cell>
          <cell r="I165">
            <v>0</v>
          </cell>
          <cell r="J165">
            <v>0</v>
          </cell>
          <cell r="K165">
            <v>34</v>
          </cell>
          <cell r="L165">
            <v>16</v>
          </cell>
          <cell r="M165">
            <v>38</v>
          </cell>
          <cell r="N165">
            <v>3.98</v>
          </cell>
          <cell r="O165">
            <v>1.33</v>
          </cell>
          <cell r="P165">
            <v>641</v>
          </cell>
          <cell r="Q165">
            <v>0.84592843585411903</v>
          </cell>
          <cell r="R165" t="e">
            <v>#N/A</v>
          </cell>
        </row>
        <row r="166">
          <cell r="A166" t="str">
            <v>Tom Eshelman RP | BAL</v>
          </cell>
          <cell r="B166">
            <v>66</v>
          </cell>
          <cell r="C166">
            <v>25</v>
          </cell>
          <cell r="D166">
            <v>14</v>
          </cell>
          <cell r="E166">
            <v>3</v>
          </cell>
          <cell r="F166">
            <v>0</v>
          </cell>
          <cell r="G166">
            <v>4</v>
          </cell>
          <cell r="H166">
            <v>5</v>
          </cell>
          <cell r="I166">
            <v>0</v>
          </cell>
          <cell r="J166">
            <v>0</v>
          </cell>
          <cell r="K166">
            <v>34</v>
          </cell>
          <cell r="L166">
            <v>18</v>
          </cell>
          <cell r="M166">
            <v>71</v>
          </cell>
          <cell r="N166">
            <v>4.6100000000000003</v>
          </cell>
          <cell r="O166">
            <v>1.34</v>
          </cell>
          <cell r="P166">
            <v>678</v>
          </cell>
          <cell r="Q166">
            <v>-1.3511205389380248</v>
          </cell>
          <cell r="R166" t="e">
            <v>#N/A</v>
          </cell>
        </row>
        <row r="167">
          <cell r="A167" t="str">
            <v>Connor Brogdon RP | PHI</v>
          </cell>
          <cell r="B167">
            <v>26</v>
          </cell>
          <cell r="C167">
            <v>22</v>
          </cell>
          <cell r="D167">
            <v>0</v>
          </cell>
          <cell r="E167">
            <v>0</v>
          </cell>
          <cell r="F167">
            <v>0</v>
          </cell>
          <cell r="G167">
            <v>2</v>
          </cell>
          <cell r="H167">
            <v>1</v>
          </cell>
          <cell r="I167">
            <v>0</v>
          </cell>
          <cell r="J167">
            <v>0</v>
          </cell>
          <cell r="K167">
            <v>33</v>
          </cell>
          <cell r="L167">
            <v>11</v>
          </cell>
          <cell r="M167">
            <v>19</v>
          </cell>
          <cell r="N167">
            <v>4.5</v>
          </cell>
          <cell r="O167">
            <v>1.1499999999999999</v>
          </cell>
          <cell r="P167">
            <v>653</v>
          </cell>
          <cell r="Q167">
            <v>-0.53573728676007781</v>
          </cell>
          <cell r="R167" t="e">
            <v>#N/A</v>
          </cell>
        </row>
        <row r="168">
          <cell r="A168" t="str">
            <v>Julian Merryweather RP | TOR</v>
          </cell>
          <cell r="B168">
            <v>29</v>
          </cell>
          <cell r="C168">
            <v>17</v>
          </cell>
          <cell r="D168">
            <v>5</v>
          </cell>
          <cell r="E168">
            <v>1</v>
          </cell>
          <cell r="F168">
            <v>0</v>
          </cell>
          <cell r="G168">
            <v>2</v>
          </cell>
          <cell r="H168">
            <v>1</v>
          </cell>
          <cell r="I168">
            <v>0</v>
          </cell>
          <cell r="J168">
            <v>0</v>
          </cell>
          <cell r="K168">
            <v>32</v>
          </cell>
          <cell r="L168">
            <v>12</v>
          </cell>
          <cell r="M168">
            <v>27</v>
          </cell>
          <cell r="N168">
            <v>4.34</v>
          </cell>
          <cell r="O168">
            <v>1.34</v>
          </cell>
          <cell r="P168">
            <v>683</v>
          </cell>
          <cell r="Q168">
            <v>-1.0891710043393283</v>
          </cell>
          <cell r="R168" t="e">
            <v>#N/A</v>
          </cell>
        </row>
        <row r="169">
          <cell r="A169" t="str">
            <v>Thomas Hatch RP | TOR</v>
          </cell>
          <cell r="B169">
            <v>36</v>
          </cell>
          <cell r="C169">
            <v>19</v>
          </cell>
          <cell r="D169">
            <v>6</v>
          </cell>
          <cell r="E169">
            <v>2</v>
          </cell>
          <cell r="F169">
            <v>0</v>
          </cell>
          <cell r="G169">
            <v>3</v>
          </cell>
          <cell r="H169">
            <v>2</v>
          </cell>
          <cell r="I169">
            <v>0</v>
          </cell>
          <cell r="J169">
            <v>0</v>
          </cell>
          <cell r="K169">
            <v>31</v>
          </cell>
          <cell r="L169">
            <v>17</v>
          </cell>
          <cell r="M169">
            <v>23</v>
          </cell>
          <cell r="N169">
            <v>2.5</v>
          </cell>
          <cell r="O169">
            <v>1.1100000000000001</v>
          </cell>
          <cell r="P169">
            <v>558</v>
          </cell>
          <cell r="Q169">
            <v>7.5613390986783244</v>
          </cell>
          <cell r="R169" t="e">
            <v>#N/A</v>
          </cell>
        </row>
        <row r="170">
          <cell r="A170" t="str">
            <v>Jake Woodford RP | STL</v>
          </cell>
          <cell r="B170">
            <v>33</v>
          </cell>
          <cell r="C170">
            <v>20</v>
          </cell>
          <cell r="D170">
            <v>8</v>
          </cell>
          <cell r="E170">
            <v>3</v>
          </cell>
          <cell r="F170">
            <v>0</v>
          </cell>
          <cell r="G170">
            <v>4</v>
          </cell>
          <cell r="H170">
            <v>3</v>
          </cell>
          <cell r="I170">
            <v>0</v>
          </cell>
          <cell r="J170">
            <v>0</v>
          </cell>
          <cell r="K170">
            <v>29</v>
          </cell>
          <cell r="L170">
            <v>10</v>
          </cell>
          <cell r="M170">
            <v>32</v>
          </cell>
          <cell r="N170">
            <v>5.18</v>
          </cell>
          <cell r="O170">
            <v>1.27</v>
          </cell>
          <cell r="P170">
            <v>645</v>
          </cell>
          <cell r="Q170">
            <v>-2.5163582910994062</v>
          </cell>
          <cell r="R170" t="e">
            <v>#N/A</v>
          </cell>
        </row>
        <row r="171">
          <cell r="A171" t="str">
            <v>John Gant RP | STL</v>
          </cell>
          <cell r="B171">
            <v>21</v>
          </cell>
          <cell r="C171">
            <v>25</v>
          </cell>
          <cell r="D171">
            <v>0</v>
          </cell>
          <cell r="E171">
            <v>0</v>
          </cell>
          <cell r="F171">
            <v>0</v>
          </cell>
          <cell r="G171">
            <v>2</v>
          </cell>
          <cell r="H171">
            <v>1</v>
          </cell>
          <cell r="I171">
            <v>0</v>
          </cell>
          <cell r="J171">
            <v>0</v>
          </cell>
          <cell r="K171">
            <v>22</v>
          </cell>
          <cell r="L171">
            <v>11</v>
          </cell>
          <cell r="M171">
            <v>16</v>
          </cell>
          <cell r="N171">
            <v>3.43</v>
          </cell>
          <cell r="O171">
            <v>1.29</v>
          </cell>
          <cell r="P171">
            <v>675</v>
          </cell>
          <cell r="Q171">
            <v>2.0331719351419388</v>
          </cell>
          <cell r="R171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80D9E-C3A5-0540-AEE0-04F611DBB345}">
  <dimension ref="A1:T44"/>
  <sheetViews>
    <sheetView tabSelected="1" zoomScale="90" workbookViewId="0">
      <selection activeCell="F14" sqref="F14"/>
    </sheetView>
  </sheetViews>
  <sheetFormatPr baseColWidth="10" defaultColWidth="8.83203125" defaultRowHeight="16" x14ac:dyDescent="0.2"/>
  <cols>
    <col min="1" max="1" width="10.5" bestFit="1" customWidth="1"/>
    <col min="5" max="5" width="27.83203125" customWidth="1"/>
    <col min="6" max="6" width="9.83203125" customWidth="1"/>
    <col min="7" max="7" width="11.33203125" customWidth="1"/>
    <col min="8" max="8" width="10.33203125" customWidth="1"/>
    <col min="9" max="9" width="9.5" customWidth="1"/>
    <col min="10" max="10" width="9.83203125" customWidth="1"/>
    <col min="11" max="11" width="10.6640625" customWidth="1"/>
    <col min="12" max="12" width="12.1640625" customWidth="1"/>
    <col min="13" max="14" width="7" customWidth="1"/>
    <col min="15" max="15" width="11.5" customWidth="1"/>
    <col min="16" max="16" width="35" customWidth="1"/>
    <col min="18" max="18" width="17" customWidth="1"/>
    <col min="20" max="20" width="13.6640625" customWidth="1"/>
  </cols>
  <sheetData>
    <row r="1" spans="1:20" x14ac:dyDescent="0.2">
      <c r="A1" s="17" t="s">
        <v>972</v>
      </c>
      <c r="D1" s="25" t="s">
        <v>910</v>
      </c>
      <c r="E1" s="25" t="s">
        <v>51</v>
      </c>
      <c r="F1" s="25" t="s">
        <v>905</v>
      </c>
      <c r="G1" s="25" t="s">
        <v>52</v>
      </c>
      <c r="H1" s="25" t="s">
        <v>7</v>
      </c>
      <c r="I1" s="25" t="s">
        <v>53</v>
      </c>
      <c r="J1" s="25" t="s">
        <v>4</v>
      </c>
      <c r="K1" s="25" t="s">
        <v>10</v>
      </c>
      <c r="L1" s="25" t="s">
        <v>13</v>
      </c>
      <c r="M1" s="25" t="s">
        <v>2</v>
      </c>
      <c r="N1" s="25" t="s">
        <v>971</v>
      </c>
      <c r="O1" s="25" t="s">
        <v>970</v>
      </c>
      <c r="P1" s="25" t="s">
        <v>969</v>
      </c>
      <c r="R1" s="25" t="s">
        <v>968</v>
      </c>
    </row>
    <row r="2" spans="1:20" x14ac:dyDescent="0.2">
      <c r="B2" s="25" t="s">
        <v>967</v>
      </c>
      <c r="C2" s="25" t="s">
        <v>966</v>
      </c>
      <c r="D2" t="s">
        <v>1</v>
      </c>
      <c r="E2" s="32" t="s">
        <v>54</v>
      </c>
      <c r="F2" s="21">
        <f>VLOOKUP($E2,ProjSalaries!$A$3:$G$390,7,FALSE)</f>
        <v>25</v>
      </c>
      <c r="G2" s="20">
        <f>VLOOKUP($E2,[1]Catchers!$A$3:$R$500,2,FALSE)</f>
        <v>483</v>
      </c>
      <c r="H2" s="20">
        <f>VLOOKUP($E2,[1]Catchers!$A$3:$R$500,3,FALSE)</f>
        <v>78</v>
      </c>
      <c r="I2" s="20">
        <f>VLOOKUP($E2,[1]Catchers!$A$3:$R$500,4,FALSE)</f>
        <v>125</v>
      </c>
      <c r="J2" s="20">
        <f>VLOOKUP($E2,[1]Catchers!$A$3:$R$500,8,FALSE)</f>
        <v>23</v>
      </c>
      <c r="K2" s="20">
        <f>VLOOKUP($E2,[1]Catchers!$A$3:$R$500,9,FALSE)</f>
        <v>73</v>
      </c>
      <c r="L2" s="20">
        <f>VLOOKUP($E2,[1]Catchers!$A$3:$R$500,12,FALSE)</f>
        <v>9</v>
      </c>
      <c r="M2" s="19">
        <f>VLOOKUP($E2,[1]Catchers!$A$3:$R$500,14,FALSE)</f>
        <v>0.25900000000000001</v>
      </c>
      <c r="N2" s="2">
        <f t="shared" ref="N2:N16" si="0">M2-$B$3</f>
        <v>-1.100000000000001E-2</v>
      </c>
      <c r="O2" s="18">
        <f>VLOOKUP($E2,[1]Catchers!$A$3:$R$500,18,FALSE)</f>
        <v>14.602548767056639</v>
      </c>
      <c r="P2" t="s">
        <v>975</v>
      </c>
      <c r="R2" t="s">
        <v>965</v>
      </c>
      <c r="S2" t="s">
        <v>22</v>
      </c>
      <c r="T2" t="s">
        <v>964</v>
      </c>
    </row>
    <row r="3" spans="1:20" x14ac:dyDescent="0.2">
      <c r="A3" t="s">
        <v>963</v>
      </c>
      <c r="B3" s="30">
        <f>0.27</f>
        <v>0.27</v>
      </c>
      <c r="C3" s="28"/>
      <c r="D3" t="s">
        <v>1</v>
      </c>
      <c r="E3" t="s">
        <v>63</v>
      </c>
      <c r="F3" s="21">
        <f>VLOOKUP($E3,ProjSalaries!$A$3:$G$390,7,FALSE)</f>
        <v>4</v>
      </c>
      <c r="G3" s="20">
        <f>VLOOKUP($E3,[1]Catchers!$A$3:$R$500,2,FALSE)</f>
        <v>390</v>
      </c>
      <c r="H3" s="20">
        <f>VLOOKUP($E3,[1]Catchers!$A$3:$R$500,3,FALSE)</f>
        <v>45</v>
      </c>
      <c r="I3" s="20">
        <f>VLOOKUP($E3,[1]Catchers!$A$3:$R$500,4,FALSE)</f>
        <v>96</v>
      </c>
      <c r="J3" s="20">
        <f>VLOOKUP($E3,[1]Catchers!$A$3:$R$500,8,FALSE)</f>
        <v>15</v>
      </c>
      <c r="K3" s="20">
        <f>VLOOKUP($E3,[1]Catchers!$A$3:$R$500,9,FALSE)</f>
        <v>48</v>
      </c>
      <c r="L3" s="20">
        <f>VLOOKUP($E3,[1]Catchers!$A$3:$R$500,12,FALSE)</f>
        <v>3</v>
      </c>
      <c r="M3" s="19">
        <f>VLOOKUP($E3,[1]Catchers!$A$3:$R$500,14,FALSE)</f>
        <v>0.246</v>
      </c>
      <c r="N3" s="2">
        <f t="shared" si="0"/>
        <v>-2.4000000000000021E-2</v>
      </c>
      <c r="O3" s="18">
        <f>VLOOKUP($E3,[1]Catchers!$A$3:$R$500,18,FALSE)</f>
        <v>8.6662686323371609</v>
      </c>
      <c r="P3" t="s">
        <v>977</v>
      </c>
      <c r="R3" t="s">
        <v>962</v>
      </c>
      <c r="S3" t="s">
        <v>22</v>
      </c>
      <c r="T3" t="s">
        <v>961</v>
      </c>
    </row>
    <row r="4" spans="1:20" x14ac:dyDescent="0.2">
      <c r="A4" t="s">
        <v>4</v>
      </c>
      <c r="B4" s="24">
        <v>340</v>
      </c>
      <c r="C4" s="28"/>
      <c r="D4" t="s">
        <v>6</v>
      </c>
      <c r="E4" s="32" t="s">
        <v>366</v>
      </c>
      <c r="F4" s="21">
        <f>VLOOKUP($E4,ProjSalaries!$A$3:$G$390,7,FALSE)</f>
        <v>4</v>
      </c>
      <c r="G4" s="20">
        <f>VLOOKUP($E4,[1]First!$A$3:$R$500,2,FALSE)</f>
        <v>546</v>
      </c>
      <c r="H4" s="20">
        <f>VLOOKUP($E4,[1]First!$A$3:$R$500,3,FALSE)</f>
        <v>80</v>
      </c>
      <c r="I4" s="20">
        <f>VLOOKUP($E4,[1]First!$A$3:$R$500,4,FALSE)</f>
        <v>142</v>
      </c>
      <c r="J4" s="20">
        <f>VLOOKUP($E4,[1]First!$A$3:$R$500,8,FALSE)</f>
        <v>24</v>
      </c>
      <c r="K4" s="20">
        <f>VLOOKUP($E4,[1]First!$A$3:$R$500,9,FALSE)</f>
        <v>95</v>
      </c>
      <c r="L4" s="20">
        <f>VLOOKUP($E4,[1]First!$A$3:$R$500,12,FALSE)</f>
        <v>1</v>
      </c>
      <c r="M4" s="19">
        <f>VLOOKUP($E4,[1]First!$A$3:$R$500,14,FALSE)</f>
        <v>0.26</v>
      </c>
      <c r="N4" s="2">
        <f t="shared" si="0"/>
        <v>-1.0000000000000009E-2</v>
      </c>
      <c r="O4" s="18">
        <f>VLOOKUP($E4,[1]First!$A$3:$R$500,18,FALSE)</f>
        <v>13.366636679497674</v>
      </c>
      <c r="P4" t="s">
        <v>984</v>
      </c>
      <c r="R4" t="s">
        <v>960</v>
      </c>
      <c r="S4" t="s">
        <v>959</v>
      </c>
      <c r="T4" t="s">
        <v>958</v>
      </c>
    </row>
    <row r="5" spans="1:20" x14ac:dyDescent="0.2">
      <c r="A5" t="s">
        <v>7</v>
      </c>
      <c r="B5" s="24">
        <v>1100</v>
      </c>
      <c r="C5" s="28"/>
      <c r="D5" t="s">
        <v>9</v>
      </c>
      <c r="E5" s="24" t="s">
        <v>428</v>
      </c>
      <c r="F5" s="21">
        <v>6</v>
      </c>
      <c r="G5" s="20">
        <f>VLOOKUP($E5,[1]Second!$A$3:$R$500,2,FALSE)</f>
        <v>563</v>
      </c>
      <c r="H5" s="20">
        <f>VLOOKUP($E5,[1]Second!$A$3:$R$500,3,FALSE)</f>
        <v>88</v>
      </c>
      <c r="I5" s="20">
        <f>VLOOKUP($E5,[1]Second!$A$3:$R$500,4,FALSE)</f>
        <v>143</v>
      </c>
      <c r="J5" s="20">
        <f>VLOOKUP($E5,[1]Second!$A$3:$R$500,8,FALSE)</f>
        <v>31</v>
      </c>
      <c r="K5" s="20">
        <f>VLOOKUP($E5,[1]Second!$A$3:$R$500,9,FALSE)</f>
        <v>87</v>
      </c>
      <c r="L5" s="20">
        <f>VLOOKUP($E5,[1]Second!$A$3:$R$500,12,FALSE)</f>
        <v>8</v>
      </c>
      <c r="M5" s="19">
        <f>VLOOKUP($E5,[1]Second!$A$3:$R$500,14,FALSE)</f>
        <v>0.254</v>
      </c>
      <c r="N5" s="2">
        <f t="shared" si="0"/>
        <v>-1.6000000000000014E-2</v>
      </c>
      <c r="O5" s="18">
        <f>VLOOKUP($E5,[1]Second!$A$3:$R$500,18,FALSE)</f>
        <v>16.604990075697547</v>
      </c>
      <c r="R5" t="s">
        <v>957</v>
      </c>
      <c r="S5" t="s">
        <v>12</v>
      </c>
      <c r="T5" t="s">
        <v>956</v>
      </c>
    </row>
    <row r="6" spans="1:20" x14ac:dyDescent="0.2">
      <c r="A6" t="s">
        <v>10</v>
      </c>
      <c r="B6" s="24">
        <v>1100</v>
      </c>
      <c r="C6" s="28"/>
      <c r="D6" t="s">
        <v>12</v>
      </c>
      <c r="E6" t="s">
        <v>438</v>
      </c>
      <c r="F6" s="21">
        <f>VLOOKUP($E6,ProjSalaries!$A$3:$G$390,7,FALSE)</f>
        <v>14</v>
      </c>
      <c r="G6" s="20">
        <f>VLOOKUP($E6,[1]Third!$A$3:$R$500,2,FALSE)</f>
        <v>570</v>
      </c>
      <c r="H6" s="20">
        <f>VLOOKUP($E6,[1]Third!$A$3:$R$500,3,FALSE)</f>
        <v>89</v>
      </c>
      <c r="I6" s="20">
        <f>VLOOKUP($E6,[1]Third!$A$3:$R$500,4,FALSE)</f>
        <v>156</v>
      </c>
      <c r="J6" s="20">
        <f>VLOOKUP($E6,[1]Third!$A$3:$R$500,8,FALSE)</f>
        <v>20</v>
      </c>
      <c r="K6" s="20">
        <f>VLOOKUP($E6,[1]Third!$A$3:$R$500,9,FALSE)</f>
        <v>72</v>
      </c>
      <c r="L6" s="20">
        <f>VLOOKUP($E6,[1]Third!$A$3:$R$500,12,FALSE)</f>
        <v>12</v>
      </c>
      <c r="M6" s="19">
        <f>VLOOKUP($E6,[1]Third!$A$3:$R$500,14,FALSE)</f>
        <v>0.27400000000000002</v>
      </c>
      <c r="N6" s="2">
        <f t="shared" si="0"/>
        <v>4.0000000000000036E-3</v>
      </c>
      <c r="O6" s="18">
        <f>VLOOKUP($E6,[1]Third!$A$3:$R$500,18,FALSE)</f>
        <v>16.32983658712973</v>
      </c>
      <c r="P6" t="s">
        <v>978</v>
      </c>
      <c r="R6" t="s">
        <v>955</v>
      </c>
      <c r="S6" t="s">
        <v>22</v>
      </c>
      <c r="T6" t="s">
        <v>954</v>
      </c>
    </row>
    <row r="7" spans="1:20" x14ac:dyDescent="0.2">
      <c r="A7" t="s">
        <v>13</v>
      </c>
      <c r="B7" s="24">
        <v>160</v>
      </c>
      <c r="C7" s="28"/>
      <c r="D7" t="s">
        <v>15</v>
      </c>
      <c r="E7" t="s">
        <v>552</v>
      </c>
      <c r="F7" s="21">
        <f>VLOOKUP($E7,ProjSalaries!$A$3:$G$390,7,FALSE)</f>
        <v>34</v>
      </c>
      <c r="G7" s="20">
        <f>VLOOKUP($E7,[1]Short!$A$3:$R$500,2,FALSE)</f>
        <v>534</v>
      </c>
      <c r="H7" s="20">
        <f>VLOOKUP($E7,[1]Short!$A$3:$R$500,3,FALSE)</f>
        <v>85</v>
      </c>
      <c r="I7" s="20">
        <f>VLOOKUP($E7,[1]Short!$A$3:$R$500,4,FALSE)</f>
        <v>141</v>
      </c>
      <c r="J7" s="20">
        <f>VLOOKUP($E7,[1]Short!$A$3:$R$500,8,FALSE)</f>
        <v>17</v>
      </c>
      <c r="K7" s="20">
        <f>VLOOKUP($E7,[1]Short!$A$3:$R$500,9,FALSE)</f>
        <v>74</v>
      </c>
      <c r="L7" s="20">
        <f>VLOOKUP($E7,[1]Short!$A$3:$R$500,12,FALSE)</f>
        <v>62</v>
      </c>
      <c r="M7" s="19">
        <f>VLOOKUP($E7,[1]Short!$A$3:$R$500,14,FALSE)</f>
        <v>0.26400000000000001</v>
      </c>
      <c r="N7" s="2">
        <f t="shared" si="0"/>
        <v>-6.0000000000000053E-3</v>
      </c>
      <c r="O7" s="18">
        <f>VLOOKUP($E7,[1]Short!$A$3:$R$500,18,FALSE)</f>
        <v>32.178013800034883</v>
      </c>
      <c r="P7" t="s">
        <v>983</v>
      </c>
      <c r="R7" t="s">
        <v>953</v>
      </c>
      <c r="S7" t="s">
        <v>9</v>
      </c>
      <c r="T7" t="s">
        <v>952</v>
      </c>
    </row>
    <row r="8" spans="1:20" x14ac:dyDescent="0.2">
      <c r="D8" t="s">
        <v>17</v>
      </c>
      <c r="E8" s="8" t="s">
        <v>443</v>
      </c>
      <c r="F8" s="23">
        <v>9</v>
      </c>
      <c r="G8" s="20">
        <f>VLOOKUP($E8,[1]Second!$A$3:$R$500,2,FALSE)</f>
        <v>516</v>
      </c>
      <c r="H8" s="20">
        <f>VLOOKUP($E8,[1]Second!$A$3:$R$500,3,FALSE)</f>
        <v>95</v>
      </c>
      <c r="I8" s="20">
        <f>VLOOKUP($E8,[1]Second!$A$3:$R$500,4,FALSE)</f>
        <v>144</v>
      </c>
      <c r="J8" s="20">
        <f>VLOOKUP($E8,[1]Second!$A$3:$R$500,8,FALSE)</f>
        <v>15</v>
      </c>
      <c r="K8" s="20">
        <f>VLOOKUP($E8,[1]Second!$A$3:$R$500,9,FALSE)</f>
        <v>61</v>
      </c>
      <c r="L8" s="20">
        <f>VLOOKUP($E8,[1]Second!$A$3:$R$500,12,FALSE)</f>
        <v>32</v>
      </c>
      <c r="M8" s="19">
        <f>VLOOKUP($E8,[1]Second!$A$3:$R$500,14,FALSE)</f>
        <v>0.27900000000000003</v>
      </c>
      <c r="N8" s="2">
        <f t="shared" si="0"/>
        <v>9.000000000000008E-3</v>
      </c>
      <c r="O8" s="18" t="e">
        <f>VLOOKUP(,[1]Second!$A$3:$R$500,18,FALSE)</f>
        <v>#N/A</v>
      </c>
      <c r="P8" t="s">
        <v>976</v>
      </c>
      <c r="R8" t="s">
        <v>951</v>
      </c>
      <c r="S8" t="s">
        <v>12</v>
      </c>
      <c r="T8" t="s">
        <v>950</v>
      </c>
    </row>
    <row r="9" spans="1:20" x14ac:dyDescent="0.2">
      <c r="A9" t="s">
        <v>25</v>
      </c>
      <c r="B9" s="24">
        <v>87</v>
      </c>
      <c r="C9" s="28">
        <f>(260/10/B9)*2.5</f>
        <v>0.74712643678160928</v>
      </c>
      <c r="D9" t="s">
        <v>949</v>
      </c>
      <c r="E9" s="24" t="s">
        <v>360</v>
      </c>
      <c r="F9" s="23">
        <v>6</v>
      </c>
      <c r="G9" s="20">
        <f>VLOOKUP($E9,[1]First!$A$3:$R$500,2,FALSE)</f>
        <v>549</v>
      </c>
      <c r="H9" s="20">
        <f>VLOOKUP($E9,[1]First!$A$3:$R$500,3,FALSE)</f>
        <v>99</v>
      </c>
      <c r="I9" s="20">
        <f>VLOOKUP($E9,[1]First!$A$3:$R$500,4,FALSE)</f>
        <v>148</v>
      </c>
      <c r="J9" s="20">
        <f>VLOOKUP($E9,[1]First!$A$3:$R$500,8,FALSE)</f>
        <v>44</v>
      </c>
      <c r="K9" s="20">
        <f>VLOOKUP($E9,[1]First!$A$3:$R$500,9,FALSE)</f>
        <v>113</v>
      </c>
      <c r="L9" s="20">
        <f>VLOOKUP($E9,[1]First!$A$3:$R$500,12,FALSE)</f>
        <v>1</v>
      </c>
      <c r="M9" s="19">
        <f>VLOOKUP($E9,[1]First!$A$3:$R$500,14,FALSE)</f>
        <v>0.27</v>
      </c>
      <c r="N9" s="2">
        <f t="shared" si="0"/>
        <v>0</v>
      </c>
      <c r="O9" s="18">
        <f>VLOOKUP($E9,[1]First!$A$3:$R$500,18,FALSE)</f>
        <v>17.440779230428284</v>
      </c>
      <c r="R9" t="s">
        <v>948</v>
      </c>
      <c r="S9" t="s">
        <v>12</v>
      </c>
      <c r="T9" t="s">
        <v>947</v>
      </c>
    </row>
    <row r="10" spans="1:20" x14ac:dyDescent="0.2">
      <c r="A10" t="s">
        <v>23</v>
      </c>
      <c r="B10" s="24">
        <v>67</v>
      </c>
      <c r="C10" s="28">
        <f>(260/10/B10)*2.5</f>
        <v>0.97014925373134331</v>
      </c>
      <c r="D10" t="s">
        <v>189</v>
      </c>
      <c r="E10" t="s">
        <v>673</v>
      </c>
      <c r="F10" s="21">
        <f>VLOOKUP($E10,ProjSalaries!$A$3:$G$390,7,FALSE)</f>
        <v>16</v>
      </c>
      <c r="G10" s="20">
        <f>VLOOKUP($E10,[1]Outfield!$A$3:$R$500,2,FALSE)</f>
        <v>591</v>
      </c>
      <c r="H10" s="20">
        <f>VLOOKUP($E10,[1]Outfield!$A$3:$R$500,3,FALSE)</f>
        <v>104</v>
      </c>
      <c r="I10" s="20">
        <f>VLOOKUP($E10,[1]Outfield!$A$3:$R$500,4,FALSE)</f>
        <v>179</v>
      </c>
      <c r="J10" s="20">
        <f>VLOOKUP($E10,[1]Outfield!$A$3:$R$500,8,FALSE)</f>
        <v>37</v>
      </c>
      <c r="K10" s="20">
        <f>VLOOKUP($E10,[1]Outfield!$A$3:$R$500,9,FALSE)</f>
        <v>98</v>
      </c>
      <c r="L10" s="20">
        <f>VLOOKUP($E10,[1]Outfield!$A$3:$R$500,12,FALSE)</f>
        <v>3</v>
      </c>
      <c r="M10" s="19">
        <f>VLOOKUP($E10,[1]Outfield!$A$3:$R$500,14,FALSE)</f>
        <v>0.30299999999999999</v>
      </c>
      <c r="N10" s="2">
        <f t="shared" si="0"/>
        <v>3.2999999999999974E-2</v>
      </c>
      <c r="O10" s="18">
        <f>VLOOKUP($E10,[1]Outfield!$A$3:$R$500,18,FALSE)</f>
        <v>17.559043146575164</v>
      </c>
      <c r="R10" t="s">
        <v>946</v>
      </c>
      <c r="S10" t="s">
        <v>22</v>
      </c>
      <c r="T10" t="s">
        <v>945</v>
      </c>
    </row>
    <row r="11" spans="1:20" x14ac:dyDescent="0.2">
      <c r="A11" t="s">
        <v>20</v>
      </c>
      <c r="B11" s="24">
        <v>1388</v>
      </c>
      <c r="C11" s="28">
        <f>(260/10/B11)*2.5</f>
        <v>4.6829971181556192E-2</v>
      </c>
      <c r="D11" t="s">
        <v>22</v>
      </c>
      <c r="E11" t="s">
        <v>634</v>
      </c>
      <c r="F11" s="21">
        <f>VLOOKUP($E11,ProjSalaries!$A$3:$G$390,7,FALSE)</f>
        <v>7</v>
      </c>
      <c r="G11" s="20">
        <f>VLOOKUP($E11,[1]Outfield!$A$3:$R$500,2,FALSE)</f>
        <v>557</v>
      </c>
      <c r="H11" s="20">
        <f>VLOOKUP($E11,[1]Outfield!$A$3:$R$500,3,FALSE)</f>
        <v>94</v>
      </c>
      <c r="I11" s="20">
        <f>VLOOKUP($E11,[1]Outfield!$A$3:$R$500,4,FALSE)</f>
        <v>148</v>
      </c>
      <c r="J11" s="20">
        <f>VLOOKUP($E11,[1]Outfield!$A$3:$R$500,8,FALSE)</f>
        <v>18</v>
      </c>
      <c r="K11" s="20">
        <f>VLOOKUP($E11,[1]Outfield!$A$3:$R$500,9,FALSE)</f>
        <v>65</v>
      </c>
      <c r="L11" s="20">
        <f>VLOOKUP($E11,[1]Outfield!$A$3:$R$500,12,FALSE)</f>
        <v>14</v>
      </c>
      <c r="M11" s="19">
        <f>VLOOKUP($E11,[1]Outfield!$A$3:$R$500,14,FALSE)</f>
        <v>0.26600000000000001</v>
      </c>
      <c r="N11" s="2">
        <f t="shared" si="0"/>
        <v>-4.0000000000000036E-3</v>
      </c>
      <c r="O11" s="18">
        <f>VLOOKUP($E11,[1]Outfield!$A$3:$R$500,18,FALSE)</f>
        <v>16.505536009604043</v>
      </c>
      <c r="P11" t="s">
        <v>986</v>
      </c>
      <c r="R11" t="s">
        <v>944</v>
      </c>
      <c r="S11" t="s">
        <v>15</v>
      </c>
      <c r="T11" t="s">
        <v>943</v>
      </c>
    </row>
    <row r="12" spans="1:20" x14ac:dyDescent="0.2">
      <c r="A12" t="s">
        <v>18</v>
      </c>
      <c r="B12" s="29">
        <v>3.923</v>
      </c>
      <c r="C12" s="28">
        <v>1</v>
      </c>
      <c r="D12" t="s">
        <v>22</v>
      </c>
      <c r="E12" s="24" t="s">
        <v>594</v>
      </c>
      <c r="F12" s="23">
        <v>12</v>
      </c>
      <c r="G12" s="20">
        <f>VLOOKUP($E12,[1]Outfield!$A$3:$R$500,2,FALSE)</f>
        <v>568</v>
      </c>
      <c r="H12" s="20">
        <f>VLOOKUP($E12,[1]Outfield!$A$3:$R$500,3,FALSE)</f>
        <v>82</v>
      </c>
      <c r="I12" s="20">
        <f>VLOOKUP($E12,[1]Outfield!$A$3:$R$500,4,FALSE)</f>
        <v>163</v>
      </c>
      <c r="J12" s="20">
        <f>VLOOKUP($E12,[1]Outfield!$A$3:$R$500,8,FALSE)</f>
        <v>28</v>
      </c>
      <c r="K12" s="20">
        <f>VLOOKUP($E12,[1]Outfield!$A$3:$R$500,9,FALSE)</f>
        <v>104</v>
      </c>
      <c r="L12" s="20">
        <f>VLOOKUP($E12,[1]Outfield!$A$3:$R$500,12,FALSE)</f>
        <v>4</v>
      </c>
      <c r="M12" s="19">
        <f>VLOOKUP($E12,[1]Outfield!$A$3:$R$500,14,FALSE)</f>
        <v>0.28699999999999998</v>
      </c>
      <c r="N12" s="2">
        <f t="shared" si="0"/>
        <v>1.699999999999996E-2</v>
      </c>
      <c r="O12" s="18">
        <f>VLOOKUP($E12,[1]Outfield!$A$3:$R$500,18,FALSE)</f>
        <v>15.754010513739299</v>
      </c>
      <c r="P12" t="s">
        <v>982</v>
      </c>
      <c r="R12" t="s">
        <v>942</v>
      </c>
      <c r="S12" t="s">
        <v>15</v>
      </c>
      <c r="T12" t="s">
        <v>941</v>
      </c>
    </row>
    <row r="13" spans="1:20" x14ac:dyDescent="0.2">
      <c r="A13" t="s">
        <v>27</v>
      </c>
      <c r="B13" s="29">
        <v>1.24</v>
      </c>
      <c r="C13" s="28">
        <f>C12</f>
        <v>1</v>
      </c>
      <c r="D13" t="s">
        <v>22</v>
      </c>
      <c r="E13" t="s">
        <v>636</v>
      </c>
      <c r="F13" s="21">
        <v>3</v>
      </c>
      <c r="G13" s="20">
        <f>VLOOKUP($E13,[1]Outfield!$A$3:$R$500,2,FALSE)</f>
        <v>493</v>
      </c>
      <c r="H13" s="20">
        <f>VLOOKUP($E13,[1]Outfield!$A$3:$R$500,3,FALSE)</f>
        <v>72</v>
      </c>
      <c r="I13" s="20">
        <f>VLOOKUP($E13,[1]Outfield!$A$3:$R$500,4,FALSE)</f>
        <v>134</v>
      </c>
      <c r="J13" s="20">
        <f>VLOOKUP($E13,[1]Outfield!$A$3:$R$500,8,FALSE)</f>
        <v>23</v>
      </c>
      <c r="K13" s="20">
        <f>VLOOKUP($E13,[1]Outfield!$A$3:$R$500,9,FALSE)</f>
        <v>60</v>
      </c>
      <c r="L13" s="20">
        <f>VLOOKUP($E13,[1]Outfield!$A$3:$R$500,12,FALSE)</f>
        <v>8</v>
      </c>
      <c r="M13" s="19">
        <f>VLOOKUP($E13,[1]Outfield!$A$3:$R$500,14,FALSE)</f>
        <v>0.27200000000000002</v>
      </c>
      <c r="N13" s="2">
        <f t="shared" si="0"/>
        <v>2.0000000000000018E-3</v>
      </c>
      <c r="O13" s="18">
        <f>VLOOKUP($E13,[1]Outfield!$A$3:$R$500,18,FALSE)</f>
        <v>13.727389694679783</v>
      </c>
      <c r="P13" t="s">
        <v>979</v>
      </c>
      <c r="R13" t="s">
        <v>940</v>
      </c>
      <c r="S13" t="s">
        <v>22</v>
      </c>
    </row>
    <row r="14" spans="1:20" x14ac:dyDescent="0.2">
      <c r="D14" t="s">
        <v>22</v>
      </c>
      <c r="E14" t="s">
        <v>609</v>
      </c>
      <c r="F14" s="21">
        <f>VLOOKUP($E14,ProjSalaries!$A$3:$G$390,7,FALSE)</f>
        <v>13</v>
      </c>
      <c r="G14" s="20">
        <f>VLOOKUP($E14,[1]Outfield!$A$3:$R$500,2,FALSE)</f>
        <v>571</v>
      </c>
      <c r="H14" s="20">
        <f>VLOOKUP($E14,[1]Outfield!$A$3:$R$500,3,FALSE)</f>
        <v>88</v>
      </c>
      <c r="I14" s="20">
        <f>VLOOKUP($E14,[1]Outfield!$A$3:$R$500,4,FALSE)</f>
        <v>148</v>
      </c>
      <c r="J14" s="20">
        <f>VLOOKUP($E14,[1]Outfield!$A$3:$R$500,8,FALSE)</f>
        <v>32</v>
      </c>
      <c r="K14" s="20">
        <f>VLOOKUP($E14,[1]Outfield!$A$3:$R$500,9,FALSE)</f>
        <v>98</v>
      </c>
      <c r="L14" s="20">
        <f>VLOOKUP($E14,[1]Outfield!$A$3:$R$500,12,FALSE)</f>
        <v>17</v>
      </c>
      <c r="M14" s="19">
        <f>VLOOKUP($E14,[1]Outfield!$A$3:$R$500,14,FALSE)</f>
        <v>0.25900000000000001</v>
      </c>
      <c r="N14" s="2">
        <f t="shared" si="0"/>
        <v>-1.100000000000001E-2</v>
      </c>
      <c r="O14" s="18">
        <f>VLOOKUP($E14,[1]Outfield!$A$3:$R$500,18,FALSE)</f>
        <v>20.256651858374489</v>
      </c>
      <c r="P14" t="s">
        <v>980</v>
      </c>
    </row>
    <row r="15" spans="1:20" x14ac:dyDescent="0.2">
      <c r="B15" s="25" t="s">
        <v>967</v>
      </c>
      <c r="C15" s="25" t="s">
        <v>966</v>
      </c>
      <c r="D15" t="s">
        <v>22</v>
      </c>
      <c r="E15" t="s">
        <v>621</v>
      </c>
      <c r="F15" s="21">
        <f>VLOOKUP($E15,ProjSalaries!$A$3:$G$390,7,FALSE)</f>
        <v>7</v>
      </c>
      <c r="G15" s="20">
        <f>VLOOKUP($E15,[1]Outfield!$A$3:$R$500,2,FALSE)</f>
        <v>489</v>
      </c>
      <c r="H15" s="20">
        <f>VLOOKUP($E15,[1]Outfield!$A$3:$R$500,3,FALSE)</f>
        <v>75</v>
      </c>
      <c r="I15" s="20">
        <f>VLOOKUP($E15,[1]Outfield!$A$3:$R$500,4,FALSE)</f>
        <v>133</v>
      </c>
      <c r="J15" s="20">
        <f>VLOOKUP($E15,[1]Outfield!$A$3:$R$500,8,FALSE)</f>
        <v>21</v>
      </c>
      <c r="K15" s="20">
        <f>VLOOKUP($E15,[1]Outfield!$A$3:$R$500,9,FALSE)</f>
        <v>69</v>
      </c>
      <c r="L15" s="20">
        <f>VLOOKUP($E15,[1]Outfield!$A$3:$R$500,12,FALSE)</f>
        <v>20</v>
      </c>
      <c r="M15" s="19">
        <f>VLOOKUP($E15,[1]Outfield!$A$3:$R$500,14,FALSE)</f>
        <v>0.27200000000000002</v>
      </c>
      <c r="N15" s="2">
        <f t="shared" si="0"/>
        <v>2.0000000000000018E-3</v>
      </c>
      <c r="O15" s="18">
        <f>VLOOKUP($E15,[1]Outfield!$A$3:$R$500,18,FALSE)</f>
        <v>17.918217077531864</v>
      </c>
      <c r="P15" t="s">
        <v>981</v>
      </c>
      <c r="R15" t="s">
        <v>939</v>
      </c>
      <c r="S15" t="s">
        <v>938</v>
      </c>
      <c r="T15" t="s">
        <v>937</v>
      </c>
    </row>
    <row r="16" spans="1:20" x14ac:dyDescent="0.2">
      <c r="A16" t="s">
        <v>963</v>
      </c>
      <c r="B16" s="30">
        <f>0.27</f>
        <v>0.27</v>
      </c>
      <c r="C16" s="28"/>
      <c r="E16" s="17" t="s">
        <v>936</v>
      </c>
      <c r="F16" s="15">
        <f t="shared" ref="F16:L16" si="1">SUM(F2:F15)</f>
        <v>160</v>
      </c>
      <c r="G16" s="17">
        <f t="shared" si="1"/>
        <v>7420</v>
      </c>
      <c r="H16" s="17">
        <f t="shared" si="1"/>
        <v>1174</v>
      </c>
      <c r="I16" s="17">
        <f t="shared" si="1"/>
        <v>2000</v>
      </c>
      <c r="J16" s="17">
        <f t="shared" si="1"/>
        <v>348</v>
      </c>
      <c r="K16" s="17">
        <f t="shared" si="1"/>
        <v>1117</v>
      </c>
      <c r="L16" s="17">
        <f t="shared" si="1"/>
        <v>194</v>
      </c>
      <c r="M16" s="27">
        <f>AVERAGE(M2:M15)</f>
        <v>0.26892857142857141</v>
      </c>
      <c r="N16" s="27">
        <f t="shared" si="0"/>
        <v>-1.071428571428612E-3</v>
      </c>
      <c r="O16" s="26" t="e">
        <f>SUM(O2:O15)</f>
        <v>#N/A</v>
      </c>
      <c r="P16" t="s">
        <v>985</v>
      </c>
      <c r="R16" t="s">
        <v>935</v>
      </c>
      <c r="S16" t="s">
        <v>12</v>
      </c>
      <c r="T16" t="s">
        <v>934</v>
      </c>
    </row>
    <row r="17" spans="1:19" x14ac:dyDescent="0.2">
      <c r="A17" t="s">
        <v>4</v>
      </c>
      <c r="B17" s="24">
        <v>340</v>
      </c>
      <c r="C17" s="28"/>
      <c r="F17" s="25" t="s">
        <v>933</v>
      </c>
      <c r="G17" s="25" t="s">
        <v>932</v>
      </c>
      <c r="H17" s="25" t="s">
        <v>25</v>
      </c>
      <c r="I17" s="25" t="s">
        <v>931</v>
      </c>
      <c r="J17" s="25" t="s">
        <v>23</v>
      </c>
      <c r="K17" s="25" t="s">
        <v>20</v>
      </c>
      <c r="L17" s="25" t="s">
        <v>7</v>
      </c>
      <c r="M17" s="25" t="s">
        <v>18</v>
      </c>
      <c r="N17" s="25" t="s">
        <v>27</v>
      </c>
      <c r="O17" s="25"/>
      <c r="R17" t="s">
        <v>930</v>
      </c>
      <c r="S17" t="s">
        <v>22</v>
      </c>
    </row>
    <row r="18" spans="1:19" x14ac:dyDescent="0.2">
      <c r="A18" t="s">
        <v>7</v>
      </c>
      <c r="B18" s="24">
        <v>1100</v>
      </c>
      <c r="C18" s="28"/>
      <c r="D18" t="s">
        <v>32</v>
      </c>
      <c r="E18" t="s">
        <v>877</v>
      </c>
      <c r="F18" s="21">
        <f>VLOOKUP($E18,ProjSalaries!$A$3:$G$390,7,FALSE)</f>
        <v>22</v>
      </c>
      <c r="G18" s="20">
        <f>VLOOKUP($E18,[1]SP!$A$3:$R$500,2,FALSE)</f>
        <v>151</v>
      </c>
      <c r="H18" s="20">
        <f>VLOOKUP($E18,[1]SP!$A$3:$R$500,7,FALSE)</f>
        <v>13</v>
      </c>
      <c r="I18" s="20">
        <f>VLOOKUP($E18,[1]SP!$A$3:$R$500,8,FALSE)</f>
        <v>7</v>
      </c>
      <c r="J18" s="20">
        <f>VLOOKUP($E18,[1]SP!$A$3:$R$500,9,FALSE)</f>
        <v>0</v>
      </c>
      <c r="K18" s="20">
        <f>VLOOKUP($E18,[1]SP!$A$3:$R$500,11,FALSE)</f>
        <v>153</v>
      </c>
      <c r="L18">
        <f t="shared" ref="L18:L26" si="2">G18/9*M18</f>
        <v>62.916666666666671</v>
      </c>
      <c r="M18" s="19">
        <f>VLOOKUP($E18,[1]SP!$A$3:$R$500,14,FALSE)</f>
        <v>3.75</v>
      </c>
      <c r="N18" s="19">
        <f>VLOOKUP($E18,[1]SP!$A$3:$R$500,15,FALSE)</f>
        <v>1.36</v>
      </c>
      <c r="O18" s="18">
        <f>VLOOKUP($E18,[1]SP!$A$3:$R$500,17,FALSE)</f>
        <v>18.665868462022591</v>
      </c>
      <c r="P18" s="3"/>
      <c r="Q18" s="3"/>
      <c r="R18" t="s">
        <v>929</v>
      </c>
      <c r="S18" t="s">
        <v>22</v>
      </c>
    </row>
    <row r="19" spans="1:19" x14ac:dyDescent="0.2">
      <c r="A19" t="s">
        <v>10</v>
      </c>
      <c r="B19" s="24">
        <v>1100</v>
      </c>
      <c r="C19" s="28"/>
      <c r="D19" t="s">
        <v>32</v>
      </c>
      <c r="E19" s="24" t="s">
        <v>894</v>
      </c>
      <c r="F19" s="23">
        <v>20</v>
      </c>
      <c r="G19" s="20">
        <f>VLOOKUP($E19,[1]SP!$A$3:$R$500,2,FALSE)</f>
        <v>167</v>
      </c>
      <c r="H19" s="20">
        <f>VLOOKUP($E19,[1]SP!$A$3:$R$500,7,FALSE)</f>
        <v>13</v>
      </c>
      <c r="I19" s="20">
        <f>VLOOKUP($E19,[1]SP!$A$3:$R$500,8,FALSE)</f>
        <v>8</v>
      </c>
      <c r="J19" s="20">
        <f>VLOOKUP($E19,[1]SP!$A$3:$R$500,9,FALSE)</f>
        <v>0</v>
      </c>
      <c r="K19" s="20">
        <f>VLOOKUP($E19,[1]SP!$A$3:$R$500,11,FALSE)</f>
        <v>193</v>
      </c>
      <c r="L19">
        <f t="shared" si="2"/>
        <v>61.790000000000006</v>
      </c>
      <c r="M19" s="19">
        <f>VLOOKUP($E19,[1]SP!$A$3:$R$500,14,FALSE)</f>
        <v>3.33</v>
      </c>
      <c r="N19" s="19">
        <f>VLOOKUP($E19,[1]SP!$A$3:$R$500,15,FALSE)</f>
        <v>1.17</v>
      </c>
      <c r="O19" s="18">
        <f>VLOOKUP($E19,[1]SP!$A$3:$R$500,17,FALSE)</f>
        <v>25.513937626287721</v>
      </c>
      <c r="P19" s="3"/>
      <c r="Q19" s="3"/>
      <c r="R19" t="s">
        <v>928</v>
      </c>
      <c r="S19" t="s">
        <v>22</v>
      </c>
    </row>
    <row r="20" spans="1:19" x14ac:dyDescent="0.2">
      <c r="A20" t="s">
        <v>13</v>
      </c>
      <c r="B20" s="24">
        <v>160</v>
      </c>
      <c r="C20" s="28"/>
      <c r="D20" t="s">
        <v>32</v>
      </c>
      <c r="E20" s="24" t="s">
        <v>891</v>
      </c>
      <c r="F20" s="23">
        <v>3</v>
      </c>
      <c r="G20" s="20">
        <f>VLOOKUP($E20,[1]SP!$A$3:$R$500,2,FALSE)</f>
        <v>175</v>
      </c>
      <c r="H20" s="20">
        <f>VLOOKUP($E20,[1]SP!$A$3:$R$500,7,FALSE)</f>
        <v>12</v>
      </c>
      <c r="I20" s="20">
        <f>VLOOKUP($E20,[1]SP!$A$3:$R$500,8,FALSE)</f>
        <v>9</v>
      </c>
      <c r="J20" s="20">
        <f>VLOOKUP($E20,[1]SP!$A$3:$R$500,9,FALSE)</f>
        <v>0</v>
      </c>
      <c r="K20" s="20">
        <f>VLOOKUP($E20,[1]SP!$A$3:$R$500,11,FALSE)</f>
        <v>178</v>
      </c>
      <c r="L20">
        <f t="shared" si="2"/>
        <v>63.777777777777771</v>
      </c>
      <c r="M20" s="19">
        <f>VLOOKUP($E20,[1]SP!$A$3:$R$500,14,FALSE)</f>
        <v>3.28</v>
      </c>
      <c r="N20" s="19">
        <f>VLOOKUP($E20,[1]SP!$A$3:$R$500,15,FALSE)</f>
        <v>1.1499999999999999</v>
      </c>
      <c r="O20" s="18">
        <f>VLOOKUP($E20,[1]SP!$A$3:$R$500,17,FALSE)</f>
        <v>24.36655182351188</v>
      </c>
      <c r="P20" s="3"/>
      <c r="Q20" s="3"/>
      <c r="R20" t="s">
        <v>927</v>
      </c>
      <c r="S20" t="s">
        <v>22</v>
      </c>
    </row>
    <row r="21" spans="1:19" x14ac:dyDescent="0.2">
      <c r="A21" t="s">
        <v>963</v>
      </c>
      <c r="B21" s="2">
        <f>B16</f>
        <v>0.27</v>
      </c>
      <c r="C21" s="31">
        <f>$A$26/B21</f>
        <v>8.4656084656084651</v>
      </c>
      <c r="D21" t="s">
        <v>32</v>
      </c>
      <c r="E21" t="s">
        <v>866</v>
      </c>
      <c r="F21" s="21">
        <f>VLOOKUP($E21,ProjSalaries!$A$3:$G$390,7,FALSE)</f>
        <v>19</v>
      </c>
      <c r="G21" s="20">
        <f>VLOOKUP($E21,[1]SP!$A$3:$R$500,2,FALSE)</f>
        <v>151</v>
      </c>
      <c r="H21" s="20">
        <f>VLOOKUP($E21,[1]SP!$A$3:$R$500,7,FALSE)</f>
        <v>13</v>
      </c>
      <c r="I21" s="20">
        <f>VLOOKUP($E21,[1]SP!$A$3:$R$500,8,FALSE)</f>
        <v>7</v>
      </c>
      <c r="J21" s="20">
        <f>VLOOKUP($E21,[1]SP!$A$3:$R$500,9,FALSE)</f>
        <v>0</v>
      </c>
      <c r="K21" s="20">
        <f>VLOOKUP($E21,[1]SP!$A$3:$R$500,11,FALSE)</f>
        <v>158</v>
      </c>
      <c r="L21">
        <f t="shared" si="2"/>
        <v>51.004444444444445</v>
      </c>
      <c r="M21" s="19">
        <f>VLOOKUP($E21,[1]SP!$A$3:$R$500,14,FALSE)</f>
        <v>3.04</v>
      </c>
      <c r="N21" s="19">
        <f>VLOOKUP($E21,[1]SP!$A$3:$R$500,15,FALSE)</f>
        <v>1.22</v>
      </c>
      <c r="O21" s="18">
        <f>VLOOKUP($E21,[1]SP!$A$3:$R$500,17,FALSE)</f>
        <v>26.081718606114809</v>
      </c>
      <c r="P21" s="3"/>
      <c r="Q21" s="3"/>
    </row>
    <row r="22" spans="1:19" x14ac:dyDescent="0.2">
      <c r="A22" t="s">
        <v>4</v>
      </c>
      <c r="B22">
        <f>B17/14</f>
        <v>24.285714285714285</v>
      </c>
      <c r="C22" s="31">
        <f t="shared" ref="C22:C25" si="3">$A$26/B22</f>
        <v>9.4117647058823528E-2</v>
      </c>
      <c r="D22" t="s">
        <v>32</v>
      </c>
      <c r="E22" t="s">
        <v>859</v>
      </c>
      <c r="F22" s="21">
        <f>VLOOKUP($E22,ProjSalaries!$A$3:$G$390,7,FALSE)</f>
        <v>16</v>
      </c>
      <c r="G22" s="20">
        <f>VLOOKUP($E22,[1]SP!$A$3:$R$500,2,FALSE)</f>
        <v>191</v>
      </c>
      <c r="H22" s="20">
        <f>VLOOKUP($E22,[1]SP!$A$3:$R$500,7,FALSE)</f>
        <v>10</v>
      </c>
      <c r="I22" s="20">
        <f>VLOOKUP($E22,[1]SP!$A$3:$R$500,8,FALSE)</f>
        <v>12</v>
      </c>
      <c r="J22" s="20">
        <f>VLOOKUP($E22,[1]SP!$A$3:$R$500,9,FALSE)</f>
        <v>0</v>
      </c>
      <c r="K22" s="20">
        <f>VLOOKUP($E22,[1]SP!$A$3:$R$500,11,FALSE)</f>
        <v>188</v>
      </c>
      <c r="L22">
        <f t="shared" si="2"/>
        <v>88.072222222222223</v>
      </c>
      <c r="M22" s="19">
        <f>VLOOKUP($E22,[1]SP!$A$3:$R$500,14,FALSE)</f>
        <v>4.1500000000000004</v>
      </c>
      <c r="N22" s="19">
        <f>VLOOKUP($E22,[1]SP!$A$3:$R$500,15,FALSE)</f>
        <v>1.34</v>
      </c>
      <c r="O22" s="18">
        <f>VLOOKUP($E22,[1]SP!$A$3:$R$500,17,FALSE)</f>
        <v>12.442529497499086</v>
      </c>
      <c r="P22" s="3"/>
      <c r="Q22" s="3"/>
    </row>
    <row r="23" spans="1:19" x14ac:dyDescent="0.2">
      <c r="A23" t="s">
        <v>7</v>
      </c>
      <c r="B23">
        <f t="shared" ref="B23:B25" si="4">B18/14</f>
        <v>78.571428571428569</v>
      </c>
      <c r="C23" s="31">
        <f t="shared" si="3"/>
        <v>2.9090909090909091E-2</v>
      </c>
      <c r="D23" t="s">
        <v>32</v>
      </c>
      <c r="E23" t="s">
        <v>782</v>
      </c>
      <c r="F23" s="21">
        <f>VLOOKUP($E23,ProjSalaries!$A$3:$G$390,7,FALSE)</f>
        <v>5</v>
      </c>
      <c r="G23" s="20">
        <f>VLOOKUP($E23,[1]SP!$A$3:$R$500,2,FALSE)</f>
        <v>143</v>
      </c>
      <c r="H23" s="20">
        <f>VLOOKUP($E23,[1]SP!$A$3:$R$500,7,FALSE)</f>
        <v>9</v>
      </c>
      <c r="I23" s="20">
        <f>VLOOKUP($E23,[1]SP!$A$3:$R$500,8,FALSE)</f>
        <v>9</v>
      </c>
      <c r="J23" s="20">
        <f>VLOOKUP($E23,[1]SP!$A$3:$R$500,9,FALSE)</f>
        <v>0</v>
      </c>
      <c r="K23" s="20">
        <f>VLOOKUP($E23,[1]SP!$A$3:$R$500,11,FALSE)</f>
        <v>150</v>
      </c>
      <c r="L23">
        <f t="shared" si="2"/>
        <v>47.984444444444449</v>
      </c>
      <c r="M23" s="19">
        <f>VLOOKUP($E23,[1]SP!$A$3:$R$500,14,FALSE)</f>
        <v>3.02</v>
      </c>
      <c r="N23" s="19">
        <f>VLOOKUP($E23,[1]SP!$A$3:$R$500,15,FALSE)</f>
        <v>1.1499999999999999</v>
      </c>
      <c r="O23" s="18">
        <f>VLOOKUP($E23,[1]SP!$A$3:$R$500,17,FALSE)</f>
        <v>22.310993838815463</v>
      </c>
      <c r="P23" s="3"/>
      <c r="Q23" s="3"/>
    </row>
    <row r="24" spans="1:19" x14ac:dyDescent="0.2">
      <c r="A24" t="s">
        <v>10</v>
      </c>
      <c r="B24">
        <f t="shared" si="4"/>
        <v>78.571428571428569</v>
      </c>
      <c r="C24" s="31">
        <f t="shared" si="3"/>
        <v>2.9090909090909091E-2</v>
      </c>
      <c r="D24" t="s">
        <v>719</v>
      </c>
      <c r="E24" s="24" t="s">
        <v>825</v>
      </c>
      <c r="F24" s="23">
        <v>3</v>
      </c>
      <c r="G24" s="20">
        <f>VLOOKUP($E24,[1]SP!$A$3:$R$500,2,FALSE)</f>
        <v>151</v>
      </c>
      <c r="H24" s="20">
        <f>VLOOKUP($E24,[1]SP!$A$3:$R$500,7,FALSE)</f>
        <v>9</v>
      </c>
      <c r="I24" s="20">
        <f>VLOOKUP($E24,[1]SP!$A$3:$R$500,8,FALSE)</f>
        <v>8</v>
      </c>
      <c r="J24" s="20">
        <f>VLOOKUP($E24,[1]SP!$A$3:$R$500,9,FALSE)</f>
        <v>0</v>
      </c>
      <c r="K24" s="20">
        <f>VLOOKUP($E24,[1]SP!$A$3:$R$500,11,FALSE)</f>
        <v>137</v>
      </c>
      <c r="L24">
        <f t="shared" si="2"/>
        <v>68.788888888888891</v>
      </c>
      <c r="M24" s="19">
        <f>VLOOKUP($E24,[1]SP!$A$3:$R$500,14,FALSE)</f>
        <v>4.0999999999999996</v>
      </c>
      <c r="N24" s="19">
        <f>VLOOKUP($E24,[1]SP!$A$3:$R$500,15,FALSE)</f>
        <v>1.29</v>
      </c>
      <c r="O24" s="18">
        <f>VLOOKUP($E24,[1]SP!$A$3:$R$500,17,FALSE)</f>
        <v>11.565143694723247</v>
      </c>
      <c r="P24" s="3"/>
      <c r="Q24" s="3"/>
    </row>
    <row r="25" spans="1:19" x14ac:dyDescent="0.2">
      <c r="A25" t="s">
        <v>13</v>
      </c>
      <c r="B25">
        <f t="shared" si="4"/>
        <v>11.428571428571429</v>
      </c>
      <c r="C25" s="31">
        <f t="shared" si="3"/>
        <v>0.19999999999999998</v>
      </c>
      <c r="D25" t="s">
        <v>719</v>
      </c>
      <c r="E25" t="s">
        <v>729</v>
      </c>
      <c r="F25" s="21">
        <f>VLOOKUP($E25,ProjSalaries!$A$3:$G$1000,7,FALSE)</f>
        <v>1</v>
      </c>
      <c r="G25" s="20">
        <f>VLOOKUP($E25,[1]RP!$A$3:$R$500,2,FALSE)</f>
        <v>52</v>
      </c>
      <c r="H25" s="20">
        <f>VLOOKUP($E25,[1]RP!$A$3:$R$500,7,FALSE)</f>
        <v>3</v>
      </c>
      <c r="I25" s="20">
        <f>VLOOKUP($E25,[1]RP!$A$3:$R$500,8,FALSE)</f>
        <v>1</v>
      </c>
      <c r="J25" s="20">
        <f>VLOOKUP($E25,[1]RP!$A$3:$R$500,9,FALSE)</f>
        <v>2</v>
      </c>
      <c r="K25" s="20">
        <f>VLOOKUP($E25,[1]RP!$A$3:$R$500,11,FALSE)</f>
        <v>73</v>
      </c>
      <c r="L25">
        <f t="shared" si="2"/>
        <v>18.777777777777779</v>
      </c>
      <c r="M25" s="19">
        <f>VLOOKUP($E25,[1]RP!$A$3:$R$500,14,FALSE)</f>
        <v>3.25</v>
      </c>
      <c r="N25" s="19">
        <f>VLOOKUP($E25,[1]RP!$A$3:$R$500,15,FALSE)</f>
        <v>1.1000000000000001</v>
      </c>
      <c r="O25" s="18">
        <f>VLOOKUP($E25,[1]RP!$A$3:$R$500,17,FALSE)</f>
        <v>6.3355963140424265</v>
      </c>
      <c r="P25" s="3"/>
      <c r="Q25" s="3"/>
    </row>
    <row r="26" spans="1:19" x14ac:dyDescent="0.2">
      <c r="A26">
        <f>160/14/5</f>
        <v>2.2857142857142856</v>
      </c>
      <c r="C26" s="22">
        <f>G26*N26</f>
        <v>71.12</v>
      </c>
      <c r="D26" t="s">
        <v>719</v>
      </c>
      <c r="E26" t="s">
        <v>870</v>
      </c>
      <c r="F26" s="21">
        <f>VLOOKUP($E26,ProjSalaries!$A$3:$G$1000,7,FALSE)</f>
        <v>20</v>
      </c>
      <c r="G26" s="20">
        <f>VLOOKUP($E26,[1]RP!$A$3:$R$500,2,FALSE)</f>
        <v>56</v>
      </c>
      <c r="H26" s="20">
        <f>VLOOKUP($E26,[1]RP!$A$3:$R$500,7,FALSE)</f>
        <v>2</v>
      </c>
      <c r="I26" s="20">
        <f>VLOOKUP($E26,[1]RP!$A$3:$R$500,8,FALSE)</f>
        <v>2</v>
      </c>
      <c r="J26" s="20">
        <f>VLOOKUP($E26,[1]RP!$A$3:$R$500,9,FALSE)</f>
        <v>39</v>
      </c>
      <c r="K26" s="20">
        <f>VLOOKUP($E26,[1]RP!$A$3:$R$500,11,FALSE)</f>
        <v>109</v>
      </c>
      <c r="L26">
        <f t="shared" si="2"/>
        <v>22.711111111111112</v>
      </c>
      <c r="M26" s="19">
        <f>VLOOKUP($E26,[1]RP!$A$3:$R$500,14,FALSE)</f>
        <v>3.65</v>
      </c>
      <c r="N26" s="19">
        <f>VLOOKUP($E26,[1]RP!$A$3:$R$500,15,FALSE)</f>
        <v>1.27</v>
      </c>
      <c r="O26" s="18">
        <f>VLOOKUP($E26,[1]RP!$A$3:$R$500,17,FALSE)</f>
        <v>18.169664579986875</v>
      </c>
      <c r="P26" s="3"/>
      <c r="Q26" s="3"/>
    </row>
    <row r="27" spans="1:19" x14ac:dyDescent="0.2">
      <c r="C27" s="17"/>
      <c r="F27" s="15">
        <f t="shared" ref="F27:L27" si="5">SUM(F18:F26)</f>
        <v>109</v>
      </c>
      <c r="G27" s="17">
        <f t="shared" si="5"/>
        <v>1237</v>
      </c>
      <c r="H27" s="17">
        <f t="shared" si="5"/>
        <v>84</v>
      </c>
      <c r="I27" s="17">
        <f t="shared" si="5"/>
        <v>63</v>
      </c>
      <c r="J27" s="17">
        <f t="shared" si="5"/>
        <v>41</v>
      </c>
      <c r="K27" s="17">
        <f t="shared" si="5"/>
        <v>1339</v>
      </c>
      <c r="L27" s="17">
        <f t="shared" si="5"/>
        <v>485.82333333333332</v>
      </c>
      <c r="M27" s="16">
        <f>(L27/G27)*9</f>
        <v>3.5346887631366206</v>
      </c>
      <c r="N27" s="16">
        <f>C27/G27</f>
        <v>0</v>
      </c>
      <c r="O27" s="15">
        <f>SUM(O18:O26)</f>
        <v>165.45200444300409</v>
      </c>
      <c r="P27" t="s">
        <v>926</v>
      </c>
    </row>
    <row r="28" spans="1:19" x14ac:dyDescent="0.2">
      <c r="A28">
        <f>C21*B21+C22*B22+C23*B23+C24*B24+C25*B25</f>
        <v>11.428571428571427</v>
      </c>
      <c r="F28" s="14"/>
    </row>
    <row r="29" spans="1:19" x14ac:dyDescent="0.2">
      <c r="A29">
        <f>A28*14</f>
        <v>159.99999999999997</v>
      </c>
    </row>
    <row r="30" spans="1:19" x14ac:dyDescent="0.2">
      <c r="E30" t="s">
        <v>925</v>
      </c>
    </row>
    <row r="31" spans="1:19" x14ac:dyDescent="0.2">
      <c r="E31" t="s">
        <v>924</v>
      </c>
    </row>
    <row r="32" spans="1:19" x14ac:dyDescent="0.2">
      <c r="E32" t="s">
        <v>923</v>
      </c>
    </row>
    <row r="33" spans="5:5" x14ac:dyDescent="0.2">
      <c r="E33" t="s">
        <v>895</v>
      </c>
    </row>
    <row r="34" spans="5:5" x14ac:dyDescent="0.2">
      <c r="E34" t="s">
        <v>922</v>
      </c>
    </row>
    <row r="35" spans="5:5" x14ac:dyDescent="0.2">
      <c r="E35" t="s">
        <v>921</v>
      </c>
    </row>
    <row r="36" spans="5:5" x14ac:dyDescent="0.2">
      <c r="E36" t="s">
        <v>920</v>
      </c>
    </row>
    <row r="37" spans="5:5" x14ac:dyDescent="0.2">
      <c r="E37" t="s">
        <v>919</v>
      </c>
    </row>
    <row r="38" spans="5:5" x14ac:dyDescent="0.2">
      <c r="E38" t="s">
        <v>918</v>
      </c>
    </row>
    <row r="39" spans="5:5" x14ac:dyDescent="0.2">
      <c r="E39" t="s">
        <v>917</v>
      </c>
    </row>
    <row r="40" spans="5:5" x14ac:dyDescent="0.2">
      <c r="E40" t="s">
        <v>916</v>
      </c>
    </row>
    <row r="41" spans="5:5" x14ac:dyDescent="0.2">
      <c r="E41" t="s">
        <v>915</v>
      </c>
    </row>
    <row r="43" spans="5:5" x14ac:dyDescent="0.2">
      <c r="E43" t="s">
        <v>914</v>
      </c>
    </row>
    <row r="44" spans="5:5" x14ac:dyDescent="0.2">
      <c r="E44" t="s">
        <v>913</v>
      </c>
    </row>
  </sheetData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82EE-D308-5F44-AFB5-FA40CED104C7}">
  <dimension ref="A1:J254"/>
  <sheetViews>
    <sheetView workbookViewId="0">
      <selection activeCell="I99" sqref="I99"/>
    </sheetView>
  </sheetViews>
  <sheetFormatPr baseColWidth="10" defaultRowHeight="16" x14ac:dyDescent="0.2"/>
  <cols>
    <col min="1" max="1" width="24.83203125" customWidth="1"/>
    <col min="3" max="3" width="12.6640625" bestFit="1" customWidth="1"/>
    <col min="4" max="4" width="11.6640625" bestFit="1" customWidth="1"/>
    <col min="5" max="5" width="12.6640625" bestFit="1" customWidth="1"/>
    <col min="6" max="6" width="11.6640625" bestFit="1" customWidth="1"/>
    <col min="9" max="9" width="13" customWidth="1"/>
  </cols>
  <sheetData>
    <row r="1" spans="1:10" x14ac:dyDescent="0.2">
      <c r="A1" t="s">
        <v>549</v>
      </c>
    </row>
    <row r="2" spans="1:10" x14ac:dyDescent="0.2">
      <c r="A2" s="4" t="s">
        <v>51</v>
      </c>
      <c r="B2" s="4" t="s">
        <v>52</v>
      </c>
      <c r="C2" s="4" t="s">
        <v>7</v>
      </c>
      <c r="D2" s="4" t="s">
        <v>4</v>
      </c>
      <c r="E2" s="4" t="s">
        <v>10</v>
      </c>
      <c r="F2" s="4" t="s">
        <v>13</v>
      </c>
      <c r="G2" s="4" t="s">
        <v>2</v>
      </c>
      <c r="I2" s="4" t="s">
        <v>973</v>
      </c>
      <c r="J2" s="7"/>
    </row>
    <row r="3" spans="1:10" x14ac:dyDescent="0.2">
      <c r="A3" t="s">
        <v>54</v>
      </c>
      <c r="B3">
        <v>483</v>
      </c>
      <c r="C3" s="3">
        <v>83.21952037532499</v>
      </c>
      <c r="D3" s="3">
        <v>24.806457173523789</v>
      </c>
      <c r="E3" s="3">
        <v>79.595575986988834</v>
      </c>
      <c r="F3" s="3">
        <v>7.4284305191392308</v>
      </c>
      <c r="G3" s="2">
        <v>0.27266666666666667</v>
      </c>
      <c r="I3" s="32">
        <f>VLOOKUP(A3,ProjSalaries!$A$3:$G$391,7,FALSE)</f>
        <v>25</v>
      </c>
    </row>
    <row r="4" spans="1:10" x14ac:dyDescent="0.2">
      <c r="A4" t="s">
        <v>55</v>
      </c>
      <c r="B4">
        <v>463</v>
      </c>
      <c r="C4" s="3">
        <v>57.557254901960782</v>
      </c>
      <c r="D4" s="3">
        <v>29.232549019607845</v>
      </c>
      <c r="E4" s="3">
        <v>85.700392156862748</v>
      </c>
      <c r="F4" s="3">
        <v>1.9972549019607846</v>
      </c>
      <c r="G4" s="2">
        <v>0.28400000000000003</v>
      </c>
      <c r="I4">
        <f>VLOOKUP(A4,ProjSalaries!$A$3:$G$391,7,FALSE)</f>
        <v>20</v>
      </c>
    </row>
    <row r="5" spans="1:10" x14ac:dyDescent="0.2">
      <c r="A5" t="s">
        <v>57</v>
      </c>
      <c r="B5">
        <v>476</v>
      </c>
      <c r="C5" s="3">
        <v>72.920940771995618</v>
      </c>
      <c r="D5" s="3">
        <v>19.801719018596657</v>
      </c>
      <c r="E5" s="3">
        <v>68.110517268323179</v>
      </c>
      <c r="F5" s="3">
        <v>2.6192061259571804</v>
      </c>
      <c r="G5" s="2">
        <v>0.25466666666666665</v>
      </c>
      <c r="I5">
        <f>VLOOKUP(A5,ProjSalaries!$A$3:$G$391,7,FALSE)</f>
        <v>19</v>
      </c>
    </row>
    <row r="6" spans="1:10" x14ac:dyDescent="0.2">
      <c r="A6" t="s">
        <v>64</v>
      </c>
      <c r="B6">
        <v>397</v>
      </c>
      <c r="C6" s="3">
        <v>57.731113428481848</v>
      </c>
      <c r="D6" s="3">
        <v>27.219471847954818</v>
      </c>
      <c r="E6" s="3">
        <v>67.804594127349546</v>
      </c>
      <c r="F6" s="3">
        <v>0.4097007223942209</v>
      </c>
      <c r="G6" s="2">
        <v>0.18833333333333332</v>
      </c>
      <c r="I6">
        <f>VLOOKUP(A6,ProjSalaries!$A$3:$G$391,7,FALSE)</f>
        <v>18</v>
      </c>
    </row>
    <row r="7" spans="1:10" x14ac:dyDescent="0.2">
      <c r="A7" t="s">
        <v>59</v>
      </c>
      <c r="B7">
        <v>448</v>
      </c>
      <c r="C7" s="3">
        <v>70.100835458577649</v>
      </c>
      <c r="D7" s="3">
        <v>23.716491638993546</v>
      </c>
      <c r="E7" s="3">
        <v>70.536821045440433</v>
      </c>
      <c r="F7" s="3">
        <v>2.1342784570854745</v>
      </c>
      <c r="G7" s="2">
        <v>0.23899999999999999</v>
      </c>
      <c r="I7">
        <f>VLOOKUP(A7,ProjSalaries!$A$3:$G$391,7,FALSE)</f>
        <v>17</v>
      </c>
    </row>
    <row r="8" spans="1:10" x14ac:dyDescent="0.2">
      <c r="A8" t="s">
        <v>56</v>
      </c>
      <c r="B8">
        <v>423</v>
      </c>
      <c r="C8" s="3">
        <v>64.698476090383608</v>
      </c>
      <c r="D8" s="3">
        <v>24.984340514976349</v>
      </c>
      <c r="E8" s="3">
        <v>82.703205465055177</v>
      </c>
      <c r="F8" s="3">
        <v>6.1719915922228061</v>
      </c>
      <c r="G8" s="2">
        <v>0.29349999999999998</v>
      </c>
      <c r="I8" s="32">
        <f>VLOOKUP(A8,ProjSalaries!$A$3:$G$391,7,FALSE)</f>
        <v>16</v>
      </c>
    </row>
    <row r="9" spans="1:10" x14ac:dyDescent="0.2">
      <c r="A9" t="s">
        <v>60</v>
      </c>
      <c r="B9">
        <v>425</v>
      </c>
      <c r="C9" s="3">
        <v>59.502148653143259</v>
      </c>
      <c r="D9" s="3">
        <v>18.686200158709198</v>
      </c>
      <c r="E9" s="3">
        <v>54.208513353257871</v>
      </c>
      <c r="F9" s="3">
        <v>2.7512935522000173</v>
      </c>
      <c r="G9" s="2">
        <v>0.26066666666666666</v>
      </c>
      <c r="I9">
        <f>VLOOKUP(A9,ProjSalaries!$A$3:$G$391,7,FALSE)</f>
        <v>12</v>
      </c>
    </row>
    <row r="10" spans="1:10" x14ac:dyDescent="0.2">
      <c r="A10" t="s">
        <v>99</v>
      </c>
      <c r="B10">
        <v>414</v>
      </c>
      <c r="C10" s="3">
        <v>63.75866499151779</v>
      </c>
      <c r="D10" s="3">
        <v>20.787635839668383</v>
      </c>
      <c r="E10" s="3">
        <v>59.876150777595598</v>
      </c>
      <c r="F10" s="3">
        <v>0</v>
      </c>
      <c r="G10" s="2">
        <v>0.23600000000000002</v>
      </c>
      <c r="I10">
        <f>VLOOKUP(A10,ProjSalaries!$A$3:$G$391,7,FALSE)</f>
        <v>12</v>
      </c>
    </row>
    <row r="11" spans="1:10" x14ac:dyDescent="0.2">
      <c r="A11" t="s">
        <v>58</v>
      </c>
      <c r="B11">
        <v>432</v>
      </c>
      <c r="C11" s="3">
        <v>51.798905354764003</v>
      </c>
      <c r="D11" s="3">
        <v>14.419074427830138</v>
      </c>
      <c r="E11" s="3">
        <v>49.834164983029531</v>
      </c>
      <c r="F11" s="3">
        <v>6.8193212328055681</v>
      </c>
      <c r="G11" s="2">
        <v>0.2553333333333333</v>
      </c>
      <c r="I11">
        <f>VLOOKUP(A11,ProjSalaries!$A$3:$G$391,7,FALSE)</f>
        <v>12</v>
      </c>
    </row>
    <row r="12" spans="1:10" x14ac:dyDescent="0.2">
      <c r="A12" t="s">
        <v>70</v>
      </c>
      <c r="B12">
        <v>388</v>
      </c>
      <c r="C12" s="3">
        <v>43.050489710594704</v>
      </c>
      <c r="D12" s="3">
        <v>13.333125044602218</v>
      </c>
      <c r="E12" s="3">
        <v>53.266157123194183</v>
      </c>
      <c r="F12" s="3">
        <v>5.1095783419946255</v>
      </c>
      <c r="G12" s="2">
        <v>0.25</v>
      </c>
      <c r="I12">
        <f>VLOOKUP(A12,ProjSalaries!$A$3:$G$391,7,FALSE)</f>
        <v>9</v>
      </c>
    </row>
    <row r="13" spans="1:10" x14ac:dyDescent="0.2">
      <c r="A13" t="s">
        <v>67</v>
      </c>
      <c r="B13">
        <v>454</v>
      </c>
      <c r="C13" s="3">
        <v>46.910745044488898</v>
      </c>
      <c r="D13" s="3">
        <v>14.38053173433042</v>
      </c>
      <c r="E13" s="3">
        <v>61.683929340595377</v>
      </c>
      <c r="F13" s="3">
        <v>3.4858734442243264</v>
      </c>
      <c r="G13" s="2">
        <v>0.26433333333333336</v>
      </c>
      <c r="I13">
        <f>VLOOKUP(A13,ProjSalaries!$A$3:$G$391,7,FALSE)</f>
        <v>9</v>
      </c>
    </row>
    <row r="14" spans="1:10" x14ac:dyDescent="0.2">
      <c r="A14" t="s">
        <v>62</v>
      </c>
      <c r="B14">
        <v>395</v>
      </c>
      <c r="C14" s="3">
        <v>44.943391393442624</v>
      </c>
      <c r="D14" s="3">
        <v>14.589907786885245</v>
      </c>
      <c r="E14" s="3">
        <v>54.413678278688529</v>
      </c>
      <c r="F14" s="3">
        <v>3.1769979508196724</v>
      </c>
      <c r="G14" s="2">
        <v>0.2495</v>
      </c>
      <c r="I14">
        <f>VLOOKUP(A14,ProjSalaries!$A$3:$G$391,7,FALSE)</f>
        <v>9</v>
      </c>
    </row>
    <row r="15" spans="1:10" x14ac:dyDescent="0.2">
      <c r="A15" t="s">
        <v>68</v>
      </c>
      <c r="B15">
        <v>376</v>
      </c>
      <c r="C15" s="3">
        <v>38.048707328704864</v>
      </c>
      <c r="D15" s="3">
        <v>13.044266194891362</v>
      </c>
      <c r="E15" s="3">
        <v>55.549477242677476</v>
      </c>
      <c r="F15" s="3">
        <v>0.26497533474277662</v>
      </c>
      <c r="G15" s="2">
        <v>0.27733333333333338</v>
      </c>
      <c r="I15">
        <f>VLOOKUP(A15,ProjSalaries!$A$3:$G$391,7,FALSE)</f>
        <v>9</v>
      </c>
    </row>
    <row r="16" spans="1:10" x14ac:dyDescent="0.2">
      <c r="A16" t="s">
        <v>115</v>
      </c>
      <c r="B16">
        <v>255</v>
      </c>
      <c r="C16" s="3">
        <v>28.893015170670036</v>
      </c>
      <c r="D16" s="3">
        <v>11.343631479140329</v>
      </c>
      <c r="E16" s="3">
        <v>30.625790139064474</v>
      </c>
      <c r="F16" s="3">
        <v>0.56415929203539827</v>
      </c>
      <c r="G16" s="2">
        <v>0.2225</v>
      </c>
      <c r="I16">
        <f>VLOOKUP(A16,ProjSalaries!$A$3:$G$391,7,FALSE)</f>
        <v>9</v>
      </c>
    </row>
    <row r="17" spans="1:9" x14ac:dyDescent="0.2">
      <c r="A17" t="s">
        <v>79</v>
      </c>
      <c r="B17">
        <v>189</v>
      </c>
      <c r="C17" s="3">
        <v>30.483870967741936</v>
      </c>
      <c r="D17" s="3">
        <v>18.29032258064516</v>
      </c>
      <c r="E17" s="3">
        <v>24.387096774193548</v>
      </c>
      <c r="F17" s="3">
        <v>0</v>
      </c>
      <c r="G17" s="2">
        <v>0.35499999999999998</v>
      </c>
      <c r="I17">
        <f>VLOOKUP(A17,ProjSalaries!$A$3:$G$391,7,FALSE)</f>
        <v>9</v>
      </c>
    </row>
    <row r="18" spans="1:9" x14ac:dyDescent="0.2">
      <c r="A18" t="s">
        <v>74</v>
      </c>
      <c r="B18">
        <v>317</v>
      </c>
      <c r="C18" s="3">
        <v>45.757440476190474</v>
      </c>
      <c r="D18" s="3">
        <v>21.699404761904759</v>
      </c>
      <c r="E18" s="3">
        <v>64.154761904761912</v>
      </c>
      <c r="F18" s="3">
        <v>0</v>
      </c>
      <c r="G18" s="2">
        <v>0.23199999999999998</v>
      </c>
      <c r="I18">
        <v>1</v>
      </c>
    </row>
    <row r="19" spans="1:9" x14ac:dyDescent="0.2">
      <c r="A19" t="s">
        <v>97</v>
      </c>
      <c r="B19">
        <v>375</v>
      </c>
      <c r="C19" s="3">
        <v>41.051649112396774</v>
      </c>
      <c r="D19" s="3">
        <v>12.757905602531769</v>
      </c>
      <c r="E19" s="3">
        <v>41.030015329080747</v>
      </c>
      <c r="F19" s="3">
        <v>0</v>
      </c>
      <c r="G19" s="2">
        <v>0.24300000000000002</v>
      </c>
      <c r="I19">
        <f>VLOOKUP(A19,ProjSalaries!$A$3:$G$391,7,FALSE)</f>
        <v>5</v>
      </c>
    </row>
    <row r="20" spans="1:9" x14ac:dyDescent="0.2">
      <c r="A20" t="s">
        <v>61</v>
      </c>
      <c r="B20">
        <v>385</v>
      </c>
      <c r="C20" s="3">
        <v>49.207686685792133</v>
      </c>
      <c r="D20" s="3">
        <v>13.424843073636639</v>
      </c>
      <c r="E20" s="3">
        <v>48.358736752838624</v>
      </c>
      <c r="F20" s="3">
        <v>0.95061728395061729</v>
      </c>
      <c r="G20" s="2">
        <v>0.21766666666666667</v>
      </c>
      <c r="I20">
        <v>1</v>
      </c>
    </row>
    <row r="21" spans="1:9" x14ac:dyDescent="0.2">
      <c r="A21" t="s">
        <v>78</v>
      </c>
      <c r="B21">
        <v>387</v>
      </c>
      <c r="C21" s="3">
        <v>54.485526315789471</v>
      </c>
      <c r="D21" s="3">
        <v>8.3171052631578934</v>
      </c>
      <c r="E21" s="3">
        <v>43.876973684210526</v>
      </c>
      <c r="F21" s="3">
        <v>0</v>
      </c>
      <c r="G21" s="2">
        <v>0.254</v>
      </c>
      <c r="I21">
        <f>VLOOKUP(A21,ProjSalaries!$A$3:$G$391,7,FALSE)</f>
        <v>1</v>
      </c>
    </row>
    <row r="22" spans="1:9" x14ac:dyDescent="0.2">
      <c r="A22" t="s">
        <v>65</v>
      </c>
      <c r="B22">
        <v>303</v>
      </c>
      <c r="C22" s="3">
        <v>42.046680542213686</v>
      </c>
      <c r="D22" s="3">
        <v>12.574602412210481</v>
      </c>
      <c r="E22" s="3">
        <v>39.324492119400858</v>
      </c>
      <c r="F22" s="3">
        <v>0</v>
      </c>
      <c r="G22" s="2">
        <v>0.21233333333333335</v>
      </c>
      <c r="I22">
        <f>VLOOKUP(A22,ProjSalaries!$A$3:$G$391,7,FALSE)</f>
        <v>7</v>
      </c>
    </row>
    <row r="23" spans="1:9" x14ac:dyDescent="0.2">
      <c r="A23" t="s">
        <v>63</v>
      </c>
      <c r="B23">
        <v>390</v>
      </c>
      <c r="C23" s="3">
        <v>48.37589985353523</v>
      </c>
      <c r="D23" s="3">
        <v>14.900085390657544</v>
      </c>
      <c r="E23" s="3">
        <v>48.791005894405885</v>
      </c>
      <c r="F23" s="3">
        <v>2.0206860281657222</v>
      </c>
      <c r="G23" s="2">
        <v>0.25766666666666665</v>
      </c>
      <c r="I23">
        <f>VLOOKUP(A23,ProjSalaries!$A$3:$G$391,7,FALSE)</f>
        <v>4</v>
      </c>
    </row>
    <row r="24" spans="1:9" x14ac:dyDescent="0.2">
      <c r="A24" t="s">
        <v>73</v>
      </c>
      <c r="B24">
        <v>397</v>
      </c>
      <c r="C24" s="3">
        <v>41.288303213415247</v>
      </c>
      <c r="D24" s="3">
        <v>14.235052358863193</v>
      </c>
      <c r="E24" s="3">
        <v>47.538809954361497</v>
      </c>
      <c r="F24" s="3">
        <v>0.41877637130801681</v>
      </c>
      <c r="G24" s="2">
        <v>0.22766666666666668</v>
      </c>
      <c r="I24">
        <f>VLOOKUP(A24,ProjSalaries!$A$3:$G$391,7,FALSE)</f>
        <v>1</v>
      </c>
    </row>
    <row r="25" spans="1:9" x14ac:dyDescent="0.2">
      <c r="A25" t="s">
        <v>85</v>
      </c>
      <c r="B25">
        <v>385</v>
      </c>
      <c r="C25" s="3">
        <v>40.892689274571595</v>
      </c>
      <c r="D25" s="3">
        <v>18.067693586065253</v>
      </c>
      <c r="E25" s="3">
        <v>47.688224134957586</v>
      </c>
      <c r="F25" s="3">
        <v>0</v>
      </c>
      <c r="G25" s="2">
        <v>0.17100000000000001</v>
      </c>
      <c r="I25">
        <f>VLOOKUP(A25,ProjSalaries!$A$3:$G$391,7,FALSE)</f>
        <v>1</v>
      </c>
    </row>
    <row r="26" spans="1:9" x14ac:dyDescent="0.2">
      <c r="A26" t="s">
        <v>112</v>
      </c>
      <c r="B26">
        <v>398</v>
      </c>
      <c r="C26" s="3">
        <v>41.319843173299255</v>
      </c>
      <c r="D26" s="3">
        <v>14.501098648590427</v>
      </c>
      <c r="E26" s="3">
        <v>53.351696801711881</v>
      </c>
      <c r="F26" s="3">
        <v>1.1117318435754191</v>
      </c>
      <c r="G26" s="2">
        <v>0.23899999999999999</v>
      </c>
      <c r="I26">
        <f>VLOOKUP(A26,ProjSalaries!$A$3:$G$391,7,FALSE)</f>
        <v>1</v>
      </c>
    </row>
    <row r="27" spans="1:9" x14ac:dyDescent="0.2">
      <c r="A27" t="s">
        <v>69</v>
      </c>
      <c r="B27">
        <v>372</v>
      </c>
      <c r="C27" s="3">
        <v>44.663371727748697</v>
      </c>
      <c r="D27" s="3">
        <v>10.306931937172775</v>
      </c>
      <c r="E27" s="3">
        <v>39.443685863874343</v>
      </c>
      <c r="F27" s="3">
        <v>0</v>
      </c>
      <c r="G27" s="2">
        <v>0.255</v>
      </c>
      <c r="I27">
        <f>VLOOKUP(A27,ProjSalaries!$A$3:$G$391,7,FALSE)</f>
        <v>1</v>
      </c>
    </row>
    <row r="28" spans="1:9" x14ac:dyDescent="0.2">
      <c r="A28" s="4" t="s">
        <v>51</v>
      </c>
      <c r="B28" s="4" t="s">
        <v>52</v>
      </c>
      <c r="C28" s="4" t="s">
        <v>7</v>
      </c>
      <c r="D28" s="4" t="s">
        <v>4</v>
      </c>
      <c r="E28" s="4" t="s">
        <v>10</v>
      </c>
      <c r="F28" s="4" t="s">
        <v>13</v>
      </c>
      <c r="G28" s="4" t="s">
        <v>2</v>
      </c>
    </row>
    <row r="29" spans="1:9" x14ac:dyDescent="0.2">
      <c r="A29" t="s">
        <v>359</v>
      </c>
      <c r="B29">
        <v>571</v>
      </c>
      <c r="C29" s="3">
        <v>110.33643296886493</v>
      </c>
      <c r="D29" s="3">
        <v>30.760927858601601</v>
      </c>
      <c r="E29" s="3">
        <v>115.8977105582556</v>
      </c>
      <c r="F29" s="3">
        <v>6.7715414220382577</v>
      </c>
      <c r="G29" s="2">
        <v>0.315</v>
      </c>
      <c r="I29">
        <f>VLOOKUP(A29,ProjSalaries!$A$3:$G$391,7,FALSE)</f>
        <v>36</v>
      </c>
    </row>
    <row r="30" spans="1:9" x14ac:dyDescent="0.2">
      <c r="A30" t="s">
        <v>361</v>
      </c>
      <c r="B30">
        <v>566</v>
      </c>
      <c r="C30" s="3">
        <v>105.68636280842745</v>
      </c>
      <c r="D30" s="3">
        <v>23.133176396931358</v>
      </c>
      <c r="E30" s="3">
        <v>80.036070716955578</v>
      </c>
      <c r="F30" s="3">
        <v>6.5933903872644652</v>
      </c>
      <c r="G30" s="2">
        <v>0.32233333333333336</v>
      </c>
      <c r="I30">
        <f>VLOOKUP(A30,ProjSalaries!$A$3:$G$391,7,FALSE)</f>
        <v>34</v>
      </c>
    </row>
    <row r="31" spans="1:9" x14ac:dyDescent="0.2">
      <c r="A31" t="s">
        <v>358</v>
      </c>
      <c r="B31">
        <v>562</v>
      </c>
      <c r="C31" s="3">
        <v>84.20794672064072</v>
      </c>
      <c r="D31" s="3">
        <v>32.840529235828825</v>
      </c>
      <c r="E31" s="3">
        <v>112.45974704403551</v>
      </c>
      <c r="F31" s="3">
        <v>1.3417918908268691</v>
      </c>
      <c r="G31" s="2">
        <v>0.28866666666666668</v>
      </c>
      <c r="I31">
        <f>VLOOKUP(A31,ProjSalaries!$A$3:$G$391,7,FALSE)</f>
        <v>29</v>
      </c>
    </row>
    <row r="32" spans="1:9" x14ac:dyDescent="0.2">
      <c r="A32" t="s">
        <v>360</v>
      </c>
      <c r="B32">
        <v>549</v>
      </c>
      <c r="C32" s="3">
        <v>98.907958238944147</v>
      </c>
      <c r="D32" s="3">
        <v>41.789175613119276</v>
      </c>
      <c r="E32" s="3">
        <v>106.68541317837091</v>
      </c>
      <c r="F32" s="3">
        <v>0</v>
      </c>
      <c r="G32" s="2">
        <v>0.27</v>
      </c>
      <c r="I32">
        <f>VLOOKUP(A32,ProjSalaries!$A$3:$G$391,7,FALSE)</f>
        <v>29</v>
      </c>
    </row>
    <row r="33" spans="1:9" x14ac:dyDescent="0.2">
      <c r="A33" t="s">
        <v>364</v>
      </c>
      <c r="B33">
        <v>554</v>
      </c>
      <c r="C33" s="3">
        <v>89.074273611647996</v>
      </c>
      <c r="D33" s="3">
        <v>45.898982089936872</v>
      </c>
      <c r="E33" s="3">
        <v>102.28896888287593</v>
      </c>
      <c r="F33" s="3">
        <v>1.7957173688957608</v>
      </c>
      <c r="G33" s="2">
        <v>0.2455</v>
      </c>
      <c r="I33">
        <f>VLOOKUP(A33,ProjSalaries!$A$3:$G$391,7,FALSE)</f>
        <v>25</v>
      </c>
    </row>
    <row r="34" spans="1:9" x14ac:dyDescent="0.2">
      <c r="A34" t="s">
        <v>363</v>
      </c>
      <c r="B34">
        <v>483</v>
      </c>
      <c r="C34" s="3">
        <v>93.007057682202202</v>
      </c>
      <c r="D34" s="3">
        <v>35.786955676916129</v>
      </c>
      <c r="E34" s="3">
        <v>89.416489589915201</v>
      </c>
      <c r="F34" s="3">
        <v>4.4007707129094413</v>
      </c>
      <c r="G34" s="2">
        <v>0.24566666666666667</v>
      </c>
      <c r="I34">
        <f>VLOOKUP(A34,ProjSalaries!$A$3:$G$391,7,FALSE)</f>
        <v>25</v>
      </c>
    </row>
    <row r="35" spans="1:9" x14ac:dyDescent="0.2">
      <c r="A35" t="s">
        <v>365</v>
      </c>
      <c r="B35">
        <v>568</v>
      </c>
      <c r="C35" s="3">
        <v>75.519893899204249</v>
      </c>
      <c r="D35" s="3">
        <v>20.746645342487128</v>
      </c>
      <c r="E35" s="3">
        <v>84.639998439694168</v>
      </c>
      <c r="F35" s="3">
        <v>1.2850678733031675</v>
      </c>
      <c r="G35" s="2">
        <v>0.26700000000000002</v>
      </c>
      <c r="I35">
        <f>VLOOKUP(A35,ProjSalaries!$A$3:$G$391,7,FALSE)</f>
        <v>21</v>
      </c>
    </row>
    <row r="36" spans="1:9" x14ac:dyDescent="0.2">
      <c r="A36" t="s">
        <v>370</v>
      </c>
      <c r="B36">
        <v>579</v>
      </c>
      <c r="C36" s="3">
        <v>93.602121940558106</v>
      </c>
      <c r="D36" s="3">
        <v>27.794755557066001</v>
      </c>
      <c r="E36" s="3">
        <v>79.59184497455864</v>
      </c>
      <c r="F36" s="3">
        <v>4.2585666561531959</v>
      </c>
      <c r="G36" s="2">
        <v>0.28466666666666668</v>
      </c>
      <c r="I36">
        <f>VLOOKUP(A36,ProjSalaries!$A$3:$G$391,7,FALSE)</f>
        <v>21</v>
      </c>
    </row>
    <row r="37" spans="1:9" x14ac:dyDescent="0.2">
      <c r="A37" t="s">
        <v>373</v>
      </c>
      <c r="B37">
        <v>570</v>
      </c>
      <c r="C37" s="3">
        <v>82.203308518751413</v>
      </c>
      <c r="D37" s="3">
        <v>28.707323900872947</v>
      </c>
      <c r="E37" s="3">
        <v>91.250460326768078</v>
      </c>
      <c r="F37" s="3">
        <v>6.6774847990173898</v>
      </c>
      <c r="G37" s="2">
        <v>0.26600000000000001</v>
      </c>
      <c r="I37">
        <f>VLOOKUP(A37,ProjSalaries!$A$3:$G$391,7,FALSE)</f>
        <v>19</v>
      </c>
    </row>
    <row r="38" spans="1:9" x14ac:dyDescent="0.2">
      <c r="A38" t="s">
        <v>362</v>
      </c>
      <c r="B38">
        <v>455</v>
      </c>
      <c r="C38" s="3">
        <v>79.689265536723155</v>
      </c>
      <c r="D38" s="3">
        <v>26.991525423728813</v>
      </c>
      <c r="E38" s="3">
        <v>86.115819209039543</v>
      </c>
      <c r="F38" s="3">
        <v>1.2853107344632768</v>
      </c>
      <c r="G38" s="2">
        <v>0.29899999999999999</v>
      </c>
      <c r="I38">
        <f>VLOOKUP(A38,ProjSalaries!$A$3:$G$391,7,FALSE)</f>
        <v>19</v>
      </c>
    </row>
    <row r="39" spans="1:9" x14ac:dyDescent="0.2">
      <c r="A39" t="s">
        <v>384</v>
      </c>
      <c r="B39">
        <v>525</v>
      </c>
      <c r="C39" s="3">
        <v>63.292616985066104</v>
      </c>
      <c r="D39" s="3">
        <v>30.334706937382229</v>
      </c>
      <c r="E39" s="3">
        <v>92.117666022548192</v>
      </c>
      <c r="F39" s="3">
        <v>3.4844573861897943</v>
      </c>
      <c r="G39" s="2">
        <v>0.245</v>
      </c>
      <c r="I39">
        <f>VLOOKUP(A39,ProjSalaries!$A$3:$G$391,7,FALSE)</f>
        <v>18</v>
      </c>
    </row>
    <row r="40" spans="1:9" x14ac:dyDescent="0.2">
      <c r="A40" t="s">
        <v>377</v>
      </c>
      <c r="B40">
        <v>448</v>
      </c>
      <c r="C40" s="3">
        <v>72.562081452842477</v>
      </c>
      <c r="D40" s="3">
        <v>18.595141763980717</v>
      </c>
      <c r="E40" s="3">
        <v>71.633087660317187</v>
      </c>
      <c r="F40" s="3">
        <v>1.614794403110744</v>
      </c>
      <c r="G40" s="2">
        <v>0.24</v>
      </c>
      <c r="I40">
        <f>VLOOKUP(A40,ProjSalaries!$A$3:$G$391,7,FALSE)</f>
        <v>17</v>
      </c>
    </row>
    <row r="41" spans="1:9" x14ac:dyDescent="0.2">
      <c r="A41" t="s">
        <v>371</v>
      </c>
      <c r="B41">
        <v>491</v>
      </c>
      <c r="C41" s="3">
        <v>73.649999999999991</v>
      </c>
      <c r="D41" s="3">
        <v>12.275</v>
      </c>
      <c r="E41" s="3">
        <v>70.581249999999997</v>
      </c>
      <c r="F41" s="3">
        <v>3.0687500000000001</v>
      </c>
      <c r="G41" s="2">
        <v>0.33800000000000002</v>
      </c>
      <c r="I41">
        <f>VLOOKUP(A41,ProjSalaries!$A$3:$G$391,7,FALSE)</f>
        <v>16</v>
      </c>
    </row>
    <row r="42" spans="1:9" x14ac:dyDescent="0.2">
      <c r="A42" t="s">
        <v>386</v>
      </c>
      <c r="B42">
        <v>538</v>
      </c>
      <c r="C42" s="3">
        <v>78.708185031192912</v>
      </c>
      <c r="D42" s="3">
        <v>24.243439477295105</v>
      </c>
      <c r="E42" s="3">
        <v>81.899176861573892</v>
      </c>
      <c r="F42" s="3">
        <v>0.71590153027278769</v>
      </c>
      <c r="G42" s="2">
        <v>0.255</v>
      </c>
      <c r="I42">
        <f>VLOOKUP(A42,ProjSalaries!$A$3:$G$391,7,FALSE)</f>
        <v>16</v>
      </c>
    </row>
    <row r="43" spans="1:9" x14ac:dyDescent="0.2">
      <c r="A43" t="s">
        <v>378</v>
      </c>
      <c r="B43">
        <v>505</v>
      </c>
      <c r="C43" s="3">
        <v>84.747280637631633</v>
      </c>
      <c r="D43" s="3">
        <v>23.73986787144414</v>
      </c>
      <c r="E43" s="3">
        <v>77.686870511433369</v>
      </c>
      <c r="F43" s="3">
        <v>1.7762922795645308</v>
      </c>
      <c r="G43" s="2">
        <v>0.23633333333333337</v>
      </c>
      <c r="I43">
        <f>VLOOKUP(A43,ProjSalaries!$A$3:$G$391,7,FALSE)</f>
        <v>16</v>
      </c>
    </row>
    <row r="44" spans="1:9" x14ac:dyDescent="0.2">
      <c r="A44" t="s">
        <v>369</v>
      </c>
      <c r="B44">
        <v>561</v>
      </c>
      <c r="C44" s="3">
        <v>101.38457082319842</v>
      </c>
      <c r="D44" s="3">
        <v>33.292406280959106</v>
      </c>
      <c r="E44" s="3">
        <v>92.256683419722137</v>
      </c>
      <c r="F44" s="3">
        <v>3.5701781870470515</v>
      </c>
      <c r="G44" s="2">
        <v>0.23866666666666667</v>
      </c>
      <c r="I44">
        <f>VLOOKUP(A44,ProjSalaries!$A$3:$G$391,7,FALSE)</f>
        <v>16</v>
      </c>
    </row>
    <row r="45" spans="1:9" x14ac:dyDescent="0.2">
      <c r="A45" t="s">
        <v>372</v>
      </c>
      <c r="B45">
        <v>534</v>
      </c>
      <c r="C45" s="3">
        <v>86.68020050125314</v>
      </c>
      <c r="D45" s="3">
        <v>37.066424124828195</v>
      </c>
      <c r="E45" s="3">
        <v>88.366084566254344</v>
      </c>
      <c r="F45" s="3">
        <v>0</v>
      </c>
      <c r="G45" s="2">
        <v>0.21666666666666665</v>
      </c>
      <c r="I45">
        <f>VLOOKUP(A45,ProjSalaries!$A$3:$G$391,7,FALSE)</f>
        <v>16</v>
      </c>
    </row>
    <row r="46" spans="1:9" x14ac:dyDescent="0.2">
      <c r="A46" t="s">
        <v>380</v>
      </c>
      <c r="B46">
        <v>495</v>
      </c>
      <c r="C46" s="3">
        <v>47.142857142857139</v>
      </c>
      <c r="D46" s="3">
        <v>19.642857142857142</v>
      </c>
      <c r="E46" s="3">
        <v>90.357142857142847</v>
      </c>
      <c r="F46" s="3">
        <v>0</v>
      </c>
      <c r="G46" s="2">
        <v>0.33300000000000002</v>
      </c>
      <c r="I46">
        <f>VLOOKUP(A46,ProjSalaries!$A$3:$G$391,7,FALSE)</f>
        <v>15</v>
      </c>
    </row>
    <row r="47" spans="1:9" x14ac:dyDescent="0.2">
      <c r="A47" t="s">
        <v>368</v>
      </c>
      <c r="B47">
        <v>542</v>
      </c>
      <c r="C47" s="3">
        <v>73.239024653097147</v>
      </c>
      <c r="D47" s="3">
        <v>17.519047693887778</v>
      </c>
      <c r="E47" s="3">
        <v>63.678617692263757</v>
      </c>
      <c r="F47" s="3">
        <v>3.6000528870464907</v>
      </c>
      <c r="G47" s="2">
        <v>0.24166666666666667</v>
      </c>
      <c r="I47">
        <f>VLOOKUP(A47,ProjSalaries!$A$3:$G$391,7,FALSE)</f>
        <v>11</v>
      </c>
    </row>
    <row r="48" spans="1:9" x14ac:dyDescent="0.2">
      <c r="A48" t="s">
        <v>385</v>
      </c>
      <c r="B48">
        <v>536</v>
      </c>
      <c r="C48" s="3">
        <v>73.079155250528473</v>
      </c>
      <c r="D48" s="3">
        <v>19.226163500943617</v>
      </c>
      <c r="E48" s="3">
        <v>79.854949526132074</v>
      </c>
      <c r="F48" s="3">
        <v>3.2474873542269247</v>
      </c>
      <c r="G48" s="2">
        <v>0.27333333333333337</v>
      </c>
      <c r="I48">
        <f>VLOOKUP(A48,ProjSalaries!$A$3:$G$391,7,FALSE)</f>
        <v>11</v>
      </c>
    </row>
    <row r="49" spans="1:9" x14ac:dyDescent="0.2">
      <c r="A49" t="s">
        <v>387</v>
      </c>
      <c r="B49">
        <v>478</v>
      </c>
      <c r="C49" s="3">
        <v>77.674999999999997</v>
      </c>
      <c r="D49" s="3">
        <v>47.800000000000004</v>
      </c>
      <c r="E49" s="3">
        <v>95.600000000000009</v>
      </c>
      <c r="F49" s="3">
        <v>0</v>
      </c>
      <c r="G49" s="2">
        <v>0.26300000000000001</v>
      </c>
      <c r="I49">
        <f>VLOOKUP(A49,ProjSalaries!$A$3:$G$391,7,FALSE)</f>
        <v>9</v>
      </c>
    </row>
    <row r="50" spans="1:9" x14ac:dyDescent="0.2">
      <c r="A50" t="s">
        <v>382</v>
      </c>
      <c r="B50">
        <v>529</v>
      </c>
      <c r="C50" s="3">
        <v>75.187697388528733</v>
      </c>
      <c r="D50" s="3">
        <v>20.820490796331882</v>
      </c>
      <c r="E50" s="3">
        <v>58.275323063636215</v>
      </c>
      <c r="F50" s="3">
        <v>6.1126671825540049</v>
      </c>
      <c r="G50" s="2">
        <v>0.24533333333333332</v>
      </c>
      <c r="I50">
        <f>VLOOKUP(A50,ProjSalaries!$A$3:$G$391,7,FALSE)</f>
        <v>9</v>
      </c>
    </row>
    <row r="51" spans="1:9" x14ac:dyDescent="0.2">
      <c r="A51" t="s">
        <v>366</v>
      </c>
      <c r="B51">
        <v>546</v>
      </c>
      <c r="C51" s="3">
        <v>82.209229774232952</v>
      </c>
      <c r="D51" s="3">
        <v>27.6472493353474</v>
      </c>
      <c r="E51" s="3">
        <v>101.84700484896162</v>
      </c>
      <c r="F51" s="3">
        <v>0</v>
      </c>
      <c r="G51" s="2">
        <v>0.26233333333333336</v>
      </c>
      <c r="I51" s="32">
        <f>VLOOKUP(A51,ProjSalaries!$A$3:$G$391,7,FALSE)</f>
        <v>4</v>
      </c>
    </row>
    <row r="52" spans="1:9" x14ac:dyDescent="0.2">
      <c r="A52" t="s">
        <v>381</v>
      </c>
      <c r="B52">
        <v>541</v>
      </c>
      <c r="C52" s="3">
        <v>82.001968503937007</v>
      </c>
      <c r="D52" s="3">
        <v>24.174606299212599</v>
      </c>
      <c r="E52" s="3">
        <v>80.582020997375324</v>
      </c>
      <c r="F52" s="3">
        <v>0</v>
      </c>
      <c r="G52" s="2">
        <v>0.28200000000000003</v>
      </c>
      <c r="I52">
        <f>VLOOKUP(A52,ProjSalaries!$A$3:$G$391,7,FALSE)</f>
        <v>4</v>
      </c>
    </row>
    <row r="53" spans="1:9" x14ac:dyDescent="0.2">
      <c r="A53" t="s">
        <v>376</v>
      </c>
      <c r="B53">
        <v>411</v>
      </c>
      <c r="C53" s="3">
        <v>63.586546280794074</v>
      </c>
      <c r="D53" s="3">
        <v>26.212186079885196</v>
      </c>
      <c r="E53" s="3">
        <v>71.819325520210484</v>
      </c>
      <c r="F53" s="3">
        <v>0.55540540540540539</v>
      </c>
      <c r="G53" s="2">
        <v>0.255</v>
      </c>
      <c r="I53">
        <f>VLOOKUP(A53,ProjSalaries!$A$3:$G$391,7,FALSE)</f>
        <v>6</v>
      </c>
    </row>
    <row r="54" spans="1:9" x14ac:dyDescent="0.2">
      <c r="A54" t="s">
        <v>375</v>
      </c>
      <c r="B54">
        <v>552</v>
      </c>
      <c r="C54" s="3">
        <v>83.852479348181276</v>
      </c>
      <c r="D54" s="3">
        <v>20.528525315083385</v>
      </c>
      <c r="E54" s="3">
        <v>62.744768134663595</v>
      </c>
      <c r="F54" s="3">
        <v>2.4839912903531189</v>
      </c>
      <c r="G54" s="2">
        <v>0.25699999999999995</v>
      </c>
      <c r="I54">
        <f>VLOOKUP(A54,ProjSalaries!$A$3:$G$391,7,FALSE)</f>
        <v>9</v>
      </c>
    </row>
    <row r="55" spans="1:9" x14ac:dyDescent="0.2">
      <c r="A55" t="s">
        <v>374</v>
      </c>
      <c r="B55">
        <v>489</v>
      </c>
      <c r="C55" s="3">
        <v>60.97636132609717</v>
      </c>
      <c r="D55" s="3">
        <v>18.024995598926544</v>
      </c>
      <c r="E55" s="3">
        <v>71.825353262401009</v>
      </c>
      <c r="F55" s="3">
        <v>0</v>
      </c>
      <c r="G55" s="2">
        <v>0.26700000000000002</v>
      </c>
      <c r="I55">
        <f>VLOOKUP(A55,ProjSalaries!$A$3:$G$391,7,FALSE)</f>
        <v>3</v>
      </c>
    </row>
    <row r="56" spans="1:9" x14ac:dyDescent="0.2">
      <c r="A56" t="s">
        <v>395</v>
      </c>
      <c r="B56">
        <v>495</v>
      </c>
      <c r="C56" s="3">
        <v>65.081577895157722</v>
      </c>
      <c r="D56" s="3">
        <v>20.387929038910748</v>
      </c>
      <c r="E56" s="3">
        <v>74.782476483090988</v>
      </c>
      <c r="F56" s="3">
        <v>2.5417201540436456</v>
      </c>
      <c r="G56" s="2">
        <v>0.25133333333333335</v>
      </c>
      <c r="I56">
        <f>VLOOKUP(A56,ProjSalaries!$A$3:$G$391,7,FALSE)</f>
        <v>1</v>
      </c>
    </row>
    <row r="57" spans="1:9" x14ac:dyDescent="0.2">
      <c r="A57" t="s">
        <v>392</v>
      </c>
      <c r="B57">
        <v>448</v>
      </c>
      <c r="C57" s="3">
        <v>66.559156785243744</v>
      </c>
      <c r="D57" s="3">
        <v>26.232411067193674</v>
      </c>
      <c r="E57" s="3">
        <v>68.013702239789197</v>
      </c>
      <c r="F57" s="3">
        <v>0</v>
      </c>
      <c r="G57" s="2">
        <v>0.20849999999999999</v>
      </c>
      <c r="I57">
        <f>VLOOKUP(A57,ProjSalaries!$A$3:$G$391,7,FALSE)</f>
        <v>1</v>
      </c>
    </row>
    <row r="58" spans="1:9" x14ac:dyDescent="0.2">
      <c r="A58" t="s">
        <v>402</v>
      </c>
      <c r="B58">
        <v>498</v>
      </c>
      <c r="C58" s="3">
        <v>61.912635996903141</v>
      </c>
      <c r="D58" s="3">
        <v>10.440528095839614</v>
      </c>
      <c r="E58" s="3">
        <v>46.89613300191516</v>
      </c>
      <c r="F58" s="3">
        <v>3.5512000325985085</v>
      </c>
      <c r="G58" s="2">
        <v>0.248</v>
      </c>
      <c r="I58">
        <f>VLOOKUP(A58,ProjSalaries!$A$3:$G$391,7,FALSE)</f>
        <v>3</v>
      </c>
    </row>
    <row r="59" spans="1:9" x14ac:dyDescent="0.2">
      <c r="A59" t="s">
        <v>398</v>
      </c>
      <c r="B59">
        <v>381</v>
      </c>
      <c r="C59" s="3">
        <v>58.511783189316574</v>
      </c>
      <c r="D59" s="3">
        <v>20.146160644147681</v>
      </c>
      <c r="E59" s="3">
        <v>55.088619402985081</v>
      </c>
      <c r="F59" s="3">
        <v>2.8432835820895521</v>
      </c>
      <c r="G59" s="2">
        <v>0.24349999999999999</v>
      </c>
      <c r="I59">
        <f>VLOOKUP(A59,ProjSalaries!$A$3:$G$391,7,FALSE)</f>
        <v>6</v>
      </c>
    </row>
    <row r="60" spans="1:9" x14ac:dyDescent="0.2">
      <c r="A60" s="4" t="s">
        <v>51</v>
      </c>
      <c r="B60" s="4" t="s">
        <v>52</v>
      </c>
      <c r="C60" s="4" t="s">
        <v>7</v>
      </c>
      <c r="D60" s="4" t="s">
        <v>4</v>
      </c>
      <c r="E60" s="4" t="s">
        <v>10</v>
      </c>
      <c r="F60" s="4" t="s">
        <v>13</v>
      </c>
      <c r="G60" s="4" t="s">
        <v>2</v>
      </c>
    </row>
    <row r="61" spans="1:9" x14ac:dyDescent="0.2">
      <c r="A61" t="s">
        <v>361</v>
      </c>
      <c r="B61">
        <v>566</v>
      </c>
      <c r="C61" s="3">
        <v>95.691612870832344</v>
      </c>
      <c r="D61" s="3">
        <v>23.491705198462355</v>
      </c>
      <c r="E61" s="3">
        <v>76.713602543445845</v>
      </c>
      <c r="F61" s="3">
        <v>18.639806199722358</v>
      </c>
      <c r="G61" s="2">
        <v>0.317</v>
      </c>
      <c r="I61">
        <f>VLOOKUP(A61,ProjSalaries!$A$3:$G$391,7,FALSE)</f>
        <v>34</v>
      </c>
    </row>
    <row r="62" spans="1:9" x14ac:dyDescent="0.2">
      <c r="A62" t="s">
        <v>427</v>
      </c>
      <c r="B62">
        <v>591</v>
      </c>
      <c r="C62" s="3">
        <v>87.990312957010232</v>
      </c>
      <c r="D62" s="3">
        <v>15.51818739585638</v>
      </c>
      <c r="E62" s="3">
        <v>63.939931579253482</v>
      </c>
      <c r="F62" s="3">
        <v>29.344766196637547</v>
      </c>
      <c r="G62" s="2">
        <v>0.29599999999999999</v>
      </c>
      <c r="I62">
        <f>VLOOKUP(A62,ProjSalaries!$A$3:$G$391,7,FALSE)</f>
        <v>33</v>
      </c>
    </row>
    <row r="63" spans="1:9" x14ac:dyDescent="0.2">
      <c r="A63" t="s">
        <v>440</v>
      </c>
      <c r="B63">
        <v>575</v>
      </c>
      <c r="C63" s="3">
        <v>96.151567183231236</v>
      </c>
      <c r="D63" s="3">
        <v>24.132010755682874</v>
      </c>
      <c r="E63" s="3">
        <v>78.21303438569268</v>
      </c>
      <c r="F63" s="3">
        <v>13.564338548159643</v>
      </c>
      <c r="G63" s="2">
        <v>0.27566666666666667</v>
      </c>
      <c r="I63">
        <f>VLOOKUP(A63,ProjSalaries!$A$3:$G$391,7,FALSE)</f>
        <v>30</v>
      </c>
    </row>
    <row r="64" spans="1:9" x14ac:dyDescent="0.2">
      <c r="A64" t="s">
        <v>445</v>
      </c>
      <c r="B64">
        <v>597</v>
      </c>
      <c r="C64" s="3">
        <v>99.892037453183505</v>
      </c>
      <c r="D64" s="3">
        <v>22.36486095505618</v>
      </c>
      <c r="E64" s="3">
        <v>70.840459737827715</v>
      </c>
      <c r="F64" s="3">
        <v>10.79612265917603</v>
      </c>
      <c r="G64" s="2">
        <v>0.27800000000000002</v>
      </c>
      <c r="I64">
        <f>VLOOKUP(A64,ProjSalaries!$A$3:$G$391,7,FALSE)</f>
        <v>23</v>
      </c>
    </row>
    <row r="65" spans="1:9" x14ac:dyDescent="0.2">
      <c r="A65" t="s">
        <v>429</v>
      </c>
      <c r="B65">
        <v>539</v>
      </c>
      <c r="C65" s="3">
        <v>100.4707627118644</v>
      </c>
      <c r="D65" s="3">
        <v>21.980790960451976</v>
      </c>
      <c r="E65" s="3">
        <v>70.842372881355942</v>
      </c>
      <c r="F65" s="3">
        <v>18.008192090395482</v>
      </c>
      <c r="G65" s="2">
        <v>0.24199999999999999</v>
      </c>
      <c r="I65">
        <f>VLOOKUP(A65,ProjSalaries!$A$3:$G$391,7,FALSE)</f>
        <v>23</v>
      </c>
    </row>
    <row r="66" spans="1:9" x14ac:dyDescent="0.2">
      <c r="A66" t="s">
        <v>431</v>
      </c>
      <c r="B66">
        <v>560</v>
      </c>
      <c r="C66" s="3">
        <v>84.187384425724275</v>
      </c>
      <c r="D66" s="3">
        <v>33.716868707622766</v>
      </c>
      <c r="E66" s="3">
        <v>84.984590096568724</v>
      </c>
      <c r="F66" s="3">
        <v>11.896445448941854</v>
      </c>
      <c r="G66" s="2">
        <v>0.25700000000000001</v>
      </c>
      <c r="I66">
        <v>23</v>
      </c>
    </row>
    <row r="67" spans="1:9" x14ac:dyDescent="0.2">
      <c r="A67" t="s">
        <v>428</v>
      </c>
      <c r="B67">
        <v>563</v>
      </c>
      <c r="C67" s="3">
        <v>84.187384425724275</v>
      </c>
      <c r="D67" s="3">
        <v>36.586918848900716</v>
      </c>
      <c r="E67" s="3">
        <v>102.4680104327125</v>
      </c>
      <c r="F67" s="3">
        <v>9.1307152359613504</v>
      </c>
      <c r="G67" s="2">
        <v>0.26950000000000002</v>
      </c>
      <c r="I67">
        <f>VLOOKUP(A67,ProjSalaries!$A$3:$G$391,7,FALSE)</f>
        <v>22</v>
      </c>
    </row>
    <row r="68" spans="1:9" x14ac:dyDescent="0.2">
      <c r="A68" t="s">
        <v>439</v>
      </c>
      <c r="B68">
        <v>538</v>
      </c>
      <c r="C68" s="3">
        <v>75.701225043751549</v>
      </c>
      <c r="D68" s="3">
        <v>14.398547090967536</v>
      </c>
      <c r="E68" s="3">
        <v>64.055414836244154</v>
      </c>
      <c r="F68" s="3">
        <v>7.3374291938997827</v>
      </c>
      <c r="G68" s="2">
        <v>0.3193333333333333</v>
      </c>
      <c r="I68">
        <f>VLOOKUP(A68,ProjSalaries!$A$3:$G$391,7,FALSE)</f>
        <v>19</v>
      </c>
    </row>
    <row r="69" spans="1:9" x14ac:dyDescent="0.2">
      <c r="A69" t="s">
        <v>384</v>
      </c>
      <c r="B69">
        <v>525</v>
      </c>
      <c r="C69" s="3">
        <v>63.292616985066104</v>
      </c>
      <c r="D69" s="3">
        <v>30.334706937382229</v>
      </c>
      <c r="E69" s="3">
        <v>92.117666022548192</v>
      </c>
      <c r="F69" s="3">
        <v>3.4844573861897943</v>
      </c>
      <c r="G69" s="2">
        <v>0.245</v>
      </c>
      <c r="I69" s="32">
        <f>VLOOKUP(A69,ProjSalaries!$A$3:$G$391,7,FALSE)</f>
        <v>18</v>
      </c>
    </row>
    <row r="70" spans="1:9" x14ac:dyDescent="0.2">
      <c r="A70" t="s">
        <v>455</v>
      </c>
      <c r="B70">
        <v>464</v>
      </c>
      <c r="C70" s="3">
        <v>36.038834951456309</v>
      </c>
      <c r="D70" s="3">
        <v>0</v>
      </c>
      <c r="E70" s="3">
        <v>49.553398058252426</v>
      </c>
      <c r="F70" s="3">
        <v>9.0097087378640772</v>
      </c>
      <c r="G70" s="2">
        <v>0.34</v>
      </c>
      <c r="I70">
        <f>VLOOKUP(A70,ProjSalaries!$A$3:$G$391,7,FALSE)</f>
        <v>17</v>
      </c>
    </row>
    <row r="71" spans="1:9" x14ac:dyDescent="0.2">
      <c r="A71" t="s">
        <v>438</v>
      </c>
      <c r="B71">
        <v>570</v>
      </c>
      <c r="C71" s="3">
        <v>92.094460483579937</v>
      </c>
      <c r="D71" s="3">
        <v>16.60185853482497</v>
      </c>
      <c r="E71" s="3">
        <v>67.795922049801518</v>
      </c>
      <c r="F71" s="3">
        <v>15.90761457957416</v>
      </c>
      <c r="G71" s="2">
        <v>0.27700000000000002</v>
      </c>
      <c r="I71">
        <f>VLOOKUP(A71,ProjSalaries!$A$3:$G$391,7,FALSE)</f>
        <v>14</v>
      </c>
    </row>
    <row r="72" spans="1:9" x14ac:dyDescent="0.2">
      <c r="A72" t="s">
        <v>436</v>
      </c>
      <c r="B72">
        <v>483</v>
      </c>
      <c r="C72" s="3">
        <v>70.75459907606006</v>
      </c>
      <c r="D72" s="3">
        <v>12.720487543309686</v>
      </c>
      <c r="E72" s="3">
        <v>61.968796403233782</v>
      </c>
      <c r="F72" s="3">
        <v>12.25230984985976</v>
      </c>
      <c r="G72" s="2">
        <v>0.28049999999999997</v>
      </c>
      <c r="I72">
        <v>11</v>
      </c>
    </row>
    <row r="73" spans="1:9" x14ac:dyDescent="0.2">
      <c r="A73" t="s">
        <v>433</v>
      </c>
      <c r="B73">
        <v>576</v>
      </c>
      <c r="C73" s="3">
        <v>84.14903299203641</v>
      </c>
      <c r="D73" s="3">
        <v>14.276450511945395</v>
      </c>
      <c r="E73" s="3">
        <v>65.641638225255974</v>
      </c>
      <c r="F73" s="3">
        <v>11.886234357224119</v>
      </c>
      <c r="G73" s="2">
        <v>0.28333333333333338</v>
      </c>
      <c r="I73">
        <f>VLOOKUP(A73,ProjSalaries!$A$3:$G$391,7,FALSE)</f>
        <v>9</v>
      </c>
    </row>
    <row r="74" spans="1:9" x14ac:dyDescent="0.2">
      <c r="A74" t="s">
        <v>443</v>
      </c>
      <c r="B74">
        <v>516</v>
      </c>
      <c r="C74" s="3">
        <v>104.8125</v>
      </c>
      <c r="D74" s="3">
        <v>12.09375</v>
      </c>
      <c r="E74" s="3">
        <v>48.375</v>
      </c>
      <c r="F74" s="3">
        <v>34.265625</v>
      </c>
      <c r="G74" s="2">
        <v>0.27300000000000002</v>
      </c>
      <c r="I74">
        <f>VLOOKUP(A74,ProjSalaries!$A$3:$G$391,7,FALSE)</f>
        <v>9</v>
      </c>
    </row>
    <row r="75" spans="1:9" x14ac:dyDescent="0.2">
      <c r="A75" t="s">
        <v>448</v>
      </c>
      <c r="B75">
        <v>532</v>
      </c>
      <c r="C75" s="3">
        <v>73.866920267011352</v>
      </c>
      <c r="D75" s="3">
        <v>29.77598964230965</v>
      </c>
      <c r="E75" s="3">
        <v>93.714214622646494</v>
      </c>
      <c r="F75" s="3">
        <v>8.2263607999094681</v>
      </c>
      <c r="G75" s="2">
        <v>0.20833333333333334</v>
      </c>
      <c r="I75">
        <f>VLOOKUP(A75,ProjSalaries!$A$3:$G$391,7,FALSE)</f>
        <v>5</v>
      </c>
    </row>
    <row r="76" spans="1:9" x14ac:dyDescent="0.2">
      <c r="A76" t="s">
        <v>468</v>
      </c>
      <c r="B76">
        <v>548</v>
      </c>
      <c r="C76" s="3">
        <v>70.341303325661727</v>
      </c>
      <c r="D76" s="3">
        <v>16.104005854465619</v>
      </c>
      <c r="E76" s="3">
        <v>53.512051502328006</v>
      </c>
      <c r="F76" s="3">
        <v>2.4226528224110075</v>
      </c>
      <c r="G76" s="2">
        <v>0.27166666666666667</v>
      </c>
      <c r="I76">
        <f>VLOOKUP(A76,ProjSalaries!$A$3:$G$391,7,FALSE)</f>
        <v>5</v>
      </c>
    </row>
    <row r="77" spans="1:9" x14ac:dyDescent="0.2">
      <c r="A77" t="s">
        <v>451</v>
      </c>
      <c r="B77">
        <v>568</v>
      </c>
      <c r="C77" s="3">
        <v>66.444045650954791</v>
      </c>
      <c r="D77" s="3">
        <v>21.30619377390045</v>
      </c>
      <c r="E77" s="3">
        <v>66.35075109937884</v>
      </c>
      <c r="F77" s="3">
        <v>5.2185120552683051</v>
      </c>
      <c r="G77" s="2">
        <v>0.24233333333333332</v>
      </c>
      <c r="I77">
        <f>VLOOKUP(A77,ProjSalaries!$A$3:$G$391,7,FALSE)</f>
        <v>1</v>
      </c>
    </row>
    <row r="78" spans="1:9" x14ac:dyDescent="0.2">
      <c r="A78" t="s">
        <v>444</v>
      </c>
      <c r="B78">
        <v>576</v>
      </c>
      <c r="C78" s="3">
        <v>74.382485833565752</v>
      </c>
      <c r="D78" s="3">
        <v>10.374367658481324</v>
      </c>
      <c r="E78" s="3">
        <v>61.339675701275418</v>
      </c>
      <c r="F78" s="3">
        <v>18.207490857983213</v>
      </c>
      <c r="G78" s="2">
        <v>0.26599999999999996</v>
      </c>
      <c r="I78">
        <f>VLOOKUP(A78,ProjSalaries!$A$3:$G$391,7,FALSE)</f>
        <v>9</v>
      </c>
    </row>
    <row r="79" spans="1:9" x14ac:dyDescent="0.2">
      <c r="A79" t="s">
        <v>437</v>
      </c>
      <c r="B79">
        <v>558</v>
      </c>
      <c r="C79" s="3">
        <v>79.318734451536102</v>
      </c>
      <c r="D79" s="3">
        <v>11.261321994125922</v>
      </c>
      <c r="E79" s="3">
        <v>55.990377600336053</v>
      </c>
      <c r="F79" s="3">
        <v>8.576616431696646</v>
      </c>
      <c r="G79" s="2">
        <v>0.27166666666666667</v>
      </c>
      <c r="I79">
        <f>VLOOKUP(A79,ProjSalaries!$A$3:$G$391,7,FALSE)</f>
        <v>6</v>
      </c>
    </row>
    <row r="80" spans="1:9" x14ac:dyDescent="0.2">
      <c r="A80" t="s">
        <v>441</v>
      </c>
      <c r="B80">
        <v>384</v>
      </c>
      <c r="C80" s="3">
        <v>45.958053741840992</v>
      </c>
      <c r="D80" s="3">
        <v>10.014324074987506</v>
      </c>
      <c r="E80" s="3">
        <v>37.568088645381977</v>
      </c>
      <c r="F80" s="3">
        <v>28.659082057469611</v>
      </c>
      <c r="G80" s="2">
        <v>0.25533333333333336</v>
      </c>
      <c r="I80">
        <f>VLOOKUP(A80,ProjSalaries!$A$3:$G$391,7,FALSE)</f>
        <v>9</v>
      </c>
    </row>
    <row r="81" spans="1:9" x14ac:dyDescent="0.2">
      <c r="A81" t="s">
        <v>434</v>
      </c>
      <c r="B81">
        <v>452</v>
      </c>
      <c r="C81" s="3">
        <v>60.962895219689521</v>
      </c>
      <c r="D81" s="3">
        <v>7.652101223788625</v>
      </c>
      <c r="E81" s="3">
        <v>46.14604842621511</v>
      </c>
      <c r="F81" s="3">
        <v>17.189063168046136</v>
      </c>
      <c r="G81" s="2">
        <v>0.27233333333333332</v>
      </c>
      <c r="I81">
        <v>8</v>
      </c>
    </row>
    <row r="82" spans="1:9" x14ac:dyDescent="0.2">
      <c r="A82" t="s">
        <v>435</v>
      </c>
      <c r="B82">
        <v>493</v>
      </c>
      <c r="C82" s="3">
        <v>70.718464621067085</v>
      </c>
      <c r="D82" s="3">
        <v>24.140231748994601</v>
      </c>
      <c r="E82" s="3">
        <v>66.916209324970382</v>
      </c>
      <c r="F82" s="3">
        <v>0.72695047580916861</v>
      </c>
      <c r="G82" s="2">
        <v>0.25566666666666665</v>
      </c>
      <c r="I82">
        <f>VLOOKUP(A82,ProjSalaries!$A$3:$G$391,7,FALSE)</f>
        <v>6</v>
      </c>
    </row>
    <row r="83" spans="1:9" x14ac:dyDescent="0.2">
      <c r="A83" t="s">
        <v>453</v>
      </c>
      <c r="B83">
        <v>466</v>
      </c>
      <c r="C83" s="3">
        <v>71.880806310254158</v>
      </c>
      <c r="D83" s="3">
        <v>2.8588957055214723</v>
      </c>
      <c r="E83" s="3">
        <v>47.056912795793167</v>
      </c>
      <c r="F83" s="3">
        <v>1.4294478527607362</v>
      </c>
      <c r="G83" s="2">
        <v>0.32750000000000001</v>
      </c>
      <c r="I83">
        <f>VLOOKUP(A83,ProjSalaries!$A$3:$G$391,7,FALSE)</f>
        <v>4</v>
      </c>
    </row>
    <row r="84" spans="1:9" x14ac:dyDescent="0.2">
      <c r="A84" t="s">
        <v>458</v>
      </c>
      <c r="B84">
        <v>431</v>
      </c>
      <c r="C84" s="3">
        <v>75.824074074074076</v>
      </c>
      <c r="D84" s="3">
        <v>0</v>
      </c>
      <c r="E84" s="3">
        <v>51.879629629629626</v>
      </c>
      <c r="F84" s="3">
        <v>11.972222222222221</v>
      </c>
      <c r="G84" s="2">
        <v>0.222</v>
      </c>
      <c r="I84">
        <f>VLOOKUP(A84,ProjSalaries!$A$3:$G$391,7,FALSE)</f>
        <v>4</v>
      </c>
    </row>
    <row r="85" spans="1:9" x14ac:dyDescent="0.2">
      <c r="A85" t="s">
        <v>447</v>
      </c>
      <c r="B85">
        <v>376</v>
      </c>
      <c r="C85" s="3">
        <v>50.147810781078107</v>
      </c>
      <c r="D85" s="3">
        <v>15.655678193906347</v>
      </c>
      <c r="E85" s="3">
        <v>68.514890132491502</v>
      </c>
      <c r="F85" s="3">
        <v>6.1170184148849662</v>
      </c>
      <c r="G85" s="2">
        <v>0.23199999999999998</v>
      </c>
      <c r="I85">
        <f>VLOOKUP(A85,ProjSalaries!$A$3:$G$391,7,FALSE)</f>
        <v>1</v>
      </c>
    </row>
    <row r="86" spans="1:9" x14ac:dyDescent="0.2">
      <c r="A86" t="s">
        <v>446</v>
      </c>
      <c r="B86">
        <v>529</v>
      </c>
      <c r="C86" s="3">
        <v>72.859082292384926</v>
      </c>
      <c r="D86" s="3">
        <v>14.633886645720775</v>
      </c>
      <c r="E86" s="3">
        <v>54.727421251835203</v>
      </c>
      <c r="F86" s="3">
        <v>2.9896635740314825</v>
      </c>
      <c r="G86" s="2">
        <v>0.26166666666666666</v>
      </c>
      <c r="I86">
        <f>VLOOKUP(A86,ProjSalaries!$A$3:$G$391,7,FALSE)</f>
        <v>1</v>
      </c>
    </row>
    <row r="87" spans="1:9" x14ac:dyDescent="0.2">
      <c r="A87" t="s">
        <v>389</v>
      </c>
      <c r="B87">
        <v>385</v>
      </c>
      <c r="C87" s="3">
        <v>46.614622399431525</v>
      </c>
      <c r="D87" s="3">
        <v>16.578056531522638</v>
      </c>
      <c r="E87" s="3">
        <v>57.227162370218309</v>
      </c>
      <c r="F87" s="3">
        <v>5.064989538510126</v>
      </c>
      <c r="G87" s="2">
        <v>0.23299999999999998</v>
      </c>
      <c r="I87">
        <f>VLOOKUP(A87,ProjSalaries!$A$3:$G$391,7,FALSE)</f>
        <v>2</v>
      </c>
    </row>
    <row r="88" spans="1:9" x14ac:dyDescent="0.2">
      <c r="A88" t="s">
        <v>788</v>
      </c>
      <c r="B88">
        <v>337</v>
      </c>
      <c r="C88" s="3">
        <v>50.351475341465964</v>
      </c>
      <c r="D88" s="3">
        <v>14.521648007140469</v>
      </c>
      <c r="E88" s="3">
        <v>48.059288930525483</v>
      </c>
      <c r="F88" s="3">
        <v>1.9236546734924409</v>
      </c>
      <c r="G88" s="2">
        <v>0.24099999999999999</v>
      </c>
      <c r="I88">
        <f>VLOOKUP(A88,ProjSalaries!$A$3:$G$391,7,FALSE)</f>
        <v>6</v>
      </c>
    </row>
    <row r="89" spans="1:9" x14ac:dyDescent="0.2">
      <c r="A89" t="s">
        <v>473</v>
      </c>
      <c r="B89">
        <v>435</v>
      </c>
      <c r="C89" s="3">
        <v>44.555393358417504</v>
      </c>
      <c r="D89" s="3">
        <v>2.4347395044573856</v>
      </c>
      <c r="E89" s="3">
        <v>33.947128069819364</v>
      </c>
      <c r="F89" s="3">
        <v>0.57387862796833766</v>
      </c>
      <c r="G89" s="2">
        <v>0.2205</v>
      </c>
      <c r="I89">
        <v>1</v>
      </c>
    </row>
    <row r="90" spans="1:9" x14ac:dyDescent="0.2">
      <c r="A90" t="s">
        <v>837</v>
      </c>
      <c r="B90">
        <v>532</v>
      </c>
      <c r="C90" s="3">
        <v>75.298461538461538</v>
      </c>
      <c r="D90" s="3">
        <v>11.458461538461538</v>
      </c>
      <c r="E90" s="3">
        <v>65.476923076923086</v>
      </c>
      <c r="F90" s="3">
        <v>14.732307692307693</v>
      </c>
      <c r="G90" s="2">
        <v>0.27700000000000002</v>
      </c>
      <c r="I90">
        <f>VLOOKUP(A90,ProjSalaries!$A$3:$G$391,7,FALSE)</f>
        <v>11</v>
      </c>
    </row>
    <row r="91" spans="1:9" x14ac:dyDescent="0.2">
      <c r="A91" s="4" t="s">
        <v>51</v>
      </c>
      <c r="B91" s="4" t="s">
        <v>52</v>
      </c>
      <c r="C91" s="4" t="s">
        <v>7</v>
      </c>
      <c r="D91" s="4" t="s">
        <v>4</v>
      </c>
      <c r="E91" s="4" t="s">
        <v>10</v>
      </c>
      <c r="F91" s="4" t="s">
        <v>13</v>
      </c>
      <c r="G91" s="4" t="s">
        <v>2</v>
      </c>
    </row>
    <row r="92" spans="1:9" x14ac:dyDescent="0.2">
      <c r="A92" t="s">
        <v>511</v>
      </c>
      <c r="B92">
        <v>578</v>
      </c>
      <c r="C92" s="3">
        <v>103.43689725080051</v>
      </c>
      <c r="D92" s="3">
        <v>37.149497590582108</v>
      </c>
      <c r="E92" s="3">
        <v>108.64583767533803</v>
      </c>
      <c r="F92" s="3">
        <v>29.724259017159604</v>
      </c>
      <c r="G92" s="2">
        <v>0.27233333333333332</v>
      </c>
      <c r="I92">
        <f>VLOOKUP(A92,ProjSalaries!$A$3:$G$391,7,FALSE)</f>
        <v>39</v>
      </c>
    </row>
    <row r="93" spans="1:9" x14ac:dyDescent="0.2">
      <c r="A93" t="s">
        <v>527</v>
      </c>
      <c r="B93">
        <v>517</v>
      </c>
      <c r="C93" s="3">
        <v>89.814496275846892</v>
      </c>
      <c r="D93" s="3">
        <v>28.505908045796204</v>
      </c>
      <c r="E93" s="3">
        <v>89.502624341620589</v>
      </c>
      <c r="F93" s="3">
        <v>4.4565895618843872</v>
      </c>
      <c r="G93" s="2">
        <v>0.27466666666666667</v>
      </c>
      <c r="I93">
        <f>VLOOKUP(A93,ProjSalaries!$A$3:$G$391,7,FALSE)</f>
        <v>35</v>
      </c>
    </row>
    <row r="94" spans="1:9" x14ac:dyDescent="0.2">
      <c r="A94" t="s">
        <v>361</v>
      </c>
      <c r="B94">
        <v>566</v>
      </c>
      <c r="C94" s="3">
        <v>95.691612870832344</v>
      </c>
      <c r="D94" s="3">
        <v>23.491705198462355</v>
      </c>
      <c r="E94" s="3">
        <v>76.713602543445845</v>
      </c>
      <c r="F94" s="3">
        <v>18.639806199722358</v>
      </c>
      <c r="G94" s="2">
        <v>0.317</v>
      </c>
      <c r="I94">
        <f>VLOOKUP(A94,ProjSalaries!$A$3:$G$391,7,FALSE)</f>
        <v>34</v>
      </c>
    </row>
    <row r="95" spans="1:9" x14ac:dyDescent="0.2">
      <c r="A95" t="s">
        <v>520</v>
      </c>
      <c r="B95">
        <v>576</v>
      </c>
      <c r="C95" s="3">
        <v>91.413926509326018</v>
      </c>
      <c r="D95" s="3">
        <v>34.19341723651651</v>
      </c>
      <c r="E95" s="3">
        <v>101.75579384296091</v>
      </c>
      <c r="F95" s="3">
        <v>1.6304392943618122</v>
      </c>
      <c r="G95" s="2">
        <v>0.28833333333333333</v>
      </c>
      <c r="I95">
        <f>VLOOKUP(A95,ProjSalaries!$A$3:$G$391,7,FALSE)</f>
        <v>29</v>
      </c>
    </row>
    <row r="96" spans="1:9" x14ac:dyDescent="0.2">
      <c r="A96" t="s">
        <v>512</v>
      </c>
      <c r="B96">
        <v>591</v>
      </c>
      <c r="C96" s="3">
        <v>92.279509791729581</v>
      </c>
      <c r="D96" s="3">
        <v>28.277281795732733</v>
      </c>
      <c r="E96" s="3">
        <v>100.42172031835705</v>
      </c>
      <c r="F96" s="3">
        <v>4.6247466941439122</v>
      </c>
      <c r="G96" s="2">
        <v>0.27133333333333337</v>
      </c>
      <c r="I96">
        <f>VLOOKUP(A96,ProjSalaries!$A$3:$G$391,7,FALSE)</f>
        <v>32</v>
      </c>
    </row>
    <row r="97" spans="1:9" x14ac:dyDescent="0.2">
      <c r="A97" t="s">
        <v>429</v>
      </c>
      <c r="B97">
        <v>539</v>
      </c>
      <c r="C97" s="3">
        <v>100.4707627118644</v>
      </c>
      <c r="D97" s="3">
        <v>21.980790960451976</v>
      </c>
      <c r="E97" s="3">
        <v>70.842372881355942</v>
      </c>
      <c r="F97" s="3">
        <v>18.008192090395482</v>
      </c>
      <c r="G97" s="2">
        <v>0.24199999999999999</v>
      </c>
      <c r="I97">
        <f>VLOOKUP(A97,ProjSalaries!$A$3:$G$391,7,FALSE)</f>
        <v>23</v>
      </c>
    </row>
    <row r="98" spans="1:9" x14ac:dyDescent="0.2">
      <c r="A98" t="s">
        <v>513</v>
      </c>
      <c r="B98">
        <v>537</v>
      </c>
      <c r="C98" s="3">
        <v>80.133667055840149</v>
      </c>
      <c r="D98" s="3">
        <v>40.362906200858518</v>
      </c>
      <c r="E98" s="3">
        <v>101.74236135799045</v>
      </c>
      <c r="F98" s="3">
        <v>3.08165229558184</v>
      </c>
      <c r="G98" s="2">
        <v>0.252</v>
      </c>
      <c r="I98">
        <f>VLOOKUP(A98,ProjSalaries!$A$3:$G$391,7,FALSE)</f>
        <v>23</v>
      </c>
    </row>
    <row r="99" spans="1:9" x14ac:dyDescent="0.2">
      <c r="A99" t="s">
        <v>525</v>
      </c>
      <c r="B99">
        <v>565</v>
      </c>
      <c r="C99" s="3">
        <v>80.743056223295113</v>
      </c>
      <c r="D99" s="3">
        <v>20.40317524269982</v>
      </c>
      <c r="E99" s="3">
        <v>71.592121425524283</v>
      </c>
      <c r="F99" s="3">
        <v>7.5956184246462488</v>
      </c>
      <c r="G99" s="2">
        <v>0.25833333333333336</v>
      </c>
      <c r="I99" s="32">
        <f>VLOOKUP(A99,ProjSalaries!$A$3:$G$391,7,FALSE)</f>
        <v>20</v>
      </c>
    </row>
    <row r="100" spans="1:9" x14ac:dyDescent="0.2">
      <c r="A100" t="s">
        <v>439</v>
      </c>
      <c r="B100">
        <v>538</v>
      </c>
      <c r="C100" s="3">
        <v>75.701225043751549</v>
      </c>
      <c r="D100" s="3">
        <v>14.398547090967536</v>
      </c>
      <c r="E100" s="3">
        <v>64.055414836244154</v>
      </c>
      <c r="F100" s="3">
        <v>7.3374291938997827</v>
      </c>
      <c r="G100" s="2">
        <v>0.3193333333333333</v>
      </c>
      <c r="I100">
        <f>VLOOKUP(A100,ProjSalaries!$A$3:$G$391,7,FALSE)</f>
        <v>19</v>
      </c>
    </row>
    <row r="101" spans="1:9" x14ac:dyDescent="0.2">
      <c r="A101" t="s">
        <v>531</v>
      </c>
      <c r="B101">
        <v>587</v>
      </c>
      <c r="C101" s="3">
        <v>98.466850051735165</v>
      </c>
      <c r="D101" s="3">
        <v>23.684200412394752</v>
      </c>
      <c r="E101" s="3">
        <v>70.332451113728311</v>
      </c>
      <c r="F101" s="3">
        <v>2.4473733629381349</v>
      </c>
      <c r="G101" s="2">
        <v>0.25366666666666665</v>
      </c>
      <c r="I101">
        <f>VLOOKUP(A101,ProjSalaries!$A$3:$G$391,7,FALSE)</f>
        <v>17</v>
      </c>
    </row>
    <row r="102" spans="1:9" x14ac:dyDescent="0.2">
      <c r="A102" t="s">
        <v>516</v>
      </c>
      <c r="B102">
        <v>535</v>
      </c>
      <c r="C102" s="3">
        <v>86.696420544784388</v>
      </c>
      <c r="D102" s="3">
        <v>23.33841509094723</v>
      </c>
      <c r="E102" s="3">
        <v>97.930763237541569</v>
      </c>
      <c r="F102" s="3">
        <v>2.3767267987174492</v>
      </c>
      <c r="G102" s="2">
        <v>0.30649999999999999</v>
      </c>
      <c r="I102">
        <f>VLOOKUP(A102,ProjSalaries!$A$3:$G$391,7,FALSE)</f>
        <v>19</v>
      </c>
    </row>
    <row r="103" spans="1:9" x14ac:dyDescent="0.2">
      <c r="A103" t="s">
        <v>530</v>
      </c>
      <c r="B103">
        <v>544</v>
      </c>
      <c r="C103" s="3">
        <v>92.141033896953743</v>
      </c>
      <c r="D103" s="3">
        <v>33.410682416146898</v>
      </c>
      <c r="E103" s="3">
        <v>77.976510705108154</v>
      </c>
      <c r="F103" s="3">
        <v>3.260583981895457</v>
      </c>
      <c r="G103" s="2">
        <v>0.24233333333333332</v>
      </c>
      <c r="I103">
        <f>VLOOKUP(A103,ProjSalaries!$A$3:$G$391,7,FALSE)</f>
        <v>17</v>
      </c>
    </row>
    <row r="104" spans="1:9" x14ac:dyDescent="0.2">
      <c r="A104" t="s">
        <v>523</v>
      </c>
      <c r="B104">
        <v>494</v>
      </c>
      <c r="C104" s="3">
        <v>98.800000000000011</v>
      </c>
      <c r="D104" s="3">
        <v>29.058823529411764</v>
      </c>
      <c r="E104" s="3">
        <v>63.92941176470589</v>
      </c>
      <c r="F104" s="3">
        <v>5.8117647058823527</v>
      </c>
      <c r="G104" s="2">
        <v>0.377</v>
      </c>
      <c r="I104">
        <f>VLOOKUP(A104,ProjSalaries!$A$3:$G$391,7,FALSE)</f>
        <v>16</v>
      </c>
    </row>
    <row r="105" spans="1:9" x14ac:dyDescent="0.2">
      <c r="A105" t="s">
        <v>371</v>
      </c>
      <c r="B105">
        <v>491</v>
      </c>
      <c r="C105" s="3">
        <v>73.649999999999991</v>
      </c>
      <c r="D105" s="3">
        <v>12.275</v>
      </c>
      <c r="E105" s="3">
        <v>70.581249999999997</v>
      </c>
      <c r="F105" s="3">
        <v>3.0687500000000001</v>
      </c>
      <c r="G105" s="2">
        <v>0.33800000000000002</v>
      </c>
      <c r="I105">
        <f>VLOOKUP(A105,ProjSalaries!$A$3:$G$391,7,FALSE)</f>
        <v>16</v>
      </c>
    </row>
    <row r="106" spans="1:9" x14ac:dyDescent="0.2">
      <c r="A106" t="s">
        <v>438</v>
      </c>
      <c r="B106">
        <v>570</v>
      </c>
      <c r="C106" s="3">
        <v>92.094460483579937</v>
      </c>
      <c r="D106" s="3">
        <v>16.60185853482497</v>
      </c>
      <c r="E106" s="3">
        <v>67.795922049801518</v>
      </c>
      <c r="F106" s="3">
        <v>15.90761457957416</v>
      </c>
      <c r="G106" s="2">
        <v>0.27700000000000002</v>
      </c>
      <c r="I106">
        <f>VLOOKUP(A106,ProjSalaries!$A$3:$G$391,7,FALSE)</f>
        <v>14</v>
      </c>
    </row>
    <row r="107" spans="1:9" x14ac:dyDescent="0.2">
      <c r="A107" t="s">
        <v>526</v>
      </c>
      <c r="B107">
        <v>556</v>
      </c>
      <c r="C107" s="3">
        <v>82.115275994865215</v>
      </c>
      <c r="D107" s="3">
        <v>23.696020539152762</v>
      </c>
      <c r="E107" s="3">
        <v>66.448780487804882</v>
      </c>
      <c r="F107" s="3">
        <v>2.0341463414634147</v>
      </c>
      <c r="G107" s="2">
        <v>0.27700000000000002</v>
      </c>
      <c r="I107">
        <f>VLOOKUP(A107,ProjSalaries!$A$3:$G$391,7,FALSE)</f>
        <v>12</v>
      </c>
    </row>
    <row r="108" spans="1:9" x14ac:dyDescent="0.2">
      <c r="A108" t="s">
        <v>521</v>
      </c>
      <c r="B108">
        <v>506</v>
      </c>
      <c r="C108" s="3">
        <v>70.15553657400217</v>
      </c>
      <c r="D108" s="3">
        <v>27.386395403012891</v>
      </c>
      <c r="E108" s="3">
        <v>81.579631930423986</v>
      </c>
      <c r="F108" s="3">
        <v>0</v>
      </c>
      <c r="G108" s="2">
        <v>0.23249999999999998</v>
      </c>
      <c r="I108">
        <f>VLOOKUP(A108,ProjSalaries!$A$3:$G$391,7,FALSE)</f>
        <v>12</v>
      </c>
    </row>
    <row r="109" spans="1:9" x14ac:dyDescent="0.2">
      <c r="A109" t="s">
        <v>517</v>
      </c>
      <c r="B109">
        <v>582</v>
      </c>
      <c r="C109" s="3">
        <v>94.744186046511629</v>
      </c>
      <c r="D109" s="3">
        <v>27.069767441860463</v>
      </c>
      <c r="E109" s="3">
        <v>108.27906976744185</v>
      </c>
      <c r="F109" s="3">
        <v>0</v>
      </c>
      <c r="G109" s="2">
        <v>0.34899999999999998</v>
      </c>
      <c r="I109">
        <f>VLOOKUP(A109,ProjSalaries!$A$3:$G$391,7,FALSE)</f>
        <v>11</v>
      </c>
    </row>
    <row r="110" spans="1:9" x14ac:dyDescent="0.2">
      <c r="A110" t="s">
        <v>368</v>
      </c>
      <c r="B110">
        <v>542</v>
      </c>
      <c r="C110" s="3">
        <v>73.239024653097147</v>
      </c>
      <c r="D110" s="3">
        <v>17.519047693887778</v>
      </c>
      <c r="E110" s="3">
        <v>63.678617692263757</v>
      </c>
      <c r="F110" s="3">
        <v>3.6000528870464907</v>
      </c>
      <c r="G110" s="2">
        <v>0.24166666666666667</v>
      </c>
      <c r="I110">
        <f>VLOOKUP(A110,ProjSalaries!$A$3:$G$391,7,FALSE)</f>
        <v>11</v>
      </c>
    </row>
    <row r="111" spans="1:9" x14ac:dyDescent="0.2">
      <c r="A111" t="s">
        <v>433</v>
      </c>
      <c r="B111">
        <v>576</v>
      </c>
      <c r="C111" s="3">
        <v>84.14903299203641</v>
      </c>
      <c r="D111" s="3">
        <v>14.276450511945395</v>
      </c>
      <c r="E111" s="3">
        <v>65.641638225255974</v>
      </c>
      <c r="F111" s="3">
        <v>11.886234357224119</v>
      </c>
      <c r="G111" s="2">
        <v>0.28333333333333338</v>
      </c>
      <c r="I111">
        <f>VLOOKUP(A111,ProjSalaries!$A$3:$G$391,7,FALSE)</f>
        <v>9</v>
      </c>
    </row>
    <row r="112" spans="1:9" x14ac:dyDescent="0.2">
      <c r="A112" t="s">
        <v>514</v>
      </c>
      <c r="B112">
        <v>564</v>
      </c>
      <c r="C112" s="3">
        <v>76.448439127063267</v>
      </c>
      <c r="D112" s="3">
        <v>22.036805878660314</v>
      </c>
      <c r="E112" s="3">
        <v>83.464544145341748</v>
      </c>
      <c r="F112" s="3">
        <v>2.6852184188176214</v>
      </c>
      <c r="G112" s="2">
        <v>0.26300000000000001</v>
      </c>
      <c r="I112">
        <f>VLOOKUP(A112,ProjSalaries!$A$3:$G$391,7,FALSE)</f>
        <v>9</v>
      </c>
    </row>
    <row r="113" spans="1:9" x14ac:dyDescent="0.2">
      <c r="A113" t="s">
        <v>443</v>
      </c>
      <c r="B113">
        <v>516</v>
      </c>
      <c r="C113" s="3">
        <v>104.8125</v>
      </c>
      <c r="D113" s="3">
        <v>12.09375</v>
      </c>
      <c r="E113" s="3">
        <v>48.375</v>
      </c>
      <c r="F113" s="3">
        <v>34.265625</v>
      </c>
      <c r="G113" s="2">
        <v>0.27300000000000002</v>
      </c>
      <c r="I113">
        <f>VLOOKUP(A113,ProjSalaries!$A$3:$G$391,7,FALSE)</f>
        <v>9</v>
      </c>
    </row>
    <row r="114" spans="1:9" x14ac:dyDescent="0.2">
      <c r="A114" t="s">
        <v>515</v>
      </c>
      <c r="B114">
        <v>541</v>
      </c>
      <c r="C114" s="3">
        <v>60.842092237952507</v>
      </c>
      <c r="D114" s="3">
        <v>23.512681064069298</v>
      </c>
      <c r="E114" s="3">
        <v>85.010275969725811</v>
      </c>
      <c r="F114" s="3">
        <v>1.2251438671347741</v>
      </c>
      <c r="G114" s="2">
        <v>0.26066666666666666</v>
      </c>
      <c r="I114">
        <f>VLOOKUP(A114,ProjSalaries!$A$3:$G$391,7,FALSE)</f>
        <v>4</v>
      </c>
    </row>
    <row r="115" spans="1:9" x14ac:dyDescent="0.2">
      <c r="A115" t="s">
        <v>518</v>
      </c>
      <c r="B115">
        <v>510</v>
      </c>
      <c r="C115" s="3">
        <v>68.918918918918919</v>
      </c>
      <c r="D115" s="3">
        <v>24.810810810810811</v>
      </c>
      <c r="E115" s="3">
        <v>88.216216216216225</v>
      </c>
      <c r="F115" s="3">
        <v>2.756756756756757</v>
      </c>
      <c r="G115" s="2">
        <v>0.222</v>
      </c>
      <c r="I115">
        <v>1</v>
      </c>
    </row>
    <row r="116" spans="1:9" x14ac:dyDescent="0.2">
      <c r="A116" t="s">
        <v>374</v>
      </c>
      <c r="B116">
        <v>489</v>
      </c>
      <c r="C116" s="3">
        <v>60.97636132609717</v>
      </c>
      <c r="D116" s="3">
        <v>18.024995598926544</v>
      </c>
      <c r="E116" s="3">
        <v>71.825353262401009</v>
      </c>
      <c r="F116" s="3">
        <v>0</v>
      </c>
      <c r="G116" s="2">
        <v>0.26700000000000002</v>
      </c>
      <c r="I116">
        <f>VLOOKUP(A116,ProjSalaries!$A$3:$G$391,7,FALSE)</f>
        <v>3</v>
      </c>
    </row>
    <row r="117" spans="1:9" x14ac:dyDescent="0.2">
      <c r="A117" t="s">
        <v>810</v>
      </c>
      <c r="B117">
        <v>452</v>
      </c>
      <c r="C117" s="3">
        <v>60.962895219689521</v>
      </c>
      <c r="D117" s="3">
        <v>7.652101223788625</v>
      </c>
      <c r="E117" s="3">
        <v>46.14604842621511</v>
      </c>
      <c r="F117" s="3">
        <v>17.189063168046136</v>
      </c>
      <c r="G117" s="2">
        <v>0.27233333333333332</v>
      </c>
      <c r="I117">
        <f>VLOOKUP(A117,ProjSalaries!$A$3:$G$391,7,FALSE)</f>
        <v>8</v>
      </c>
    </row>
    <row r="118" spans="1:9" x14ac:dyDescent="0.2">
      <c r="A118" t="s">
        <v>534</v>
      </c>
      <c r="B118">
        <v>514</v>
      </c>
      <c r="C118" s="3">
        <v>77.878787878787875</v>
      </c>
      <c r="D118" s="3">
        <v>0</v>
      </c>
      <c r="E118" s="3">
        <v>46.727272727272727</v>
      </c>
      <c r="F118" s="3">
        <v>0</v>
      </c>
      <c r="G118" s="2">
        <v>0.20200000000000001</v>
      </c>
      <c r="I118">
        <f>VLOOKUP(A118,ProjSalaries!$A$3:$G$391,7,FALSE)</f>
        <v>6</v>
      </c>
    </row>
    <row r="119" spans="1:9" x14ac:dyDescent="0.2">
      <c r="A119" t="s">
        <v>519</v>
      </c>
      <c r="B119">
        <v>427</v>
      </c>
      <c r="C119" s="3">
        <v>52.641159495096439</v>
      </c>
      <c r="D119" s="3">
        <v>4.0924757167659891</v>
      </c>
      <c r="E119" s="3">
        <v>32.314027966777722</v>
      </c>
      <c r="F119" s="3">
        <v>11.265578809065742</v>
      </c>
      <c r="G119" s="2">
        <v>0.25900000000000001</v>
      </c>
      <c r="I119">
        <f>VLOOKUP(A119,ProjSalaries!$A$3:$G$391,7,FALSE)</f>
        <v>6</v>
      </c>
    </row>
    <row r="120" spans="1:9" x14ac:dyDescent="0.2">
      <c r="A120" t="s">
        <v>458</v>
      </c>
      <c r="B120">
        <v>431</v>
      </c>
      <c r="C120" s="3">
        <v>73.828703703703695</v>
      </c>
      <c r="D120" s="3">
        <v>8.2884615384615383</v>
      </c>
      <c r="E120" s="3">
        <v>72.907763532763525</v>
      </c>
      <c r="F120" s="3">
        <v>5.9861111111111107</v>
      </c>
      <c r="G120" s="2">
        <v>0.252</v>
      </c>
      <c r="I120">
        <f>VLOOKUP(A120,ProjSalaries!$A$3:$G$391,7,FALSE)</f>
        <v>4</v>
      </c>
    </row>
    <row r="121" spans="1:9" x14ac:dyDescent="0.2">
      <c r="A121" t="s">
        <v>447</v>
      </c>
      <c r="B121">
        <v>376</v>
      </c>
      <c r="C121" s="3">
        <v>50.147810781078107</v>
      </c>
      <c r="D121" s="3">
        <v>15.655678193906347</v>
      </c>
      <c r="E121" s="3">
        <v>68.514890132491502</v>
      </c>
      <c r="F121" s="3">
        <v>6.1170184148849662</v>
      </c>
      <c r="G121" s="2">
        <v>0.23199999999999998</v>
      </c>
      <c r="I121">
        <f>VLOOKUP(A121,ProjSalaries!$A$3:$G$391,7,FALSE)</f>
        <v>1</v>
      </c>
    </row>
    <row r="122" spans="1:9" x14ac:dyDescent="0.2">
      <c r="A122" t="s">
        <v>538</v>
      </c>
      <c r="B122">
        <v>463</v>
      </c>
      <c r="C122" s="3">
        <v>32.410000000000004</v>
      </c>
      <c r="D122" s="3">
        <v>4.63</v>
      </c>
      <c r="E122" s="3">
        <v>27.779999999999998</v>
      </c>
      <c r="F122" s="3">
        <v>0</v>
      </c>
      <c r="G122" s="2">
        <v>0.22</v>
      </c>
      <c r="I122">
        <f>VLOOKUP(A122,ProjSalaries!$A$3:$G$391,7,FALSE)</f>
        <v>2</v>
      </c>
    </row>
    <row r="123" spans="1:9" x14ac:dyDescent="0.2">
      <c r="A123" t="s">
        <v>390</v>
      </c>
      <c r="B123">
        <v>317</v>
      </c>
      <c r="C123" s="3">
        <v>36.616986769876696</v>
      </c>
      <c r="D123" s="3">
        <v>13.895338551681609</v>
      </c>
      <c r="E123" s="3">
        <v>36.618831831281739</v>
      </c>
      <c r="F123" s="3">
        <v>1.0609103078982598</v>
      </c>
      <c r="G123" s="2">
        <v>0.21233333333333335</v>
      </c>
      <c r="I123">
        <f>VLOOKUP(A123,ProjSalaries!$A$3:$G$391,7,FALSE)</f>
        <v>2</v>
      </c>
    </row>
    <row r="124" spans="1:9" x14ac:dyDescent="0.2">
      <c r="A124" t="s">
        <v>462</v>
      </c>
      <c r="B124">
        <v>381</v>
      </c>
      <c r="C124" s="3">
        <v>43.148026456155328</v>
      </c>
      <c r="D124" s="3">
        <v>3.5441860465116277</v>
      </c>
      <c r="E124" s="3">
        <v>40.489886921271605</v>
      </c>
      <c r="F124" s="3">
        <v>3.4954128440366974</v>
      </c>
      <c r="G124" s="2">
        <v>0.23049999999999998</v>
      </c>
      <c r="I124">
        <f>VLOOKUP(A124,ProjSalaries!$A$3:$G$391,7,FALSE)</f>
        <v>2</v>
      </c>
    </row>
    <row r="125" spans="1:9" x14ac:dyDescent="0.2">
      <c r="A125" s="4" t="s">
        <v>51</v>
      </c>
      <c r="B125" s="4" t="s">
        <v>52</v>
      </c>
      <c r="C125" s="4" t="s">
        <v>7</v>
      </c>
      <c r="D125" s="4" t="s">
        <v>4</v>
      </c>
      <c r="E125" s="4" t="s">
        <v>10</v>
      </c>
      <c r="F125" s="4" t="s">
        <v>13</v>
      </c>
      <c r="G125" s="4" t="s">
        <v>2</v>
      </c>
    </row>
    <row r="126" spans="1:9" x14ac:dyDescent="0.2">
      <c r="A126" t="s">
        <v>550</v>
      </c>
      <c r="B126">
        <v>634</v>
      </c>
      <c r="C126" s="3">
        <v>113.44508821244632</v>
      </c>
      <c r="D126" s="3">
        <v>24.638282695088012</v>
      </c>
      <c r="E126" s="3">
        <v>83.542267634706434</v>
      </c>
      <c r="F126" s="3">
        <v>38.766920085339997</v>
      </c>
      <c r="G126" s="2">
        <v>0.30099999999999999</v>
      </c>
      <c r="I126">
        <f>VLOOKUP(A126,ProjSalaries!$A$3:$G$391,7,FALSE)</f>
        <v>38</v>
      </c>
    </row>
    <row r="127" spans="1:9" x14ac:dyDescent="0.2">
      <c r="A127" t="s">
        <v>556</v>
      </c>
      <c r="B127">
        <v>622</v>
      </c>
      <c r="C127" s="3">
        <v>101.8367043856683</v>
      </c>
      <c r="D127" s="3">
        <v>30.042323070171051</v>
      </c>
      <c r="E127" s="3">
        <v>78.234259143882795</v>
      </c>
      <c r="F127" s="3">
        <v>20.740488214788002</v>
      </c>
      <c r="G127" s="2">
        <v>0.27333333333333332</v>
      </c>
      <c r="I127">
        <f>VLOOKUP(A127,ProjSalaries!$A$3:$G$391,7,FALSE)</f>
        <v>32</v>
      </c>
    </row>
    <row r="128" spans="1:9" x14ac:dyDescent="0.2">
      <c r="A128" t="s">
        <v>552</v>
      </c>
      <c r="B128">
        <v>534</v>
      </c>
      <c r="C128" s="3">
        <v>82.120844423772311</v>
      </c>
      <c r="D128" s="3">
        <v>17.798771474440727</v>
      </c>
      <c r="E128" s="3">
        <v>68.42314053224105</v>
      </c>
      <c r="F128" s="3">
        <v>58.662950081771669</v>
      </c>
      <c r="G128" s="2">
        <v>0.26500000000000001</v>
      </c>
      <c r="I128">
        <f>VLOOKUP(A128,ProjSalaries!$A$3:$G$391,7,FALSE)</f>
        <v>34</v>
      </c>
    </row>
    <row r="129" spans="1:9" x14ac:dyDescent="0.2">
      <c r="A129" t="s">
        <v>900</v>
      </c>
      <c r="B129">
        <v>586</v>
      </c>
      <c r="C129" s="3">
        <v>97.050169885382132</v>
      </c>
      <c r="D129" s="3">
        <v>29.840571023742086</v>
      </c>
      <c r="E129" s="3">
        <v>103.38300046629195</v>
      </c>
      <c r="F129" s="3">
        <v>12.016529065038242</v>
      </c>
      <c r="G129" s="2">
        <v>0.29899999999999999</v>
      </c>
      <c r="I129">
        <f>VLOOKUP(A129,ProjSalaries!$A$3:$G$391,7,FALSE)</f>
        <v>32</v>
      </c>
    </row>
    <row r="130" spans="1:9" x14ac:dyDescent="0.2">
      <c r="A130" t="s">
        <v>558</v>
      </c>
      <c r="B130">
        <v>588</v>
      </c>
      <c r="C130" s="3">
        <v>91.024390243902431</v>
      </c>
      <c r="D130" s="3">
        <v>28.451219512195124</v>
      </c>
      <c r="E130" s="3">
        <v>86.475609756097555</v>
      </c>
      <c r="F130" s="3">
        <v>15.560975609756099</v>
      </c>
      <c r="G130" s="2">
        <v>0.30599999999999999</v>
      </c>
      <c r="I130">
        <f>VLOOKUP(A130,ProjSalaries!$A$3:$G$391,7,FALSE)</f>
        <v>32</v>
      </c>
    </row>
    <row r="131" spans="1:9" x14ac:dyDescent="0.2">
      <c r="A131" t="s">
        <v>554</v>
      </c>
      <c r="B131">
        <v>582</v>
      </c>
      <c r="C131" s="3">
        <v>99.871049725969414</v>
      </c>
      <c r="D131" s="3">
        <v>23.182004779394337</v>
      </c>
      <c r="E131" s="3">
        <v>63.299506736755731</v>
      </c>
      <c r="F131" s="3">
        <v>20.181895060911124</v>
      </c>
      <c r="G131" s="2">
        <v>0.29899999999999999</v>
      </c>
      <c r="I131">
        <f>VLOOKUP(A131,ProjSalaries!$A$3:$G$391,7,FALSE)</f>
        <v>32</v>
      </c>
    </row>
    <row r="132" spans="1:9" x14ac:dyDescent="0.2">
      <c r="A132" t="s">
        <v>568</v>
      </c>
      <c r="B132">
        <v>544</v>
      </c>
      <c r="C132" s="3">
        <v>77.268708090053792</v>
      </c>
      <c r="D132" s="3">
        <v>26.717716416092287</v>
      </c>
      <c r="E132" s="3">
        <v>83.619421568377476</v>
      </c>
      <c r="F132" s="3">
        <v>5.5182569428509103</v>
      </c>
      <c r="G132" s="2">
        <v>0.26433333333333336</v>
      </c>
      <c r="I132">
        <f>VLOOKUP(A132,ProjSalaries!$A$3:$G$391,7,FALSE)</f>
        <v>21</v>
      </c>
    </row>
    <row r="133" spans="1:9" x14ac:dyDescent="0.2">
      <c r="A133" t="s">
        <v>562</v>
      </c>
      <c r="B133">
        <v>619</v>
      </c>
      <c r="C133" s="3">
        <v>94.066659880219206</v>
      </c>
      <c r="D133" s="3">
        <v>30.280568536316142</v>
      </c>
      <c r="E133" s="3">
        <v>93.128912013204683</v>
      </c>
      <c r="F133" s="3">
        <v>14.212778477420196</v>
      </c>
      <c r="G133" s="2">
        <v>0.25800000000000001</v>
      </c>
      <c r="I133">
        <f>VLOOKUP(A133,ProjSalaries!$A$3:$G$391,7,FALSE)</f>
        <v>21</v>
      </c>
    </row>
    <row r="134" spans="1:9" x14ac:dyDescent="0.2">
      <c r="A134" t="s">
        <v>561</v>
      </c>
      <c r="B134">
        <v>552</v>
      </c>
      <c r="C134" s="3">
        <v>75.201990049751231</v>
      </c>
      <c r="D134" s="3">
        <v>25.242786069651743</v>
      </c>
      <c r="E134" s="3">
        <v>91.408244491826594</v>
      </c>
      <c r="F134" s="3">
        <v>2.030277185501066</v>
      </c>
      <c r="G134" s="2">
        <v>0.26066666666666666</v>
      </c>
      <c r="I134">
        <f>VLOOKUP(A134,ProjSalaries!$A$3:$G$391,7,FALSE)</f>
        <v>20</v>
      </c>
    </row>
    <row r="135" spans="1:9" x14ac:dyDescent="0.2">
      <c r="A135" t="s">
        <v>551</v>
      </c>
      <c r="B135">
        <v>546</v>
      </c>
      <c r="C135" s="3">
        <v>86.061594778586539</v>
      </c>
      <c r="D135" s="3">
        <v>19.415665929018438</v>
      </c>
      <c r="E135" s="3">
        <v>73.834825900433614</v>
      </c>
      <c r="F135" s="3">
        <v>11.415309770039508</v>
      </c>
      <c r="G135" s="2">
        <v>0.25433333333333336</v>
      </c>
      <c r="I135">
        <f>VLOOKUP(A135,ProjSalaries!$A$3:$G$391,7,FALSE)</f>
        <v>20</v>
      </c>
    </row>
    <row r="136" spans="1:9" x14ac:dyDescent="0.2">
      <c r="A136" t="s">
        <v>555</v>
      </c>
      <c r="B136">
        <v>557</v>
      </c>
      <c r="C136" s="3">
        <v>89.080743543469637</v>
      </c>
      <c r="D136" s="3">
        <v>27.750811765992644</v>
      </c>
      <c r="E136" s="3">
        <v>101.17961390700408</v>
      </c>
      <c r="F136" s="3">
        <v>7.420650643260462</v>
      </c>
      <c r="G136" s="2">
        <v>0.26333333333333336</v>
      </c>
      <c r="I136">
        <f>VLOOKUP(A136,ProjSalaries!$A$3:$G$391,7,FALSE)</f>
        <v>16</v>
      </c>
    </row>
    <row r="137" spans="1:9" x14ac:dyDescent="0.2">
      <c r="A137" t="s">
        <v>560</v>
      </c>
      <c r="B137">
        <v>562</v>
      </c>
      <c r="C137" s="3">
        <v>86.311738662523311</v>
      </c>
      <c r="D137" s="3">
        <v>20.070489286750998</v>
      </c>
      <c r="E137" s="3">
        <v>67.401535672372688</v>
      </c>
      <c r="F137" s="3">
        <v>10.552476336722297</v>
      </c>
      <c r="G137" s="2">
        <v>0.25433333333333336</v>
      </c>
      <c r="I137">
        <f>VLOOKUP(A137,ProjSalaries!$A$3:$G$391,7,FALSE)</f>
        <v>14</v>
      </c>
    </row>
    <row r="138" spans="1:9" x14ac:dyDescent="0.2">
      <c r="A138" t="s">
        <v>438</v>
      </c>
      <c r="B138">
        <v>570</v>
      </c>
      <c r="C138" s="3">
        <v>92.094460483579937</v>
      </c>
      <c r="D138" s="3">
        <v>16.60185853482497</v>
      </c>
      <c r="E138" s="3">
        <v>67.795922049801518</v>
      </c>
      <c r="F138" s="3">
        <v>15.90761457957416</v>
      </c>
      <c r="G138" s="2">
        <v>0.27700000000000002</v>
      </c>
      <c r="I138">
        <f>VLOOKUP(A138,ProjSalaries!$A$3:$G$391,7,FALSE)</f>
        <v>14</v>
      </c>
    </row>
    <row r="139" spans="1:9" x14ac:dyDescent="0.2">
      <c r="A139" t="s">
        <v>563</v>
      </c>
      <c r="B139">
        <v>575</v>
      </c>
      <c r="C139" s="3">
        <v>76.793757044030613</v>
      </c>
      <c r="D139" s="3">
        <v>14.158723110071449</v>
      </c>
      <c r="E139" s="3">
        <v>68.076173729189534</v>
      </c>
      <c r="F139" s="3">
        <v>9.3258690608206347</v>
      </c>
      <c r="G139" s="2">
        <v>0.28033333333333332</v>
      </c>
      <c r="I139">
        <f>VLOOKUP(A139,ProjSalaries!$A$3:$G$391,7,FALSE)</f>
        <v>12</v>
      </c>
    </row>
    <row r="140" spans="1:9" x14ac:dyDescent="0.2">
      <c r="A140" t="s">
        <v>442</v>
      </c>
      <c r="B140">
        <v>402</v>
      </c>
      <c r="C140" s="3">
        <v>74.949152542372886</v>
      </c>
      <c r="D140" s="3">
        <v>10.220338983050848</v>
      </c>
      <c r="E140" s="3">
        <v>40.881355932203391</v>
      </c>
      <c r="F140" s="3">
        <v>27.254237288135592</v>
      </c>
      <c r="G140" s="2">
        <v>0.26300000000000001</v>
      </c>
      <c r="I140">
        <f>VLOOKUP(A140,ProjSalaries!$A$3:$G$391,7,FALSE)</f>
        <v>12</v>
      </c>
    </row>
    <row r="141" spans="1:9" x14ac:dyDescent="0.2">
      <c r="A141" t="s">
        <v>517</v>
      </c>
      <c r="B141">
        <v>582</v>
      </c>
      <c r="C141" s="3">
        <v>94.744186046511629</v>
      </c>
      <c r="D141" s="3">
        <v>27.069767441860463</v>
      </c>
      <c r="E141" s="3">
        <v>108.27906976744185</v>
      </c>
      <c r="F141" s="3">
        <v>0</v>
      </c>
      <c r="G141" s="2">
        <v>0.34899999999999998</v>
      </c>
      <c r="I141">
        <f>VLOOKUP(A141,ProjSalaries!$A$3:$G$391,7,FALSE)</f>
        <v>11</v>
      </c>
    </row>
    <row r="142" spans="1:9" x14ac:dyDescent="0.2">
      <c r="A142" t="s">
        <v>565</v>
      </c>
      <c r="B142">
        <v>558</v>
      </c>
      <c r="C142" s="3">
        <v>80.758632649021493</v>
      </c>
      <c r="D142" s="3">
        <v>21.347740752182595</v>
      </c>
      <c r="E142" s="3">
        <v>84.486356762048487</v>
      </c>
      <c r="F142" s="3">
        <v>4.5216447751477764</v>
      </c>
      <c r="G142" s="2">
        <v>0.24133333333333332</v>
      </c>
      <c r="I142">
        <f>VLOOKUP(A142,ProjSalaries!$A$3:$G$391,7,FALSE)</f>
        <v>12</v>
      </c>
    </row>
    <row r="143" spans="1:9" x14ac:dyDescent="0.2">
      <c r="A143" t="s">
        <v>559</v>
      </c>
      <c r="B143">
        <v>548</v>
      </c>
      <c r="C143" s="3">
        <v>65.362588557399675</v>
      </c>
      <c r="D143" s="3">
        <v>11.853778954394777</v>
      </c>
      <c r="E143" s="3">
        <v>66.462289877699718</v>
      </c>
      <c r="F143" s="3">
        <v>12.956295014085464</v>
      </c>
      <c r="G143" s="2">
        <v>0.27999999999999997</v>
      </c>
      <c r="I143">
        <f>VLOOKUP(A143,ProjSalaries!$A$3:$G$391,7,FALSE)</f>
        <v>2</v>
      </c>
    </row>
    <row r="144" spans="1:9" x14ac:dyDescent="0.2">
      <c r="A144" t="s">
        <v>451</v>
      </c>
      <c r="B144">
        <v>568</v>
      </c>
      <c r="C144" s="3">
        <v>66.444045650954791</v>
      </c>
      <c r="D144" s="3">
        <v>21.30619377390045</v>
      </c>
      <c r="E144" s="3">
        <v>66.35075109937884</v>
      </c>
      <c r="F144" s="3">
        <v>5.2185120552683051</v>
      </c>
      <c r="G144" s="2">
        <v>0.24233333333333332</v>
      </c>
      <c r="I144">
        <f>VLOOKUP(A144,ProjSalaries!$A$3:$G$391,7,FALSE)</f>
        <v>1</v>
      </c>
    </row>
    <row r="145" spans="1:9" x14ac:dyDescent="0.2">
      <c r="A145" t="s">
        <v>564</v>
      </c>
      <c r="B145">
        <v>573</v>
      </c>
      <c r="C145" s="3">
        <v>61.570859213626427</v>
      </c>
      <c r="D145" s="3">
        <v>12.966378079711168</v>
      </c>
      <c r="E145" s="3">
        <v>61.358182987558905</v>
      </c>
      <c r="F145" s="3">
        <v>9.1431639174445216</v>
      </c>
      <c r="G145" s="2">
        <v>0.23966666666666667</v>
      </c>
      <c r="I145">
        <f>VLOOKUP(A145,ProjSalaries!$A$3:$G$391,7,FALSE)</f>
        <v>1</v>
      </c>
    </row>
    <row r="146" spans="1:9" x14ac:dyDescent="0.2">
      <c r="A146" t="s">
        <v>567</v>
      </c>
      <c r="B146">
        <v>562</v>
      </c>
      <c r="C146" s="3">
        <v>75.280103017688944</v>
      </c>
      <c r="D146" s="3">
        <v>7.0144222919652401</v>
      </c>
      <c r="E146" s="3">
        <v>60.064187731781345</v>
      </c>
      <c r="F146" s="3">
        <v>11.263477025339634</v>
      </c>
      <c r="G146" s="2">
        <v>0.28433333333333333</v>
      </c>
      <c r="I146">
        <f>VLOOKUP(A146,ProjSalaries!$A$3:$G$391,7,FALSE)</f>
        <v>1</v>
      </c>
    </row>
    <row r="147" spans="1:9" x14ac:dyDescent="0.2">
      <c r="A147" t="s">
        <v>557</v>
      </c>
      <c r="B147">
        <v>526</v>
      </c>
      <c r="C147" s="3">
        <v>76.446352920717331</v>
      </c>
      <c r="D147" s="3">
        <v>20.273836972565785</v>
      </c>
      <c r="E147" s="3">
        <v>59.667391544086456</v>
      </c>
      <c r="F147" s="3">
        <v>6.8690516787974412</v>
      </c>
      <c r="G147" s="2">
        <v>0.26400000000000001</v>
      </c>
      <c r="I147">
        <f>VLOOKUP(A147,ProjSalaries!$A$3:$G$391,7,FALSE)</f>
        <v>9</v>
      </c>
    </row>
    <row r="148" spans="1:9" x14ac:dyDescent="0.2">
      <c r="A148" t="s">
        <v>441</v>
      </c>
      <c r="B148">
        <v>384</v>
      </c>
      <c r="C148" s="3">
        <v>45.958053741840992</v>
      </c>
      <c r="D148" s="3">
        <v>10.014324074987506</v>
      </c>
      <c r="E148" s="3">
        <v>37.568088645381977</v>
      </c>
      <c r="F148" s="3">
        <v>28.659082057469611</v>
      </c>
      <c r="G148" s="2">
        <v>0.25533333333333336</v>
      </c>
      <c r="I148">
        <f>VLOOKUP(A148,ProjSalaries!$A$3:$G$391,7,FALSE)</f>
        <v>9</v>
      </c>
    </row>
    <row r="149" spans="1:9" x14ac:dyDescent="0.2">
      <c r="A149" t="s">
        <v>566</v>
      </c>
      <c r="B149">
        <v>544</v>
      </c>
      <c r="C149" s="3">
        <v>72.315280387482545</v>
      </c>
      <c r="D149" s="3">
        <v>12.433693863296751</v>
      </c>
      <c r="E149" s="3">
        <v>56.908925010008041</v>
      </c>
      <c r="F149" s="3">
        <v>13.448669260943628</v>
      </c>
      <c r="G149" s="2">
        <v>0.26499999999999996</v>
      </c>
      <c r="I149">
        <f>VLOOKUP(A149,ProjSalaries!$A$3:$G$391,7,FALSE)</f>
        <v>8</v>
      </c>
    </row>
    <row r="150" spans="1:9" x14ac:dyDescent="0.2">
      <c r="A150" t="s">
        <v>810</v>
      </c>
      <c r="B150">
        <v>452</v>
      </c>
      <c r="C150" s="3">
        <v>60.962895219689521</v>
      </c>
      <c r="D150" s="3">
        <v>7.652101223788625</v>
      </c>
      <c r="E150" s="3">
        <v>46.14604842621511</v>
      </c>
      <c r="F150" s="3">
        <v>17.189063168046136</v>
      </c>
      <c r="G150" s="2">
        <v>0.27233333333333332</v>
      </c>
      <c r="I150">
        <f>VLOOKUP(A150,ProjSalaries!$A$3:$G$391,7,FALSE)</f>
        <v>8</v>
      </c>
    </row>
    <row r="151" spans="1:9" x14ac:dyDescent="0.2">
      <c r="A151" t="s">
        <v>450</v>
      </c>
      <c r="B151">
        <v>374</v>
      </c>
      <c r="C151" s="3">
        <v>45.256321363108327</v>
      </c>
      <c r="D151" s="3">
        <v>11.974283197822116</v>
      </c>
      <c r="E151" s="3">
        <v>43.924383446198689</v>
      </c>
      <c r="F151" s="3">
        <v>12.429219146428949</v>
      </c>
      <c r="G151" s="2">
        <v>0.2253333333333333</v>
      </c>
      <c r="I151">
        <f>VLOOKUP(A151,ProjSalaries!$A$3:$G$391,7,FALSE)</f>
        <v>2</v>
      </c>
    </row>
    <row r="152" spans="1:9" x14ac:dyDescent="0.2">
      <c r="A152" t="s">
        <v>529</v>
      </c>
      <c r="B152">
        <v>465</v>
      </c>
      <c r="C152" s="3">
        <v>35.966850828729278</v>
      </c>
      <c r="D152" s="3">
        <v>7.7071823204419889</v>
      </c>
      <c r="E152" s="3">
        <v>51.381215469613259</v>
      </c>
      <c r="F152" s="3">
        <v>5.1381215469613259</v>
      </c>
      <c r="G152" s="2">
        <v>0.22700000000000001</v>
      </c>
      <c r="I152">
        <v>1</v>
      </c>
    </row>
    <row r="153" spans="1:9" x14ac:dyDescent="0.2">
      <c r="A153" t="s">
        <v>569</v>
      </c>
      <c r="B153">
        <v>324</v>
      </c>
      <c r="C153" s="3">
        <v>30.240000000000002</v>
      </c>
      <c r="D153" s="3">
        <v>12.96</v>
      </c>
      <c r="E153" s="3">
        <v>34.56</v>
      </c>
      <c r="F153" s="3">
        <v>17.28</v>
      </c>
      <c r="G153" s="2">
        <v>0.253</v>
      </c>
      <c r="I153">
        <f>VLOOKUP(A153,ProjSalaries!$A$3:$G$391,7,FALSE)</f>
        <v>2</v>
      </c>
    </row>
    <row r="154" spans="1:9" x14ac:dyDescent="0.2">
      <c r="A154" t="s">
        <v>519</v>
      </c>
      <c r="B154">
        <v>427</v>
      </c>
      <c r="C154" s="3">
        <v>52.641159495096439</v>
      </c>
      <c r="D154" s="3">
        <v>4.0924757167659891</v>
      </c>
      <c r="E154" s="3">
        <v>32.314027966777722</v>
      </c>
      <c r="F154" s="3">
        <v>11.265578809065742</v>
      </c>
      <c r="G154" s="2">
        <v>0.25900000000000001</v>
      </c>
      <c r="I154">
        <f>VLOOKUP(A154,ProjSalaries!$A$3:$G$391,7,FALSE)</f>
        <v>6</v>
      </c>
    </row>
    <row r="155" spans="1:9" x14ac:dyDescent="0.2">
      <c r="A155" t="s">
        <v>379</v>
      </c>
      <c r="B155">
        <v>331</v>
      </c>
      <c r="C155" s="3">
        <v>56.340425531914889</v>
      </c>
      <c r="D155" s="3">
        <v>18.780141843971631</v>
      </c>
      <c r="E155" s="3">
        <v>37.560283687943262</v>
      </c>
      <c r="F155" s="3">
        <v>0</v>
      </c>
      <c r="G155" s="2">
        <v>0.27700000000000002</v>
      </c>
      <c r="I155">
        <v>1</v>
      </c>
    </row>
    <row r="156" spans="1:9" x14ac:dyDescent="0.2">
      <c r="A156" t="s">
        <v>472</v>
      </c>
      <c r="B156">
        <v>423</v>
      </c>
      <c r="C156" s="3">
        <v>42.438601965985335</v>
      </c>
      <c r="D156" s="3">
        <v>6.5038422530816034</v>
      </c>
      <c r="E156" s="3">
        <v>41.014081760024965</v>
      </c>
      <c r="F156" s="3">
        <v>6.8640973630831645</v>
      </c>
      <c r="G156" s="2">
        <v>0.26600000000000001</v>
      </c>
      <c r="I156">
        <f>VLOOKUP(A156,ProjSalaries!$A$3:$G$391,7,FALSE)</f>
        <v>4</v>
      </c>
    </row>
    <row r="157" spans="1:9" x14ac:dyDescent="0.2">
      <c r="A157" s="4" t="s">
        <v>51</v>
      </c>
      <c r="B157" s="4" t="s">
        <v>52</v>
      </c>
      <c r="C157" s="4" t="s">
        <v>7</v>
      </c>
      <c r="D157" s="4" t="s">
        <v>4</v>
      </c>
      <c r="E157" s="4" t="s">
        <v>10</v>
      </c>
      <c r="F157" s="4" t="s">
        <v>13</v>
      </c>
      <c r="G157" s="4" t="s">
        <v>2</v>
      </c>
    </row>
    <row r="158" spans="1:9" x14ac:dyDescent="0.2">
      <c r="A158" t="s">
        <v>591</v>
      </c>
      <c r="B158">
        <v>581</v>
      </c>
      <c r="C158">
        <v>122</v>
      </c>
      <c r="D158">
        <v>36</v>
      </c>
      <c r="E158">
        <v>88</v>
      </c>
      <c r="F158">
        <v>37</v>
      </c>
      <c r="G158">
        <v>0.26900000000000002</v>
      </c>
      <c r="I158">
        <f>VLOOKUP(A158,ProjSalaries!$A$3:$G$391,7,FALSE)</f>
        <v>42</v>
      </c>
    </row>
    <row r="159" spans="1:9" x14ac:dyDescent="0.2">
      <c r="A159" t="s">
        <v>588</v>
      </c>
      <c r="B159">
        <v>580</v>
      </c>
      <c r="C159">
        <v>100</v>
      </c>
      <c r="D159">
        <v>38</v>
      </c>
      <c r="E159">
        <v>104</v>
      </c>
      <c r="F159">
        <v>15</v>
      </c>
      <c r="G159">
        <v>0.29099999999999998</v>
      </c>
      <c r="I159">
        <f>VLOOKUP(A159,ProjSalaries!$A$3:$G$391,7,FALSE)</f>
        <v>39</v>
      </c>
    </row>
    <row r="160" spans="1:9" x14ac:dyDescent="0.2">
      <c r="A160" t="s">
        <v>607</v>
      </c>
      <c r="B160">
        <v>553</v>
      </c>
      <c r="C160">
        <v>108</v>
      </c>
      <c r="D160">
        <v>38</v>
      </c>
      <c r="E160">
        <v>90</v>
      </c>
      <c r="F160">
        <v>23</v>
      </c>
      <c r="G160">
        <v>0.28699999999999998</v>
      </c>
      <c r="I160">
        <f>VLOOKUP(A160,ProjSalaries!$A$3:$G$391,7,FALSE)</f>
        <v>37</v>
      </c>
    </row>
    <row r="161" spans="1:9" x14ac:dyDescent="0.2">
      <c r="A161" t="s">
        <v>899</v>
      </c>
      <c r="B161">
        <v>540</v>
      </c>
      <c r="C161">
        <v>98</v>
      </c>
      <c r="D161">
        <v>33</v>
      </c>
      <c r="E161">
        <v>101</v>
      </c>
      <c r="F161">
        <v>17</v>
      </c>
      <c r="G161">
        <v>0.26100000000000001</v>
      </c>
      <c r="I161">
        <f>VLOOKUP(A161,ProjSalaries!$A$3:$G$391,7,FALSE)</f>
        <v>32</v>
      </c>
    </row>
    <row r="162" spans="1:9" x14ac:dyDescent="0.2">
      <c r="A162" t="s">
        <v>427</v>
      </c>
      <c r="B162">
        <v>591</v>
      </c>
      <c r="C162">
        <v>102</v>
      </c>
      <c r="D162">
        <v>22</v>
      </c>
      <c r="E162">
        <v>81</v>
      </c>
      <c r="F162">
        <v>22</v>
      </c>
      <c r="G162">
        <v>0.29399999999999998</v>
      </c>
      <c r="I162">
        <f>VLOOKUP(A162,ProjSalaries!$A$3:$G$391,7,FALSE)</f>
        <v>33</v>
      </c>
    </row>
    <row r="163" spans="1:9" x14ac:dyDescent="0.2">
      <c r="A163" t="s">
        <v>587</v>
      </c>
      <c r="B163">
        <v>582</v>
      </c>
      <c r="C163">
        <v>95</v>
      </c>
      <c r="D163">
        <v>39</v>
      </c>
      <c r="E163">
        <v>119</v>
      </c>
      <c r="F163">
        <v>7</v>
      </c>
      <c r="G163">
        <v>0.27800000000000002</v>
      </c>
      <c r="I163">
        <f>VLOOKUP(A163,ProjSalaries!$A$3:$G$391,7,FALSE)</f>
        <v>28</v>
      </c>
    </row>
    <row r="164" spans="1:9" x14ac:dyDescent="0.2">
      <c r="A164" t="s">
        <v>593</v>
      </c>
      <c r="B164">
        <v>541</v>
      </c>
      <c r="C164">
        <v>86</v>
      </c>
      <c r="D164">
        <v>27</v>
      </c>
      <c r="E164">
        <v>101</v>
      </c>
      <c r="F164">
        <v>14</v>
      </c>
      <c r="G164">
        <v>0.28299999999999997</v>
      </c>
      <c r="I164">
        <f>VLOOKUP(A164,ProjSalaries!$A$3:$G$391,7,FALSE)</f>
        <v>32</v>
      </c>
    </row>
    <row r="165" spans="1:9" x14ac:dyDescent="0.2">
      <c r="A165" t="s">
        <v>598</v>
      </c>
      <c r="B165">
        <v>571</v>
      </c>
      <c r="C165">
        <v>111</v>
      </c>
      <c r="D165">
        <v>45</v>
      </c>
      <c r="E165">
        <v>107</v>
      </c>
      <c r="F165">
        <v>6</v>
      </c>
      <c r="G165">
        <v>0.27300000000000002</v>
      </c>
      <c r="I165">
        <f>VLOOKUP(A165,ProjSalaries!$A$3:$G$391,7,FALSE)</f>
        <v>28</v>
      </c>
    </row>
    <row r="166" spans="1:9" x14ac:dyDescent="0.2">
      <c r="A166" t="s">
        <v>617</v>
      </c>
      <c r="B166">
        <v>584</v>
      </c>
      <c r="C166">
        <v>104</v>
      </c>
      <c r="D166">
        <v>41</v>
      </c>
      <c r="E166">
        <v>104</v>
      </c>
      <c r="F166">
        <v>6</v>
      </c>
      <c r="G166">
        <v>0.26</v>
      </c>
      <c r="I166">
        <f>VLOOKUP(A166,ProjSalaries!$A$3:$G$391,7,FALSE)</f>
        <v>28</v>
      </c>
    </row>
    <row r="167" spans="1:9" x14ac:dyDescent="0.2">
      <c r="A167" t="s">
        <v>599</v>
      </c>
      <c r="B167">
        <v>572</v>
      </c>
      <c r="C167">
        <v>95</v>
      </c>
      <c r="D167">
        <v>25</v>
      </c>
      <c r="E167">
        <v>78</v>
      </c>
      <c r="F167">
        <v>24</v>
      </c>
      <c r="G167">
        <v>0.28000000000000003</v>
      </c>
      <c r="I167">
        <f>VLOOKUP(A167,ProjSalaries!$A$3:$G$391,7,FALSE)</f>
        <v>25</v>
      </c>
    </row>
    <row r="168" spans="1:9" x14ac:dyDescent="0.2">
      <c r="A168" t="s">
        <v>594</v>
      </c>
      <c r="B168">
        <v>568</v>
      </c>
      <c r="C168">
        <v>82</v>
      </c>
      <c r="D168">
        <v>28</v>
      </c>
      <c r="E168">
        <v>104</v>
      </c>
      <c r="F168">
        <v>4</v>
      </c>
      <c r="G168">
        <v>0.28699999999999998</v>
      </c>
      <c r="I168">
        <f>VLOOKUP(A168,ProjSalaries!$A$3:$G$391,7,FALSE)</f>
        <v>28</v>
      </c>
    </row>
    <row r="169" spans="1:9" x14ac:dyDescent="0.2">
      <c r="A169" t="s">
        <v>600</v>
      </c>
      <c r="B169">
        <v>532</v>
      </c>
      <c r="C169">
        <v>83</v>
      </c>
      <c r="D169">
        <v>25</v>
      </c>
      <c r="E169">
        <v>82</v>
      </c>
      <c r="F169">
        <v>15</v>
      </c>
      <c r="G169">
        <v>0.25600000000000001</v>
      </c>
      <c r="I169">
        <f>VLOOKUP(A169,ProjSalaries!$A$3:$G$391,7,FALSE)</f>
        <v>28</v>
      </c>
    </row>
    <row r="170" spans="1:9" x14ac:dyDescent="0.2">
      <c r="A170" t="s">
        <v>429</v>
      </c>
      <c r="B170">
        <v>539</v>
      </c>
      <c r="C170">
        <v>104</v>
      </c>
      <c r="D170">
        <v>22</v>
      </c>
      <c r="E170">
        <v>77</v>
      </c>
      <c r="F170">
        <v>16</v>
      </c>
      <c r="G170">
        <v>0.26400000000000001</v>
      </c>
      <c r="I170">
        <f>VLOOKUP(A170,ProjSalaries!$A$3:$G$391,7,FALSE)</f>
        <v>23</v>
      </c>
    </row>
    <row r="171" spans="1:9" x14ac:dyDescent="0.2">
      <c r="A171" t="s">
        <v>603</v>
      </c>
      <c r="B171">
        <v>571</v>
      </c>
      <c r="C171">
        <v>97</v>
      </c>
      <c r="D171">
        <v>29</v>
      </c>
      <c r="E171">
        <v>80</v>
      </c>
      <c r="F171">
        <v>2</v>
      </c>
      <c r="G171">
        <v>0.27</v>
      </c>
      <c r="I171">
        <f>VLOOKUP(A171,ProjSalaries!$A$3:$G$391,7,FALSE)</f>
        <v>23</v>
      </c>
    </row>
    <row r="172" spans="1:9" x14ac:dyDescent="0.2">
      <c r="A172" t="s">
        <v>629</v>
      </c>
      <c r="B172">
        <v>537</v>
      </c>
      <c r="C172">
        <v>74</v>
      </c>
      <c r="D172">
        <v>30</v>
      </c>
      <c r="E172">
        <v>85</v>
      </c>
      <c r="F172">
        <v>2</v>
      </c>
      <c r="G172">
        <v>0.26100000000000001</v>
      </c>
      <c r="I172">
        <f>VLOOKUP(A172,ProjSalaries!$A$3:$G$391,7,FALSE)</f>
        <v>24</v>
      </c>
    </row>
    <row r="173" spans="1:9" x14ac:dyDescent="0.2">
      <c r="A173" t="s">
        <v>428</v>
      </c>
      <c r="B173">
        <v>563</v>
      </c>
      <c r="C173">
        <v>88</v>
      </c>
      <c r="D173">
        <v>31</v>
      </c>
      <c r="E173">
        <v>87</v>
      </c>
      <c r="F173">
        <v>8</v>
      </c>
      <c r="G173">
        <v>0.254</v>
      </c>
      <c r="I173">
        <f>VLOOKUP(A173,ProjSalaries!$A$3:$G$391,7,FALSE)</f>
        <v>22</v>
      </c>
    </row>
    <row r="174" spans="1:9" x14ac:dyDescent="0.2">
      <c r="A174" t="s">
        <v>626</v>
      </c>
      <c r="B174">
        <v>555</v>
      </c>
      <c r="C174">
        <v>104</v>
      </c>
      <c r="D174">
        <v>36</v>
      </c>
      <c r="E174">
        <v>90</v>
      </c>
      <c r="F174">
        <v>10</v>
      </c>
      <c r="G174">
        <v>0.27800000000000002</v>
      </c>
      <c r="I174">
        <f>VLOOKUP(A174,ProjSalaries!$A$3:$G$391,7,FALSE)</f>
        <v>23</v>
      </c>
    </row>
    <row r="175" spans="1:9" x14ac:dyDescent="0.2">
      <c r="A175" t="s">
        <v>592</v>
      </c>
      <c r="B175">
        <v>541</v>
      </c>
      <c r="C175">
        <v>93</v>
      </c>
      <c r="D175">
        <v>24</v>
      </c>
      <c r="E175">
        <v>80</v>
      </c>
      <c r="F175">
        <v>8</v>
      </c>
      <c r="G175">
        <v>0.27900000000000003</v>
      </c>
      <c r="I175">
        <f>VLOOKUP(A175,ProjSalaries!$A$3:$G$391,7,FALSE)</f>
        <v>21</v>
      </c>
    </row>
    <row r="176" spans="1:9" x14ac:dyDescent="0.2">
      <c r="A176" t="s">
        <v>597</v>
      </c>
      <c r="B176">
        <v>564</v>
      </c>
      <c r="C176">
        <v>93</v>
      </c>
      <c r="D176">
        <v>34</v>
      </c>
      <c r="E176">
        <v>94</v>
      </c>
      <c r="F176">
        <v>9</v>
      </c>
      <c r="G176">
        <v>0.3</v>
      </c>
      <c r="I176">
        <f>VLOOKUP(A176,ProjSalaries!$A$3:$G$391,7,FALSE)</f>
        <v>20</v>
      </c>
    </row>
    <row r="177" spans="1:9" x14ac:dyDescent="0.2">
      <c r="A177" t="s">
        <v>589</v>
      </c>
      <c r="B177">
        <v>469</v>
      </c>
      <c r="C177">
        <v>81</v>
      </c>
      <c r="D177">
        <v>31</v>
      </c>
      <c r="E177">
        <v>81</v>
      </c>
      <c r="F177">
        <v>9</v>
      </c>
      <c r="G177">
        <v>0.27500000000000002</v>
      </c>
      <c r="I177">
        <f>VLOOKUP(A177,ProjSalaries!$A$3:$G$391,7,FALSE)</f>
        <v>20</v>
      </c>
    </row>
    <row r="178" spans="1:9" x14ac:dyDescent="0.2">
      <c r="A178" t="s">
        <v>652</v>
      </c>
      <c r="B178">
        <v>558</v>
      </c>
      <c r="C178">
        <v>86</v>
      </c>
      <c r="D178">
        <v>29</v>
      </c>
      <c r="E178">
        <v>82</v>
      </c>
      <c r="F178">
        <v>10</v>
      </c>
      <c r="G178">
        <v>0.25600000000000001</v>
      </c>
      <c r="I178">
        <f>VLOOKUP(A178,ProjSalaries!$A$3:$G$391,7,FALSE)</f>
        <v>20</v>
      </c>
    </row>
    <row r="179" spans="1:9" x14ac:dyDescent="0.2">
      <c r="A179" t="s">
        <v>595</v>
      </c>
      <c r="B179">
        <v>548</v>
      </c>
      <c r="C179">
        <v>78</v>
      </c>
      <c r="D179">
        <v>25</v>
      </c>
      <c r="E179">
        <v>94</v>
      </c>
      <c r="F179">
        <v>5</v>
      </c>
      <c r="G179">
        <v>0.25600000000000001</v>
      </c>
      <c r="I179">
        <f>VLOOKUP(A179,ProjSalaries!$A$3:$G$391,7,FALSE)</f>
        <v>20</v>
      </c>
    </row>
    <row r="180" spans="1:9" x14ac:dyDescent="0.2">
      <c r="A180" t="s">
        <v>362</v>
      </c>
      <c r="B180">
        <v>455</v>
      </c>
      <c r="C180">
        <v>67</v>
      </c>
      <c r="D180">
        <v>24</v>
      </c>
      <c r="E180">
        <v>87</v>
      </c>
      <c r="F180">
        <v>1</v>
      </c>
      <c r="G180">
        <v>0.27300000000000002</v>
      </c>
      <c r="I180">
        <f>VLOOKUP(A180,ProjSalaries!$A$3:$G$391,7,FALSE)</f>
        <v>19</v>
      </c>
    </row>
    <row r="181" spans="1:9" x14ac:dyDescent="0.2">
      <c r="A181" t="s">
        <v>439</v>
      </c>
      <c r="B181">
        <v>538</v>
      </c>
      <c r="C181">
        <v>80</v>
      </c>
      <c r="D181">
        <v>10</v>
      </c>
      <c r="E181">
        <v>79</v>
      </c>
      <c r="F181">
        <v>3</v>
      </c>
      <c r="G181">
        <v>0.29399999999999998</v>
      </c>
      <c r="I181">
        <f>VLOOKUP(A181,ProjSalaries!$A$3:$G$391,7,FALSE)</f>
        <v>19</v>
      </c>
    </row>
    <row r="182" spans="1:9" x14ac:dyDescent="0.2">
      <c r="A182" t="s">
        <v>624</v>
      </c>
      <c r="B182">
        <v>548</v>
      </c>
      <c r="C182">
        <v>91</v>
      </c>
      <c r="D182">
        <v>37</v>
      </c>
      <c r="E182">
        <v>94</v>
      </c>
      <c r="F182">
        <v>7</v>
      </c>
      <c r="G182">
        <v>0.23699999999999999</v>
      </c>
      <c r="I182">
        <f>VLOOKUP(A182,ProjSalaries!$A$3:$G$391,7,FALSE)</f>
        <v>20</v>
      </c>
    </row>
    <row r="183" spans="1:9" x14ac:dyDescent="0.2">
      <c r="A183" t="s">
        <v>628</v>
      </c>
      <c r="B183">
        <v>516</v>
      </c>
      <c r="C183">
        <v>81</v>
      </c>
      <c r="D183">
        <v>43</v>
      </c>
      <c r="E183">
        <v>105</v>
      </c>
      <c r="F183">
        <v>2</v>
      </c>
      <c r="G183">
        <v>0.25800000000000001</v>
      </c>
      <c r="I183">
        <f>VLOOKUP(A183,ProjSalaries!$A$3:$G$391,7,FALSE)</f>
        <v>18</v>
      </c>
    </row>
    <row r="184" spans="1:9" x14ac:dyDescent="0.2">
      <c r="A184" t="s">
        <v>615</v>
      </c>
      <c r="B184">
        <v>544</v>
      </c>
      <c r="C184">
        <v>85</v>
      </c>
      <c r="D184">
        <v>22</v>
      </c>
      <c r="E184">
        <v>86</v>
      </c>
      <c r="F184">
        <v>5</v>
      </c>
      <c r="G184">
        <v>0.311</v>
      </c>
      <c r="I184">
        <f>VLOOKUP(A184,ProjSalaries!$A$3:$G$391,7,FALSE)</f>
        <v>16</v>
      </c>
    </row>
    <row r="185" spans="1:9" x14ac:dyDescent="0.2">
      <c r="A185" t="s">
        <v>616</v>
      </c>
      <c r="B185">
        <v>555</v>
      </c>
      <c r="C185">
        <v>96</v>
      </c>
      <c r="D185">
        <v>31</v>
      </c>
      <c r="E185">
        <v>85</v>
      </c>
      <c r="F185">
        <v>5</v>
      </c>
      <c r="G185">
        <v>0.24099999999999999</v>
      </c>
      <c r="I185">
        <f>VLOOKUP(A185,ProjSalaries!$A$3:$G$391,7,FALSE)</f>
        <v>16</v>
      </c>
    </row>
    <row r="186" spans="1:9" x14ac:dyDescent="0.2">
      <c r="A186" t="s">
        <v>673</v>
      </c>
      <c r="B186">
        <v>591</v>
      </c>
      <c r="C186">
        <v>104</v>
      </c>
      <c r="D186">
        <v>37</v>
      </c>
      <c r="E186">
        <v>98</v>
      </c>
      <c r="F186">
        <v>3</v>
      </c>
      <c r="G186">
        <v>0.30299999999999999</v>
      </c>
      <c r="I186">
        <f>VLOOKUP(A186,ProjSalaries!$A$3:$G$391,7,FALSE)</f>
        <v>16</v>
      </c>
    </row>
    <row r="187" spans="1:9" x14ac:dyDescent="0.2">
      <c r="A187" t="s">
        <v>608</v>
      </c>
      <c r="B187">
        <v>583</v>
      </c>
      <c r="C187">
        <v>85</v>
      </c>
      <c r="D187">
        <v>33</v>
      </c>
      <c r="E187">
        <v>91</v>
      </c>
      <c r="F187">
        <v>6</v>
      </c>
      <c r="G187">
        <v>0.26100000000000001</v>
      </c>
      <c r="I187">
        <f>VLOOKUP(A187,ProjSalaries!$A$3:$G$391,7,FALSE)</f>
        <v>16</v>
      </c>
    </row>
    <row r="188" spans="1:9" x14ac:dyDescent="0.2">
      <c r="A188" t="s">
        <v>605</v>
      </c>
      <c r="B188">
        <v>584</v>
      </c>
      <c r="C188">
        <v>102</v>
      </c>
      <c r="D188">
        <v>28</v>
      </c>
      <c r="E188">
        <v>78</v>
      </c>
      <c r="F188">
        <v>10</v>
      </c>
      <c r="G188">
        <v>0.28899999999999998</v>
      </c>
      <c r="I188">
        <f>VLOOKUP(A188,ProjSalaries!$A$3:$G$391,7,FALSE)</f>
        <v>13</v>
      </c>
    </row>
    <row r="189" spans="1:9" x14ac:dyDescent="0.2">
      <c r="A189" t="s">
        <v>613</v>
      </c>
      <c r="B189">
        <v>453</v>
      </c>
      <c r="C189">
        <v>80</v>
      </c>
      <c r="D189">
        <v>28</v>
      </c>
      <c r="E189">
        <v>81</v>
      </c>
      <c r="F189">
        <v>8</v>
      </c>
      <c r="G189">
        <v>0.27200000000000002</v>
      </c>
      <c r="I189">
        <f>VLOOKUP(A189,ProjSalaries!$A$3:$G$391,7,FALSE)</f>
        <v>15</v>
      </c>
    </row>
    <row r="190" spans="1:9" x14ac:dyDescent="0.2">
      <c r="A190" t="s">
        <v>438</v>
      </c>
      <c r="B190">
        <v>570</v>
      </c>
      <c r="C190">
        <v>89</v>
      </c>
      <c r="D190">
        <v>20</v>
      </c>
      <c r="E190">
        <v>72</v>
      </c>
      <c r="F190">
        <v>12</v>
      </c>
      <c r="G190">
        <v>0.27400000000000002</v>
      </c>
      <c r="I190">
        <f>VLOOKUP(A190,ProjSalaries!$A$3:$G$391,7,FALSE)</f>
        <v>14</v>
      </c>
    </row>
    <row r="191" spans="1:9" x14ac:dyDescent="0.2">
      <c r="A191" t="s">
        <v>380</v>
      </c>
      <c r="B191">
        <v>495</v>
      </c>
      <c r="C191">
        <v>66</v>
      </c>
      <c r="D191">
        <v>24</v>
      </c>
      <c r="E191">
        <v>76</v>
      </c>
      <c r="F191">
        <v>5</v>
      </c>
      <c r="G191">
        <v>0.27900000000000003</v>
      </c>
      <c r="I191">
        <f>VLOOKUP(A191,ProjSalaries!$A$3:$G$391,7,FALSE)</f>
        <v>15</v>
      </c>
    </row>
    <row r="192" spans="1:9" x14ac:dyDescent="0.2">
      <c r="A192" t="s">
        <v>660</v>
      </c>
      <c r="B192">
        <v>387</v>
      </c>
      <c r="C192">
        <v>53</v>
      </c>
      <c r="D192">
        <v>17</v>
      </c>
      <c r="E192">
        <v>56</v>
      </c>
      <c r="F192">
        <v>6</v>
      </c>
      <c r="G192">
        <v>0.24299999999999999</v>
      </c>
      <c r="I192">
        <f>VLOOKUP(A192,ProjSalaries!$A$3:$G$391,7,FALSE)</f>
        <v>14</v>
      </c>
    </row>
    <row r="193" spans="1:9" x14ac:dyDescent="0.2">
      <c r="A193" t="s">
        <v>609</v>
      </c>
      <c r="B193">
        <v>571</v>
      </c>
      <c r="C193">
        <v>88</v>
      </c>
      <c r="D193">
        <v>32</v>
      </c>
      <c r="E193">
        <v>98</v>
      </c>
      <c r="F193">
        <v>17</v>
      </c>
      <c r="G193">
        <v>0.25900000000000001</v>
      </c>
      <c r="I193">
        <f>VLOOKUP(A193,ProjSalaries!$A$3:$G$391,7,FALSE)</f>
        <v>13</v>
      </c>
    </row>
    <row r="194" spans="1:9" x14ac:dyDescent="0.2">
      <c r="A194" t="s">
        <v>606</v>
      </c>
      <c r="B194">
        <v>559</v>
      </c>
      <c r="C194">
        <v>80</v>
      </c>
      <c r="D194">
        <v>32</v>
      </c>
      <c r="E194">
        <v>83</v>
      </c>
      <c r="F194">
        <v>4</v>
      </c>
      <c r="G194">
        <v>0.26800000000000002</v>
      </c>
      <c r="I194">
        <f>VLOOKUP(A194,ProjSalaries!$A$3:$G$391,7,FALSE)</f>
        <v>14</v>
      </c>
    </row>
    <row r="195" spans="1:9" x14ac:dyDescent="0.2">
      <c r="A195" t="s">
        <v>610</v>
      </c>
      <c r="B195">
        <v>527</v>
      </c>
      <c r="C195">
        <v>85</v>
      </c>
      <c r="D195">
        <v>29</v>
      </c>
      <c r="E195">
        <v>77</v>
      </c>
      <c r="F195">
        <v>6</v>
      </c>
      <c r="G195">
        <v>0.254</v>
      </c>
      <c r="I195">
        <f>VLOOKUP(A195,ProjSalaries!$A$3:$G$391,7,FALSE)</f>
        <v>12</v>
      </c>
    </row>
    <row r="196" spans="1:9" x14ac:dyDescent="0.2">
      <c r="A196" t="s">
        <v>526</v>
      </c>
      <c r="B196">
        <v>556</v>
      </c>
      <c r="C196">
        <v>82</v>
      </c>
      <c r="D196">
        <v>22</v>
      </c>
      <c r="E196">
        <v>67</v>
      </c>
      <c r="F196">
        <v>3</v>
      </c>
      <c r="G196">
        <v>0.26100000000000001</v>
      </c>
      <c r="I196">
        <f>VLOOKUP(A196,ProjSalaries!$A$3:$G$391,7,FALSE)</f>
        <v>12</v>
      </c>
    </row>
    <row r="197" spans="1:9" x14ac:dyDescent="0.2">
      <c r="A197" t="s">
        <v>618</v>
      </c>
      <c r="B197">
        <v>516</v>
      </c>
      <c r="C197">
        <v>89</v>
      </c>
      <c r="D197">
        <v>24</v>
      </c>
      <c r="E197">
        <v>77</v>
      </c>
      <c r="F197">
        <v>8</v>
      </c>
      <c r="G197">
        <v>0.24399999999999999</v>
      </c>
      <c r="I197">
        <f>VLOOKUP(A197,ProjSalaries!$A$3:$G$391,7,FALSE)</f>
        <v>11</v>
      </c>
    </row>
    <row r="198" spans="1:9" x14ac:dyDescent="0.2">
      <c r="A198" t="s">
        <v>602</v>
      </c>
      <c r="B198">
        <v>567</v>
      </c>
      <c r="C198">
        <v>88</v>
      </c>
      <c r="D198">
        <v>23</v>
      </c>
      <c r="E198">
        <v>73</v>
      </c>
      <c r="F198">
        <v>9</v>
      </c>
      <c r="G198">
        <v>0.25</v>
      </c>
      <c r="I198">
        <f>VLOOKUP(A198,ProjSalaries!$A$3:$G$391,7,FALSE)</f>
        <v>12</v>
      </c>
    </row>
    <row r="199" spans="1:9" x14ac:dyDescent="0.2">
      <c r="A199" t="s">
        <v>694</v>
      </c>
      <c r="B199">
        <v>489</v>
      </c>
      <c r="C199">
        <v>72</v>
      </c>
      <c r="D199">
        <v>24</v>
      </c>
      <c r="E199">
        <v>71</v>
      </c>
      <c r="F199">
        <v>7</v>
      </c>
      <c r="G199">
        <v>0.27200000000000002</v>
      </c>
      <c r="I199">
        <f>VLOOKUP(A199,ProjSalaries!$A$3:$G$391,7,FALSE)</f>
        <v>11</v>
      </c>
    </row>
    <row r="200" spans="1:9" x14ac:dyDescent="0.2">
      <c r="A200" t="s">
        <v>677</v>
      </c>
      <c r="B200">
        <v>544</v>
      </c>
      <c r="C200">
        <v>76</v>
      </c>
      <c r="D200">
        <v>19</v>
      </c>
      <c r="E200">
        <v>66</v>
      </c>
      <c r="F200">
        <v>17</v>
      </c>
      <c r="G200">
        <v>0.25</v>
      </c>
      <c r="I200">
        <f>VLOOKUP(A200,ProjSalaries!$A$3:$G$391,7,FALSE)</f>
        <v>14</v>
      </c>
    </row>
    <row r="201" spans="1:9" x14ac:dyDescent="0.2">
      <c r="A201" t="s">
        <v>675</v>
      </c>
      <c r="B201">
        <v>533</v>
      </c>
      <c r="C201">
        <v>79</v>
      </c>
      <c r="D201">
        <v>20</v>
      </c>
      <c r="E201">
        <v>75</v>
      </c>
      <c r="F201">
        <v>6</v>
      </c>
      <c r="G201">
        <v>0.24399999999999999</v>
      </c>
      <c r="I201">
        <f>VLOOKUP(A201,ProjSalaries!$A$3:$G$391,7,FALSE)</f>
        <v>9</v>
      </c>
    </row>
    <row r="202" spans="1:9" x14ac:dyDescent="0.2">
      <c r="A202" t="s">
        <v>645</v>
      </c>
      <c r="B202">
        <v>549</v>
      </c>
      <c r="C202">
        <v>69</v>
      </c>
      <c r="D202">
        <v>15</v>
      </c>
      <c r="E202">
        <v>52</v>
      </c>
      <c r="F202">
        <v>23</v>
      </c>
      <c r="G202">
        <v>0.224</v>
      </c>
      <c r="I202">
        <f>VLOOKUP(A202,ProjSalaries!$A$3:$G$391,7,FALSE)</f>
        <v>12</v>
      </c>
    </row>
    <row r="203" spans="1:9" x14ac:dyDescent="0.2">
      <c r="A203" t="s">
        <v>674</v>
      </c>
      <c r="B203">
        <v>466</v>
      </c>
      <c r="C203">
        <v>61</v>
      </c>
      <c r="D203">
        <v>10</v>
      </c>
      <c r="E203">
        <v>44</v>
      </c>
      <c r="F203">
        <v>12</v>
      </c>
      <c r="G203">
        <v>0.26600000000000001</v>
      </c>
      <c r="I203">
        <f>VLOOKUP(A203,ProjSalaries!$A$3:$G$391,7,FALSE)</f>
        <v>12</v>
      </c>
    </row>
    <row r="204" spans="1:9" x14ac:dyDescent="0.2">
      <c r="A204" t="s">
        <v>672</v>
      </c>
      <c r="B204">
        <v>368</v>
      </c>
      <c r="C204">
        <v>46</v>
      </c>
      <c r="D204">
        <v>10</v>
      </c>
      <c r="E204">
        <v>43</v>
      </c>
      <c r="F204">
        <v>7</v>
      </c>
      <c r="G204">
        <v>0.24199999999999999</v>
      </c>
      <c r="I204">
        <f>VLOOKUP(A204,ProjSalaries!$A$3:$G$391,7,FALSE)</f>
        <v>11</v>
      </c>
    </row>
    <row r="205" spans="1:9" x14ac:dyDescent="0.2">
      <c r="A205" t="s">
        <v>683</v>
      </c>
      <c r="B205">
        <v>565</v>
      </c>
      <c r="C205">
        <v>76</v>
      </c>
      <c r="D205">
        <v>29</v>
      </c>
      <c r="E205">
        <v>98</v>
      </c>
      <c r="F205">
        <v>2</v>
      </c>
      <c r="G205">
        <v>0.253</v>
      </c>
      <c r="I205">
        <f>VLOOKUP(A205,ProjSalaries!$A$3:$G$391,7,FALSE)</f>
        <v>11</v>
      </c>
    </row>
    <row r="206" spans="1:9" x14ac:dyDescent="0.2">
      <c r="A206" t="s">
        <v>820</v>
      </c>
      <c r="B206">
        <v>543</v>
      </c>
      <c r="C206">
        <v>88</v>
      </c>
      <c r="D206">
        <v>24</v>
      </c>
      <c r="E206">
        <v>71</v>
      </c>
      <c r="F206">
        <v>5</v>
      </c>
      <c r="G206">
        <v>0.26500000000000001</v>
      </c>
      <c r="I206">
        <f>VLOOKUP(A206,ProjSalaries!$A$3:$G$391,7,FALSE)</f>
        <v>9</v>
      </c>
    </row>
    <row r="207" spans="1:9" x14ac:dyDescent="0.2">
      <c r="A207" t="s">
        <v>837</v>
      </c>
      <c r="B207">
        <v>483</v>
      </c>
      <c r="C207">
        <v>76</v>
      </c>
      <c r="D207">
        <v>16</v>
      </c>
      <c r="E207">
        <v>71</v>
      </c>
      <c r="F207">
        <v>12</v>
      </c>
      <c r="G207">
        <v>0.27300000000000002</v>
      </c>
      <c r="I207">
        <f>VLOOKUP(A207,ProjSalaries!$A$3:$G$391,7,FALSE)</f>
        <v>11</v>
      </c>
    </row>
    <row r="208" spans="1:9" x14ac:dyDescent="0.2">
      <c r="A208" t="s">
        <v>443</v>
      </c>
      <c r="B208">
        <v>516</v>
      </c>
      <c r="C208">
        <v>95</v>
      </c>
      <c r="D208">
        <v>15</v>
      </c>
      <c r="E208">
        <v>61</v>
      </c>
      <c r="F208">
        <v>32</v>
      </c>
      <c r="G208">
        <v>0.27900000000000003</v>
      </c>
      <c r="I208">
        <f>VLOOKUP(A208,ProjSalaries!$A$3:$G$391,7,FALSE)</f>
        <v>9</v>
      </c>
    </row>
    <row r="209" spans="1:9" x14ac:dyDescent="0.2">
      <c r="A209" t="s">
        <v>382</v>
      </c>
      <c r="B209">
        <v>529</v>
      </c>
      <c r="C209">
        <v>90</v>
      </c>
      <c r="D209">
        <v>30</v>
      </c>
      <c r="E209">
        <v>80</v>
      </c>
      <c r="F209">
        <v>6</v>
      </c>
      <c r="G209">
        <v>0.26800000000000002</v>
      </c>
      <c r="I209">
        <f>VLOOKUP(A209,ProjSalaries!$A$3:$G$391,7,FALSE)</f>
        <v>9</v>
      </c>
    </row>
    <row r="210" spans="1:9" x14ac:dyDescent="0.2">
      <c r="A210" t="s">
        <v>621</v>
      </c>
      <c r="B210">
        <v>489</v>
      </c>
      <c r="C210">
        <v>75</v>
      </c>
      <c r="D210">
        <v>21</v>
      </c>
      <c r="E210">
        <v>69</v>
      </c>
      <c r="F210">
        <v>20</v>
      </c>
      <c r="G210">
        <v>0.27200000000000002</v>
      </c>
      <c r="I210">
        <f>VLOOKUP(A210,ProjSalaries!$A$3:$G$391,7,FALSE)</f>
        <v>7</v>
      </c>
    </row>
    <row r="211" spans="1:9" x14ac:dyDescent="0.2">
      <c r="A211" t="s">
        <v>623</v>
      </c>
      <c r="B211">
        <v>555</v>
      </c>
      <c r="C211">
        <v>76</v>
      </c>
      <c r="D211">
        <v>25</v>
      </c>
      <c r="E211">
        <v>85</v>
      </c>
      <c r="F211">
        <v>10</v>
      </c>
      <c r="G211">
        <v>0.26300000000000001</v>
      </c>
      <c r="I211">
        <v>10</v>
      </c>
    </row>
    <row r="212" spans="1:9" x14ac:dyDescent="0.2">
      <c r="A212" t="s">
        <v>634</v>
      </c>
      <c r="B212">
        <v>557</v>
      </c>
      <c r="C212">
        <v>94</v>
      </c>
      <c r="D212">
        <v>18</v>
      </c>
      <c r="E212">
        <v>65</v>
      </c>
      <c r="F212">
        <v>14</v>
      </c>
      <c r="G212">
        <v>0.26600000000000001</v>
      </c>
      <c r="I212">
        <f>VLOOKUP(A212,ProjSalaries!$A$3:$G$391,7,FALSE)</f>
        <v>7</v>
      </c>
    </row>
    <row r="213" spans="1:9" x14ac:dyDescent="0.2">
      <c r="A213" t="s">
        <v>619</v>
      </c>
      <c r="B213">
        <v>532</v>
      </c>
      <c r="C213">
        <v>81</v>
      </c>
      <c r="D213">
        <v>32</v>
      </c>
      <c r="E213">
        <v>80</v>
      </c>
      <c r="F213">
        <v>3</v>
      </c>
      <c r="G213">
        <v>0.24199999999999999</v>
      </c>
      <c r="I213">
        <f>VLOOKUP(A213,ProjSalaries!$A$3:$G$391,7,FALSE)</f>
        <v>11</v>
      </c>
    </row>
    <row r="214" spans="1:9" x14ac:dyDescent="0.2">
      <c r="A214" t="s">
        <v>622</v>
      </c>
      <c r="B214">
        <v>597</v>
      </c>
      <c r="C214">
        <v>75</v>
      </c>
      <c r="D214">
        <v>26</v>
      </c>
      <c r="E214">
        <v>81</v>
      </c>
      <c r="F214">
        <v>4</v>
      </c>
      <c r="G214">
        <v>0.26500000000000001</v>
      </c>
      <c r="I214">
        <f>VLOOKUP(A214,ProjSalaries!$A$3:$G$391,7,FALSE)</f>
        <v>3</v>
      </c>
    </row>
    <row r="215" spans="1:9" x14ac:dyDescent="0.2">
      <c r="A215" t="s">
        <v>627</v>
      </c>
      <c r="B215">
        <v>534</v>
      </c>
      <c r="C215">
        <v>76</v>
      </c>
      <c r="D215">
        <v>20</v>
      </c>
      <c r="E215">
        <v>77</v>
      </c>
      <c r="F215">
        <v>20</v>
      </c>
      <c r="G215">
        <v>0.23799999999999999</v>
      </c>
      <c r="I215">
        <f>VLOOKUP(A215,ProjSalaries!$A$3:$G$391,7,FALSE)</f>
        <v>1</v>
      </c>
    </row>
    <row r="216" spans="1:9" x14ac:dyDescent="0.2">
      <c r="A216" t="s">
        <v>596</v>
      </c>
      <c r="B216">
        <v>435</v>
      </c>
      <c r="C216">
        <v>73</v>
      </c>
      <c r="D216">
        <v>26</v>
      </c>
      <c r="E216">
        <v>74</v>
      </c>
      <c r="F216">
        <v>2</v>
      </c>
      <c r="G216">
        <v>0.27100000000000002</v>
      </c>
      <c r="I216">
        <f>VLOOKUP(A216,ProjSalaries!$A$3:$G$391,7,FALSE)</f>
        <v>6</v>
      </c>
    </row>
    <row r="217" spans="1:9" x14ac:dyDescent="0.2">
      <c r="A217" t="s">
        <v>633</v>
      </c>
      <c r="B217">
        <v>495</v>
      </c>
      <c r="C217">
        <v>80</v>
      </c>
      <c r="D217">
        <v>22</v>
      </c>
      <c r="E217">
        <v>63</v>
      </c>
      <c r="F217">
        <v>13</v>
      </c>
      <c r="G217">
        <v>0.253</v>
      </c>
      <c r="I217">
        <f>VLOOKUP(A217,ProjSalaries!$A$3:$G$391,7,FALSE)</f>
        <v>7</v>
      </c>
    </row>
    <row r="218" spans="1:9" x14ac:dyDescent="0.2">
      <c r="A218" t="s">
        <v>604</v>
      </c>
      <c r="B218">
        <v>442</v>
      </c>
      <c r="C218">
        <v>72</v>
      </c>
      <c r="D218">
        <v>19</v>
      </c>
      <c r="E218">
        <v>68</v>
      </c>
      <c r="F218">
        <v>11</v>
      </c>
      <c r="G218">
        <v>0.27400000000000002</v>
      </c>
      <c r="I218">
        <f>VLOOKUP(A218,ProjSalaries!$A$3:$G$391,7,FALSE)</f>
        <v>4</v>
      </c>
    </row>
    <row r="219" spans="1:9" x14ac:dyDescent="0.2">
      <c r="A219" t="s">
        <v>636</v>
      </c>
      <c r="B219">
        <v>493</v>
      </c>
      <c r="C219">
        <v>72</v>
      </c>
      <c r="D219">
        <v>23</v>
      </c>
      <c r="E219">
        <v>60</v>
      </c>
      <c r="F219">
        <v>8</v>
      </c>
      <c r="G219">
        <v>0.27200000000000002</v>
      </c>
      <c r="I219">
        <f>VLOOKUP(A219,ProjSalaries!$A$3:$G$391,7,FALSE)</f>
        <v>4</v>
      </c>
    </row>
    <row r="220" spans="1:9" x14ac:dyDescent="0.2">
      <c r="A220" t="s">
        <v>679</v>
      </c>
      <c r="B220">
        <v>549</v>
      </c>
      <c r="C220">
        <v>74</v>
      </c>
      <c r="D220">
        <v>18</v>
      </c>
      <c r="E220">
        <v>78</v>
      </c>
      <c r="F220">
        <v>9</v>
      </c>
      <c r="G220">
        <v>0.255</v>
      </c>
      <c r="I220">
        <v>5</v>
      </c>
    </row>
    <row r="221" spans="1:9" x14ac:dyDescent="0.2">
      <c r="A221" t="s">
        <v>620</v>
      </c>
      <c r="B221">
        <v>512</v>
      </c>
      <c r="C221">
        <v>74</v>
      </c>
      <c r="D221">
        <v>21</v>
      </c>
      <c r="E221">
        <v>67</v>
      </c>
      <c r="F221">
        <v>7</v>
      </c>
      <c r="G221">
        <v>0.26400000000000001</v>
      </c>
      <c r="I221">
        <f>VLOOKUP(A221,ProjSalaries!$A$3:$G$391,7,FALSE)</f>
        <v>3</v>
      </c>
    </row>
    <row r="222" spans="1:9" x14ac:dyDescent="0.2">
      <c r="A222" t="s">
        <v>642</v>
      </c>
      <c r="B222">
        <v>554</v>
      </c>
      <c r="C222">
        <v>80</v>
      </c>
      <c r="D222">
        <v>23</v>
      </c>
      <c r="E222">
        <v>66</v>
      </c>
      <c r="F222">
        <v>4</v>
      </c>
      <c r="G222">
        <v>0.25600000000000001</v>
      </c>
      <c r="I222">
        <f>VLOOKUP(A222,ProjSalaries!$A$3:$G$391,7,FALSE)</f>
        <v>6</v>
      </c>
    </row>
    <row r="223" spans="1:9" x14ac:dyDescent="0.2">
      <c r="A223" t="s">
        <v>650</v>
      </c>
      <c r="B223">
        <v>581</v>
      </c>
      <c r="C223">
        <v>70</v>
      </c>
      <c r="D223">
        <v>14</v>
      </c>
      <c r="E223">
        <v>54</v>
      </c>
      <c r="F223">
        <v>16</v>
      </c>
      <c r="G223">
        <v>0.26200000000000001</v>
      </c>
      <c r="I223">
        <f>VLOOKUP(A223,ProjSalaries!$A$3:$G$391,7,FALSE)</f>
        <v>4</v>
      </c>
    </row>
    <row r="224" spans="1:9" x14ac:dyDescent="0.2">
      <c r="A224" t="s">
        <v>638</v>
      </c>
      <c r="B224">
        <v>395</v>
      </c>
      <c r="C224">
        <v>60</v>
      </c>
      <c r="D224">
        <v>27</v>
      </c>
      <c r="E224">
        <v>67</v>
      </c>
      <c r="F224">
        <v>6</v>
      </c>
      <c r="G224">
        <v>0.23</v>
      </c>
      <c r="I224">
        <f>VLOOKUP(A224,ProjSalaries!$A$3:$G$391,7,FALSE)</f>
        <v>7</v>
      </c>
    </row>
    <row r="225" spans="1:9" x14ac:dyDescent="0.2">
      <c r="A225" t="s">
        <v>654</v>
      </c>
      <c r="B225">
        <v>558</v>
      </c>
      <c r="C225">
        <v>66</v>
      </c>
      <c r="D225">
        <v>16</v>
      </c>
      <c r="E225">
        <v>60</v>
      </c>
      <c r="F225">
        <v>8</v>
      </c>
      <c r="G225">
        <v>0.26900000000000002</v>
      </c>
      <c r="I225">
        <f>VLOOKUP(A225,ProjSalaries!$A$3:$G$391,7,FALSE)</f>
        <v>5</v>
      </c>
    </row>
    <row r="226" spans="1:9" x14ac:dyDescent="0.2">
      <c r="A226" t="s">
        <v>631</v>
      </c>
      <c r="B226">
        <v>524</v>
      </c>
      <c r="C226">
        <v>68</v>
      </c>
      <c r="D226">
        <v>17</v>
      </c>
      <c r="E226">
        <v>64</v>
      </c>
      <c r="F226">
        <v>4</v>
      </c>
      <c r="G226">
        <v>0.26900000000000002</v>
      </c>
      <c r="I226">
        <v>5</v>
      </c>
    </row>
    <row r="227" spans="1:9" x14ac:dyDescent="0.2">
      <c r="A227" t="s">
        <v>671</v>
      </c>
      <c r="B227">
        <v>502</v>
      </c>
      <c r="C227">
        <v>67</v>
      </c>
      <c r="D227">
        <v>13</v>
      </c>
      <c r="E227">
        <v>70</v>
      </c>
      <c r="F227">
        <v>6</v>
      </c>
      <c r="G227">
        <v>0.26100000000000001</v>
      </c>
      <c r="I227">
        <v>5</v>
      </c>
    </row>
    <row r="228" spans="1:9" x14ac:dyDescent="0.2">
      <c r="A228" t="s">
        <v>676</v>
      </c>
      <c r="B228">
        <v>361</v>
      </c>
      <c r="C228">
        <v>54</v>
      </c>
      <c r="D228">
        <v>19</v>
      </c>
      <c r="E228">
        <v>64</v>
      </c>
      <c r="F228">
        <v>8</v>
      </c>
      <c r="G228">
        <v>0.252</v>
      </c>
      <c r="I228">
        <v>5</v>
      </c>
    </row>
    <row r="229" spans="1:9" x14ac:dyDescent="0.2">
      <c r="A229" t="s">
        <v>630</v>
      </c>
      <c r="B229">
        <v>418</v>
      </c>
      <c r="C229">
        <v>57</v>
      </c>
      <c r="D229">
        <v>17</v>
      </c>
      <c r="E229">
        <v>52</v>
      </c>
      <c r="F229">
        <v>11</v>
      </c>
      <c r="G229">
        <v>0.26600000000000001</v>
      </c>
      <c r="I229">
        <f>VLOOKUP(A229,ProjSalaries!$A$3:$G$391,7,FALSE)</f>
        <v>1</v>
      </c>
    </row>
    <row r="230" spans="1:9" x14ac:dyDescent="0.2">
      <c r="A230" t="s">
        <v>665</v>
      </c>
      <c r="B230">
        <v>379</v>
      </c>
      <c r="C230">
        <v>55</v>
      </c>
      <c r="D230">
        <v>14</v>
      </c>
      <c r="E230">
        <v>52</v>
      </c>
      <c r="F230">
        <v>16</v>
      </c>
      <c r="G230">
        <v>0.26100000000000001</v>
      </c>
      <c r="I230">
        <f>VLOOKUP(A230,ProjSalaries!$A$3:$G$391,7,FALSE)</f>
        <v>7</v>
      </c>
    </row>
    <row r="231" spans="1:9" x14ac:dyDescent="0.2">
      <c r="A231" t="s">
        <v>695</v>
      </c>
      <c r="B231">
        <v>378</v>
      </c>
      <c r="C231">
        <v>58</v>
      </c>
      <c r="D231">
        <v>18</v>
      </c>
      <c r="E231">
        <v>61</v>
      </c>
      <c r="F231">
        <v>6</v>
      </c>
      <c r="G231">
        <v>0.26200000000000001</v>
      </c>
      <c r="I231">
        <v>5</v>
      </c>
    </row>
    <row r="232" spans="1:9" x14ac:dyDescent="0.2">
      <c r="A232" t="s">
        <v>656</v>
      </c>
      <c r="B232">
        <v>544</v>
      </c>
      <c r="C232">
        <v>59</v>
      </c>
      <c r="D232">
        <v>25</v>
      </c>
      <c r="E232">
        <v>71</v>
      </c>
      <c r="F232">
        <v>10</v>
      </c>
      <c r="G232">
        <v>0.21</v>
      </c>
      <c r="I232">
        <f>VLOOKUP(A232,ProjSalaries!$A$3:$G$391,7,FALSE)</f>
        <v>4</v>
      </c>
    </row>
    <row r="233" spans="1:9" x14ac:dyDescent="0.2">
      <c r="A233" t="s">
        <v>402</v>
      </c>
      <c r="B233">
        <v>498</v>
      </c>
      <c r="C233">
        <v>68</v>
      </c>
      <c r="D233">
        <v>15</v>
      </c>
      <c r="E233">
        <v>57</v>
      </c>
      <c r="F233">
        <v>5</v>
      </c>
      <c r="G233">
        <v>0.25900000000000001</v>
      </c>
      <c r="I233">
        <f>VLOOKUP(A233,ProjSalaries!$A$3:$G$391,7,FALSE)</f>
        <v>3</v>
      </c>
    </row>
    <row r="234" spans="1:9" x14ac:dyDescent="0.2">
      <c r="A234" t="s">
        <v>632</v>
      </c>
      <c r="B234">
        <v>438</v>
      </c>
      <c r="C234">
        <v>62</v>
      </c>
      <c r="D234">
        <v>17</v>
      </c>
      <c r="E234">
        <v>55</v>
      </c>
      <c r="F234">
        <v>6</v>
      </c>
      <c r="G234">
        <v>0.25800000000000001</v>
      </c>
      <c r="I234">
        <f>VLOOKUP(A234,ProjSalaries!$A$3:$G$391,7,FALSE)</f>
        <v>1</v>
      </c>
    </row>
    <row r="235" spans="1:9" x14ac:dyDescent="0.2">
      <c r="A235" t="s">
        <v>696</v>
      </c>
      <c r="B235">
        <v>389</v>
      </c>
      <c r="C235">
        <v>58</v>
      </c>
      <c r="D235">
        <v>18</v>
      </c>
      <c r="E235">
        <v>59</v>
      </c>
      <c r="F235">
        <v>5</v>
      </c>
      <c r="G235">
        <v>0.249</v>
      </c>
      <c r="I235">
        <f>VLOOKUP(A235,ProjSalaries!$A$3:$G$391,7,FALSE)</f>
        <v>8</v>
      </c>
    </row>
    <row r="236" spans="1:9" x14ac:dyDescent="0.2">
      <c r="A236" t="s">
        <v>614</v>
      </c>
      <c r="B236">
        <v>471</v>
      </c>
      <c r="C236">
        <v>65</v>
      </c>
      <c r="D236">
        <v>3</v>
      </c>
      <c r="E236">
        <v>47</v>
      </c>
      <c r="F236">
        <v>20</v>
      </c>
      <c r="G236">
        <v>0.26100000000000001</v>
      </c>
      <c r="I236">
        <f>VLOOKUP(A236,ProjSalaries!$A$3:$G$391,7,FALSE)</f>
        <v>5</v>
      </c>
    </row>
    <row r="237" spans="1:9" x14ac:dyDescent="0.2">
      <c r="A237" t="s">
        <v>446</v>
      </c>
      <c r="B237">
        <v>529</v>
      </c>
      <c r="C237">
        <v>65</v>
      </c>
      <c r="D237">
        <v>16</v>
      </c>
      <c r="E237">
        <v>53</v>
      </c>
      <c r="F237">
        <v>5</v>
      </c>
      <c r="G237">
        <v>0.249</v>
      </c>
      <c r="I237">
        <f>VLOOKUP(A237,ProjSalaries!$A$3:$G$391,7,FALSE)</f>
        <v>1</v>
      </c>
    </row>
    <row r="238" spans="1:9" x14ac:dyDescent="0.2">
      <c r="A238" t="s">
        <v>697</v>
      </c>
      <c r="B238">
        <v>460</v>
      </c>
      <c r="C238">
        <v>56</v>
      </c>
      <c r="D238">
        <v>17</v>
      </c>
      <c r="E238">
        <v>54</v>
      </c>
      <c r="F238">
        <v>8</v>
      </c>
      <c r="G238">
        <v>0.24299999999999999</v>
      </c>
      <c r="I238">
        <v>5</v>
      </c>
    </row>
    <row r="239" spans="1:9" x14ac:dyDescent="0.2">
      <c r="A239" t="s">
        <v>698</v>
      </c>
      <c r="B239">
        <v>401</v>
      </c>
      <c r="C239">
        <v>56</v>
      </c>
      <c r="D239">
        <v>17</v>
      </c>
      <c r="E239">
        <v>55</v>
      </c>
      <c r="F239">
        <v>5</v>
      </c>
      <c r="G239">
        <v>0.249</v>
      </c>
      <c r="I239">
        <v>5</v>
      </c>
    </row>
    <row r="240" spans="1:9" x14ac:dyDescent="0.2">
      <c r="A240" t="s">
        <v>389</v>
      </c>
      <c r="B240">
        <v>385</v>
      </c>
      <c r="C240">
        <v>48</v>
      </c>
      <c r="D240">
        <v>20</v>
      </c>
      <c r="E240">
        <v>61</v>
      </c>
      <c r="F240">
        <v>5</v>
      </c>
      <c r="G240">
        <v>0.23599999999999999</v>
      </c>
      <c r="I240">
        <f>VLOOKUP(A240,ProjSalaries!$A$3:$G$391,7,FALSE)</f>
        <v>2</v>
      </c>
    </row>
    <row r="241" spans="1:9" x14ac:dyDescent="0.2">
      <c r="A241" t="s">
        <v>601</v>
      </c>
      <c r="B241">
        <v>463</v>
      </c>
      <c r="C241">
        <v>60</v>
      </c>
      <c r="D241">
        <v>23</v>
      </c>
      <c r="E241">
        <v>62</v>
      </c>
      <c r="F241">
        <v>2</v>
      </c>
      <c r="G241">
        <v>0.218</v>
      </c>
      <c r="I241">
        <f>VLOOKUP(A241,ProjSalaries!$A$3:$G$391,7,FALSE)</f>
        <v>5</v>
      </c>
    </row>
    <row r="242" spans="1:9" x14ac:dyDescent="0.2">
      <c r="A242" t="s">
        <v>646</v>
      </c>
      <c r="B242">
        <v>323</v>
      </c>
      <c r="C242">
        <v>48</v>
      </c>
      <c r="D242">
        <v>16</v>
      </c>
      <c r="E242">
        <v>49</v>
      </c>
      <c r="F242">
        <v>5</v>
      </c>
      <c r="G242">
        <v>0.26900000000000002</v>
      </c>
      <c r="I242">
        <v>1</v>
      </c>
    </row>
    <row r="243" spans="1:9" x14ac:dyDescent="0.2">
      <c r="A243" t="s">
        <v>635</v>
      </c>
      <c r="B243">
        <v>306</v>
      </c>
      <c r="C243">
        <v>52</v>
      </c>
      <c r="D243">
        <v>16</v>
      </c>
      <c r="E243">
        <v>47</v>
      </c>
      <c r="F243">
        <v>5</v>
      </c>
      <c r="G243">
        <v>0.26100000000000001</v>
      </c>
      <c r="I243">
        <v>1</v>
      </c>
    </row>
    <row r="244" spans="1:9" x14ac:dyDescent="0.2">
      <c r="A244" t="s">
        <v>611</v>
      </c>
      <c r="B244">
        <v>410</v>
      </c>
      <c r="C244">
        <v>52</v>
      </c>
      <c r="D244">
        <v>12</v>
      </c>
      <c r="E244">
        <v>42</v>
      </c>
      <c r="F244">
        <v>12</v>
      </c>
      <c r="G244">
        <v>0.25600000000000001</v>
      </c>
      <c r="I244">
        <f>VLOOKUP(A244,ProjSalaries!$A$3:$G$391,7,FALSE)</f>
        <v>4</v>
      </c>
    </row>
    <row r="245" spans="1:9" x14ac:dyDescent="0.2">
      <c r="A245" t="s">
        <v>682</v>
      </c>
      <c r="B245">
        <v>379</v>
      </c>
      <c r="C245">
        <v>54</v>
      </c>
      <c r="D245">
        <v>12</v>
      </c>
      <c r="E245">
        <v>45</v>
      </c>
      <c r="F245">
        <v>11</v>
      </c>
      <c r="G245">
        <v>0.24</v>
      </c>
      <c r="I245">
        <f>VLOOKUP(A245,ProjSalaries!$A$3:$G$391,7,FALSE)</f>
        <v>6</v>
      </c>
    </row>
    <row r="246" spans="1:9" x14ac:dyDescent="0.2">
      <c r="A246" t="s">
        <v>649</v>
      </c>
      <c r="B246">
        <v>318</v>
      </c>
      <c r="C246">
        <v>46</v>
      </c>
      <c r="D246">
        <v>15</v>
      </c>
      <c r="E246">
        <v>47</v>
      </c>
      <c r="F246">
        <v>4</v>
      </c>
      <c r="G246">
        <v>0.26700000000000002</v>
      </c>
      <c r="I246">
        <v>1</v>
      </c>
    </row>
    <row r="247" spans="1:9" x14ac:dyDescent="0.2">
      <c r="A247" t="s">
        <v>699</v>
      </c>
      <c r="B247">
        <v>319</v>
      </c>
      <c r="C247">
        <v>46</v>
      </c>
      <c r="D247">
        <v>18</v>
      </c>
      <c r="E247">
        <v>45</v>
      </c>
      <c r="F247">
        <v>4</v>
      </c>
      <c r="G247">
        <v>0.251</v>
      </c>
      <c r="I247">
        <v>1</v>
      </c>
    </row>
    <row r="248" spans="1:9" x14ac:dyDescent="0.2">
      <c r="A248" t="s">
        <v>655</v>
      </c>
      <c r="B248">
        <v>373</v>
      </c>
      <c r="C248">
        <v>54</v>
      </c>
      <c r="D248">
        <v>14</v>
      </c>
      <c r="E248">
        <v>47</v>
      </c>
      <c r="F248">
        <v>3</v>
      </c>
      <c r="G248">
        <v>0.25700000000000001</v>
      </c>
      <c r="I248">
        <v>1</v>
      </c>
    </row>
    <row r="249" spans="1:9" x14ac:dyDescent="0.2">
      <c r="A249" t="s">
        <v>639</v>
      </c>
      <c r="B249">
        <v>322</v>
      </c>
      <c r="C249">
        <v>49</v>
      </c>
      <c r="D249">
        <v>17</v>
      </c>
      <c r="E249">
        <v>50</v>
      </c>
      <c r="F249">
        <v>5</v>
      </c>
      <c r="G249">
        <v>0.23300000000000001</v>
      </c>
      <c r="I249">
        <f>VLOOKUP(A249,ProjSalaries!$A$3:$G$391,7,FALSE)</f>
        <v>5</v>
      </c>
    </row>
    <row r="250" spans="1:9" x14ac:dyDescent="0.2">
      <c r="A250" t="s">
        <v>640</v>
      </c>
      <c r="B250">
        <v>372</v>
      </c>
      <c r="C250">
        <v>54</v>
      </c>
      <c r="D250">
        <v>20</v>
      </c>
      <c r="E250">
        <v>49</v>
      </c>
      <c r="F250">
        <v>2</v>
      </c>
      <c r="G250">
        <v>0.223</v>
      </c>
      <c r="I250">
        <f>VLOOKUP(A250,ProjSalaries!$A$3:$G$391,7,FALSE)</f>
        <v>9</v>
      </c>
    </row>
    <row r="251" spans="1:9" x14ac:dyDescent="0.2">
      <c r="A251" t="s">
        <v>524</v>
      </c>
      <c r="B251">
        <v>314</v>
      </c>
      <c r="C251">
        <v>50</v>
      </c>
      <c r="D251">
        <v>17</v>
      </c>
      <c r="E251">
        <v>47</v>
      </c>
      <c r="F251">
        <v>3</v>
      </c>
      <c r="G251">
        <v>0.23899999999999999</v>
      </c>
      <c r="I251">
        <f>VLOOKUP(A251,ProjSalaries!$A$3:$G$391,7,FALSE)</f>
        <v>2</v>
      </c>
    </row>
    <row r="252" spans="1:9" x14ac:dyDescent="0.2">
      <c r="A252" t="s">
        <v>693</v>
      </c>
      <c r="B252">
        <v>322</v>
      </c>
      <c r="C252">
        <v>51</v>
      </c>
      <c r="D252">
        <v>10</v>
      </c>
      <c r="E252">
        <v>50</v>
      </c>
      <c r="F252">
        <v>7</v>
      </c>
      <c r="G252">
        <v>0.248</v>
      </c>
      <c r="I252">
        <f>VLOOKUP(A252,ProjSalaries!$A$3:$G$391,7,FALSE)</f>
        <v>3</v>
      </c>
    </row>
    <row r="253" spans="1:9" x14ac:dyDescent="0.2">
      <c r="A253" t="s">
        <v>647</v>
      </c>
      <c r="B253">
        <v>319</v>
      </c>
      <c r="C253">
        <v>45</v>
      </c>
      <c r="D253">
        <v>13</v>
      </c>
      <c r="E253">
        <v>43</v>
      </c>
      <c r="F253">
        <v>7</v>
      </c>
      <c r="G253">
        <v>0.254</v>
      </c>
      <c r="I253">
        <f>VLOOKUP(A253,ProjSalaries!$A$3:$G$391,7,FALSE)</f>
        <v>1</v>
      </c>
    </row>
    <row r="254" spans="1:9" x14ac:dyDescent="0.2">
      <c r="A254" t="s">
        <v>479</v>
      </c>
      <c r="B254">
        <v>385</v>
      </c>
      <c r="C254">
        <v>52</v>
      </c>
      <c r="D254">
        <v>13</v>
      </c>
      <c r="E254">
        <v>40</v>
      </c>
      <c r="F254">
        <v>9</v>
      </c>
      <c r="G254">
        <v>0.23899999999999999</v>
      </c>
      <c r="I254">
        <f>VLOOKUP(A254,ProjSalaries!$A$3:$G$391,7,FALSE)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3C92-6D47-AD4E-BA26-22D3620E619E}">
  <dimension ref="A1:J391"/>
  <sheetViews>
    <sheetView topLeftCell="A170" workbookViewId="0">
      <selection activeCell="A188" sqref="A188"/>
    </sheetView>
  </sheetViews>
  <sheetFormatPr baseColWidth="10" defaultRowHeight="16" x14ac:dyDescent="0.2"/>
  <cols>
    <col min="1" max="1" width="28.1640625" customWidth="1"/>
    <col min="2" max="2" width="4" customWidth="1"/>
    <col min="3" max="3" width="5.83203125" customWidth="1"/>
    <col min="4" max="4" width="6.1640625" customWidth="1"/>
    <col min="5" max="5" width="7.5" customWidth="1"/>
    <col min="6" max="6" width="7.6640625" customWidth="1"/>
  </cols>
  <sheetData>
    <row r="1" spans="1:7" x14ac:dyDescent="0.2">
      <c r="A1" t="s">
        <v>912</v>
      </c>
    </row>
    <row r="2" spans="1:7" x14ac:dyDescent="0.2">
      <c r="A2" t="s">
        <v>911</v>
      </c>
      <c r="B2" t="s">
        <v>910</v>
      </c>
      <c r="C2" t="s">
        <v>909</v>
      </c>
      <c r="D2" t="s">
        <v>908</v>
      </c>
      <c r="E2" t="s">
        <v>907</v>
      </c>
      <c r="F2" t="s">
        <v>906</v>
      </c>
      <c r="G2" t="s">
        <v>905</v>
      </c>
    </row>
    <row r="3" spans="1:7" x14ac:dyDescent="0.2">
      <c r="A3" t="s">
        <v>591</v>
      </c>
      <c r="B3" t="s">
        <v>723</v>
      </c>
      <c r="C3" t="s">
        <v>42</v>
      </c>
      <c r="D3" s="13">
        <v>41</v>
      </c>
      <c r="E3" t="s">
        <v>718</v>
      </c>
      <c r="F3" s="13">
        <v>42</v>
      </c>
      <c r="G3" s="12">
        <f t="shared" ref="G3:G66" si="0">AVERAGE(E3:F3)</f>
        <v>42</v>
      </c>
    </row>
    <row r="4" spans="1:7" x14ac:dyDescent="0.2">
      <c r="A4" t="s">
        <v>904</v>
      </c>
      <c r="B4" t="s">
        <v>721</v>
      </c>
      <c r="C4" t="s">
        <v>43</v>
      </c>
      <c r="D4" s="13">
        <v>38</v>
      </c>
      <c r="E4" s="13">
        <v>40</v>
      </c>
      <c r="F4" t="s">
        <v>718</v>
      </c>
      <c r="G4" s="12">
        <f t="shared" si="0"/>
        <v>40</v>
      </c>
    </row>
    <row r="5" spans="1:7" x14ac:dyDescent="0.2">
      <c r="A5" t="s">
        <v>511</v>
      </c>
      <c r="B5" t="s">
        <v>12</v>
      </c>
      <c r="C5" t="s">
        <v>43</v>
      </c>
      <c r="D5" s="13">
        <v>36</v>
      </c>
      <c r="E5" s="13">
        <v>39</v>
      </c>
      <c r="F5" t="s">
        <v>718</v>
      </c>
      <c r="G5" s="12">
        <f t="shared" si="0"/>
        <v>39</v>
      </c>
    </row>
    <row r="6" spans="1:7" x14ac:dyDescent="0.2">
      <c r="A6" t="s">
        <v>588</v>
      </c>
      <c r="B6" t="s">
        <v>748</v>
      </c>
      <c r="C6" t="s">
        <v>40</v>
      </c>
      <c r="D6" s="13">
        <v>38</v>
      </c>
      <c r="E6" t="s">
        <v>718</v>
      </c>
      <c r="F6" s="13">
        <v>39</v>
      </c>
      <c r="G6" s="12">
        <f t="shared" si="0"/>
        <v>39</v>
      </c>
    </row>
    <row r="7" spans="1:7" x14ac:dyDescent="0.2">
      <c r="A7" t="s">
        <v>903</v>
      </c>
      <c r="B7" t="s">
        <v>721</v>
      </c>
      <c r="C7" t="s">
        <v>33</v>
      </c>
      <c r="D7" s="13">
        <v>36</v>
      </c>
      <c r="E7" s="13">
        <v>39</v>
      </c>
      <c r="F7" t="s">
        <v>718</v>
      </c>
      <c r="G7" s="12">
        <f t="shared" si="0"/>
        <v>39</v>
      </c>
    </row>
    <row r="8" spans="1:7" x14ac:dyDescent="0.2">
      <c r="A8" t="s">
        <v>902</v>
      </c>
      <c r="B8" t="s">
        <v>721</v>
      </c>
      <c r="C8" t="s">
        <v>31</v>
      </c>
      <c r="D8" s="13">
        <v>38</v>
      </c>
      <c r="E8" t="s">
        <v>718</v>
      </c>
      <c r="F8" s="13">
        <v>39</v>
      </c>
      <c r="G8" s="12">
        <f t="shared" si="0"/>
        <v>39</v>
      </c>
    </row>
    <row r="9" spans="1:7" x14ac:dyDescent="0.2">
      <c r="A9" t="s">
        <v>550</v>
      </c>
      <c r="B9" t="s">
        <v>15</v>
      </c>
      <c r="C9" t="s">
        <v>40</v>
      </c>
      <c r="D9" s="13">
        <v>37</v>
      </c>
      <c r="E9" t="s">
        <v>718</v>
      </c>
      <c r="F9" s="13">
        <v>38</v>
      </c>
      <c r="G9" s="12">
        <f t="shared" si="0"/>
        <v>38</v>
      </c>
    </row>
    <row r="10" spans="1:7" x14ac:dyDescent="0.2">
      <c r="A10" t="s">
        <v>607</v>
      </c>
      <c r="B10" t="s">
        <v>748</v>
      </c>
      <c r="C10" t="s">
        <v>46</v>
      </c>
      <c r="D10" s="13">
        <v>36</v>
      </c>
      <c r="E10" t="s">
        <v>718</v>
      </c>
      <c r="F10" s="13">
        <v>37</v>
      </c>
      <c r="G10" s="12">
        <f t="shared" si="0"/>
        <v>37</v>
      </c>
    </row>
    <row r="11" spans="1:7" x14ac:dyDescent="0.2">
      <c r="A11" t="s">
        <v>359</v>
      </c>
      <c r="B11" t="s">
        <v>6</v>
      </c>
      <c r="C11" t="s">
        <v>42</v>
      </c>
      <c r="D11" s="13">
        <v>35</v>
      </c>
      <c r="E11" t="s">
        <v>718</v>
      </c>
      <c r="F11" s="13">
        <v>36</v>
      </c>
      <c r="G11" s="12">
        <f t="shared" si="0"/>
        <v>36</v>
      </c>
    </row>
    <row r="12" spans="1:7" x14ac:dyDescent="0.2">
      <c r="A12" t="s">
        <v>901</v>
      </c>
      <c r="B12" t="s">
        <v>721</v>
      </c>
      <c r="C12" t="s">
        <v>41</v>
      </c>
      <c r="D12" s="13">
        <v>31</v>
      </c>
      <c r="E12" s="13">
        <v>36</v>
      </c>
      <c r="F12" t="s">
        <v>718</v>
      </c>
      <c r="G12" s="12">
        <f t="shared" si="0"/>
        <v>36</v>
      </c>
    </row>
    <row r="13" spans="1:7" x14ac:dyDescent="0.2">
      <c r="A13" t="s">
        <v>527</v>
      </c>
      <c r="B13" t="s">
        <v>12</v>
      </c>
      <c r="C13" t="s">
        <v>49</v>
      </c>
      <c r="D13" s="13">
        <v>29</v>
      </c>
      <c r="E13" s="13">
        <v>35</v>
      </c>
      <c r="F13" t="s">
        <v>718</v>
      </c>
      <c r="G13" s="12">
        <f t="shared" si="0"/>
        <v>35</v>
      </c>
    </row>
    <row r="14" spans="1:7" x14ac:dyDescent="0.2">
      <c r="A14" t="s">
        <v>552</v>
      </c>
      <c r="B14" t="s">
        <v>15</v>
      </c>
      <c r="C14" t="s">
        <v>26</v>
      </c>
      <c r="D14" s="13">
        <v>27</v>
      </c>
      <c r="E14" s="13">
        <v>34</v>
      </c>
      <c r="F14" t="s">
        <v>718</v>
      </c>
      <c r="G14" s="12">
        <f t="shared" si="0"/>
        <v>34</v>
      </c>
    </row>
    <row r="15" spans="1:7" x14ac:dyDescent="0.2">
      <c r="A15" t="s">
        <v>361</v>
      </c>
      <c r="B15" t="s">
        <v>9</v>
      </c>
      <c r="C15" t="s">
        <v>33</v>
      </c>
      <c r="D15" s="13">
        <v>28</v>
      </c>
      <c r="E15" s="13">
        <v>34</v>
      </c>
      <c r="F15" t="s">
        <v>718</v>
      </c>
      <c r="G15" s="12">
        <f t="shared" si="0"/>
        <v>34</v>
      </c>
    </row>
    <row r="16" spans="1:7" x14ac:dyDescent="0.2">
      <c r="A16" t="s">
        <v>427</v>
      </c>
      <c r="B16" t="s">
        <v>731</v>
      </c>
      <c r="C16" t="s">
        <v>26</v>
      </c>
      <c r="D16" s="13">
        <v>26</v>
      </c>
      <c r="E16" s="13">
        <v>33</v>
      </c>
      <c r="F16" t="s">
        <v>718</v>
      </c>
      <c r="G16" s="12">
        <f t="shared" si="0"/>
        <v>33</v>
      </c>
    </row>
    <row r="17" spans="1:10" x14ac:dyDescent="0.2">
      <c r="A17" t="s">
        <v>900</v>
      </c>
      <c r="B17" t="s">
        <v>15</v>
      </c>
      <c r="C17" t="s">
        <v>738</v>
      </c>
      <c r="D17" s="13">
        <v>26</v>
      </c>
      <c r="E17" s="13">
        <v>32</v>
      </c>
      <c r="F17" t="s">
        <v>718</v>
      </c>
      <c r="G17" s="12">
        <f t="shared" si="0"/>
        <v>32</v>
      </c>
    </row>
    <row r="18" spans="1:10" x14ac:dyDescent="0.2">
      <c r="A18" t="s">
        <v>558</v>
      </c>
      <c r="B18" t="s">
        <v>15</v>
      </c>
      <c r="C18" t="s">
        <v>39</v>
      </c>
      <c r="D18" s="13">
        <v>25</v>
      </c>
      <c r="E18" s="13">
        <v>32</v>
      </c>
      <c r="F18" t="s">
        <v>718</v>
      </c>
      <c r="G18" s="12">
        <f t="shared" si="0"/>
        <v>32</v>
      </c>
    </row>
    <row r="19" spans="1:10" x14ac:dyDescent="0.2">
      <c r="A19" t="s">
        <v>556</v>
      </c>
      <c r="B19" t="s">
        <v>15</v>
      </c>
      <c r="C19" t="s">
        <v>31</v>
      </c>
      <c r="D19" s="13">
        <v>31</v>
      </c>
      <c r="E19" t="s">
        <v>718</v>
      </c>
      <c r="F19" s="13">
        <v>32</v>
      </c>
      <c r="G19" s="12">
        <f t="shared" si="0"/>
        <v>32</v>
      </c>
    </row>
    <row r="20" spans="1:10" x14ac:dyDescent="0.2">
      <c r="A20" t="s">
        <v>899</v>
      </c>
      <c r="B20" t="s">
        <v>731</v>
      </c>
      <c r="C20" t="s">
        <v>34</v>
      </c>
      <c r="D20" s="13">
        <v>31</v>
      </c>
      <c r="E20" t="s">
        <v>718</v>
      </c>
      <c r="F20" s="13">
        <v>32</v>
      </c>
      <c r="G20" s="12">
        <f t="shared" si="0"/>
        <v>32</v>
      </c>
    </row>
    <row r="21" spans="1:10" x14ac:dyDescent="0.2">
      <c r="A21" t="s">
        <v>512</v>
      </c>
      <c r="B21" t="s">
        <v>12</v>
      </c>
      <c r="C21" t="s">
        <v>738</v>
      </c>
      <c r="D21" s="13">
        <v>24</v>
      </c>
      <c r="E21" s="13">
        <v>32</v>
      </c>
      <c r="F21" t="s">
        <v>718</v>
      </c>
      <c r="G21" s="12">
        <f t="shared" si="0"/>
        <v>32</v>
      </c>
    </row>
    <row r="22" spans="1:10" x14ac:dyDescent="0.2">
      <c r="A22" t="s">
        <v>593</v>
      </c>
      <c r="B22" t="s">
        <v>748</v>
      </c>
      <c r="C22" t="s">
        <v>49</v>
      </c>
      <c r="D22" s="13">
        <v>24</v>
      </c>
      <c r="E22" s="13">
        <v>32</v>
      </c>
      <c r="F22" t="s">
        <v>718</v>
      </c>
      <c r="G22" s="12">
        <f t="shared" si="0"/>
        <v>32</v>
      </c>
    </row>
    <row r="23" spans="1:10" x14ac:dyDescent="0.2">
      <c r="A23" t="s">
        <v>554</v>
      </c>
      <c r="B23" t="s">
        <v>15</v>
      </c>
      <c r="C23" t="s">
        <v>41</v>
      </c>
      <c r="D23" s="13">
        <v>24</v>
      </c>
      <c r="E23" s="13">
        <v>32</v>
      </c>
      <c r="F23" t="s">
        <v>718</v>
      </c>
      <c r="G23" s="12">
        <f t="shared" si="0"/>
        <v>32</v>
      </c>
    </row>
    <row r="24" spans="1:10" x14ac:dyDescent="0.2">
      <c r="A24" t="s">
        <v>898</v>
      </c>
      <c r="B24" t="s">
        <v>721</v>
      </c>
      <c r="C24" t="s">
        <v>30</v>
      </c>
      <c r="D24" s="13">
        <v>25</v>
      </c>
      <c r="E24" s="13">
        <v>32</v>
      </c>
      <c r="F24" t="s">
        <v>718</v>
      </c>
      <c r="G24" s="12">
        <f t="shared" si="0"/>
        <v>32</v>
      </c>
    </row>
    <row r="25" spans="1:10" x14ac:dyDescent="0.2">
      <c r="A25" t="s">
        <v>897</v>
      </c>
      <c r="B25" t="s">
        <v>721</v>
      </c>
      <c r="C25" t="s">
        <v>34</v>
      </c>
      <c r="D25" s="13">
        <v>31</v>
      </c>
      <c r="E25" t="s">
        <v>718</v>
      </c>
      <c r="F25" s="13">
        <v>32</v>
      </c>
      <c r="G25" s="12">
        <f t="shared" si="0"/>
        <v>32</v>
      </c>
    </row>
    <row r="26" spans="1:10" x14ac:dyDescent="0.2">
      <c r="A26" t="s">
        <v>896</v>
      </c>
      <c r="B26" t="s">
        <v>721</v>
      </c>
      <c r="C26" t="s">
        <v>40</v>
      </c>
      <c r="D26" s="13">
        <v>29</v>
      </c>
      <c r="E26" t="s">
        <v>718</v>
      </c>
      <c r="F26" s="13">
        <v>31</v>
      </c>
      <c r="G26" s="12">
        <f t="shared" si="0"/>
        <v>31</v>
      </c>
    </row>
    <row r="27" spans="1:10" x14ac:dyDescent="0.2">
      <c r="A27" t="s">
        <v>895</v>
      </c>
      <c r="B27" t="s">
        <v>721</v>
      </c>
      <c r="C27" t="s">
        <v>48</v>
      </c>
      <c r="D27" s="13">
        <v>28</v>
      </c>
      <c r="E27" t="s">
        <v>718</v>
      </c>
      <c r="F27" s="13">
        <v>30</v>
      </c>
      <c r="G27" s="12">
        <f t="shared" si="0"/>
        <v>30</v>
      </c>
    </row>
    <row r="28" spans="1:10" x14ac:dyDescent="0.2">
      <c r="A28" t="s">
        <v>440</v>
      </c>
      <c r="B28" t="s">
        <v>9</v>
      </c>
      <c r="C28" t="s">
        <v>42</v>
      </c>
      <c r="D28" s="13">
        <v>26</v>
      </c>
      <c r="E28" t="s">
        <v>718</v>
      </c>
      <c r="F28" s="13">
        <v>30</v>
      </c>
      <c r="G28" s="12">
        <f t="shared" si="0"/>
        <v>30</v>
      </c>
      <c r="J28" t="s">
        <v>974</v>
      </c>
    </row>
    <row r="29" spans="1:10" x14ac:dyDescent="0.2">
      <c r="A29" t="s">
        <v>358</v>
      </c>
      <c r="B29" t="s">
        <v>6</v>
      </c>
      <c r="C29" t="s">
        <v>41</v>
      </c>
      <c r="D29" s="13">
        <v>22</v>
      </c>
      <c r="E29" s="13">
        <v>29</v>
      </c>
      <c r="F29" t="s">
        <v>718</v>
      </c>
      <c r="G29" s="12">
        <f t="shared" si="0"/>
        <v>29</v>
      </c>
    </row>
    <row r="30" spans="1:10" x14ac:dyDescent="0.2">
      <c r="A30" t="s">
        <v>360</v>
      </c>
      <c r="B30" t="s">
        <v>6</v>
      </c>
      <c r="C30" t="s">
        <v>33</v>
      </c>
      <c r="D30" s="13">
        <v>22</v>
      </c>
      <c r="E30" s="13">
        <v>29</v>
      </c>
      <c r="F30" t="s">
        <v>718</v>
      </c>
      <c r="G30" s="12">
        <f t="shared" si="0"/>
        <v>29</v>
      </c>
    </row>
    <row r="31" spans="1:10" x14ac:dyDescent="0.2">
      <c r="A31" t="s">
        <v>520</v>
      </c>
      <c r="B31" t="s">
        <v>12</v>
      </c>
      <c r="C31" t="s">
        <v>36</v>
      </c>
      <c r="D31" s="13">
        <v>24</v>
      </c>
      <c r="E31" t="s">
        <v>718</v>
      </c>
      <c r="F31" s="13">
        <v>29</v>
      </c>
      <c r="G31" s="12">
        <f t="shared" si="0"/>
        <v>29</v>
      </c>
    </row>
    <row r="32" spans="1:10" x14ac:dyDescent="0.2">
      <c r="A32" t="s">
        <v>894</v>
      </c>
      <c r="B32" t="s">
        <v>721</v>
      </c>
      <c r="C32" t="s">
        <v>36</v>
      </c>
      <c r="D32" s="13">
        <v>25</v>
      </c>
      <c r="E32" t="s">
        <v>718</v>
      </c>
      <c r="F32" s="13">
        <v>29</v>
      </c>
      <c r="G32" s="12">
        <f t="shared" si="0"/>
        <v>29</v>
      </c>
    </row>
    <row r="33" spans="1:7" x14ac:dyDescent="0.2">
      <c r="A33" t="s">
        <v>598</v>
      </c>
      <c r="B33" t="s">
        <v>723</v>
      </c>
      <c r="C33" t="s">
        <v>39</v>
      </c>
      <c r="D33" s="13">
        <v>21</v>
      </c>
      <c r="E33" s="13">
        <v>28</v>
      </c>
      <c r="F33" t="s">
        <v>718</v>
      </c>
      <c r="G33" s="12">
        <f t="shared" si="0"/>
        <v>28</v>
      </c>
    </row>
    <row r="34" spans="1:7" x14ac:dyDescent="0.2">
      <c r="A34" t="s">
        <v>587</v>
      </c>
      <c r="B34" t="s">
        <v>748</v>
      </c>
      <c r="C34" t="s">
        <v>42</v>
      </c>
      <c r="D34" s="13">
        <v>24</v>
      </c>
      <c r="E34" t="s">
        <v>718</v>
      </c>
      <c r="F34" s="13">
        <v>28</v>
      </c>
      <c r="G34" s="12">
        <f t="shared" si="0"/>
        <v>28</v>
      </c>
    </row>
    <row r="35" spans="1:7" x14ac:dyDescent="0.2">
      <c r="A35" t="s">
        <v>617</v>
      </c>
      <c r="B35" t="s">
        <v>731</v>
      </c>
      <c r="C35" t="s">
        <v>33</v>
      </c>
      <c r="D35" s="13">
        <v>21</v>
      </c>
      <c r="E35" s="13">
        <v>28</v>
      </c>
      <c r="F35" t="s">
        <v>718</v>
      </c>
      <c r="G35" s="12">
        <f t="shared" si="0"/>
        <v>28</v>
      </c>
    </row>
    <row r="36" spans="1:7" x14ac:dyDescent="0.2">
      <c r="A36" t="s">
        <v>594</v>
      </c>
      <c r="B36" t="s">
        <v>748</v>
      </c>
      <c r="C36" t="s">
        <v>41</v>
      </c>
      <c r="D36" s="13">
        <v>21</v>
      </c>
      <c r="E36" s="13">
        <v>28</v>
      </c>
      <c r="F36" t="s">
        <v>718</v>
      </c>
      <c r="G36" s="12">
        <f t="shared" si="0"/>
        <v>28</v>
      </c>
    </row>
    <row r="37" spans="1:7" x14ac:dyDescent="0.2">
      <c r="A37" t="s">
        <v>600</v>
      </c>
      <c r="B37" t="s">
        <v>723</v>
      </c>
      <c r="C37" t="s">
        <v>41</v>
      </c>
      <c r="D37" s="13">
        <v>21</v>
      </c>
      <c r="E37" s="13">
        <v>28</v>
      </c>
      <c r="F37" t="s">
        <v>718</v>
      </c>
      <c r="G37" s="12">
        <f t="shared" si="0"/>
        <v>28</v>
      </c>
    </row>
    <row r="38" spans="1:7" x14ac:dyDescent="0.2">
      <c r="A38" t="s">
        <v>893</v>
      </c>
      <c r="B38" t="s">
        <v>721</v>
      </c>
      <c r="C38" t="s">
        <v>41</v>
      </c>
      <c r="D38" s="13">
        <v>22</v>
      </c>
      <c r="E38" s="13">
        <v>28</v>
      </c>
      <c r="F38" t="s">
        <v>718</v>
      </c>
      <c r="G38" s="12">
        <f t="shared" si="0"/>
        <v>28</v>
      </c>
    </row>
    <row r="39" spans="1:7" x14ac:dyDescent="0.2">
      <c r="A39" t="s">
        <v>892</v>
      </c>
      <c r="B39" t="s">
        <v>721</v>
      </c>
      <c r="C39" t="s">
        <v>37</v>
      </c>
      <c r="D39" s="13">
        <v>21</v>
      </c>
      <c r="E39" s="13">
        <v>28</v>
      </c>
      <c r="F39" t="s">
        <v>718</v>
      </c>
      <c r="G39" s="12">
        <f t="shared" si="0"/>
        <v>28</v>
      </c>
    </row>
    <row r="40" spans="1:7" x14ac:dyDescent="0.2">
      <c r="A40" t="s">
        <v>891</v>
      </c>
      <c r="B40" t="s">
        <v>721</v>
      </c>
      <c r="C40" t="s">
        <v>43</v>
      </c>
      <c r="D40" s="13">
        <v>20</v>
      </c>
      <c r="E40" s="13">
        <v>27</v>
      </c>
      <c r="F40" t="s">
        <v>718</v>
      </c>
      <c r="G40" s="12">
        <f t="shared" si="0"/>
        <v>27</v>
      </c>
    </row>
    <row r="41" spans="1:7" x14ac:dyDescent="0.2">
      <c r="A41" t="s">
        <v>890</v>
      </c>
      <c r="B41" t="s">
        <v>721</v>
      </c>
      <c r="C41" t="s">
        <v>31</v>
      </c>
      <c r="D41" s="13">
        <v>23</v>
      </c>
      <c r="E41" t="s">
        <v>718</v>
      </c>
      <c r="F41" s="13">
        <v>26</v>
      </c>
      <c r="G41" s="12">
        <f t="shared" si="0"/>
        <v>26</v>
      </c>
    </row>
    <row r="42" spans="1:7" x14ac:dyDescent="0.2">
      <c r="A42" t="s">
        <v>889</v>
      </c>
      <c r="B42" t="s">
        <v>721</v>
      </c>
      <c r="C42" t="s">
        <v>46</v>
      </c>
      <c r="D42" s="13">
        <v>23</v>
      </c>
      <c r="E42" t="s">
        <v>718</v>
      </c>
      <c r="F42" s="13">
        <v>26</v>
      </c>
      <c r="G42" s="12">
        <f t="shared" si="0"/>
        <v>26</v>
      </c>
    </row>
    <row r="43" spans="1:7" x14ac:dyDescent="0.2">
      <c r="A43" t="s">
        <v>599</v>
      </c>
      <c r="B43" t="s">
        <v>723</v>
      </c>
      <c r="C43" t="s">
        <v>28</v>
      </c>
      <c r="D43" s="13">
        <v>21</v>
      </c>
      <c r="E43" t="s">
        <v>718</v>
      </c>
      <c r="F43" s="13">
        <v>25</v>
      </c>
      <c r="G43" s="12">
        <f t="shared" si="0"/>
        <v>25</v>
      </c>
    </row>
    <row r="44" spans="1:7" x14ac:dyDescent="0.2">
      <c r="A44" t="s">
        <v>364</v>
      </c>
      <c r="B44" t="s">
        <v>6</v>
      </c>
      <c r="C44" t="s">
        <v>31</v>
      </c>
      <c r="D44" s="13">
        <v>21</v>
      </c>
      <c r="E44" t="s">
        <v>718</v>
      </c>
      <c r="F44" s="13">
        <v>25</v>
      </c>
      <c r="G44" s="12">
        <f t="shared" si="0"/>
        <v>25</v>
      </c>
    </row>
    <row r="45" spans="1:7" x14ac:dyDescent="0.2">
      <c r="A45" t="s">
        <v>363</v>
      </c>
      <c r="B45" t="s">
        <v>1</v>
      </c>
      <c r="C45" t="s">
        <v>34</v>
      </c>
      <c r="D45" s="13">
        <v>21</v>
      </c>
      <c r="E45" t="s">
        <v>718</v>
      </c>
      <c r="F45" s="13">
        <v>25</v>
      </c>
      <c r="G45" s="12">
        <f t="shared" si="0"/>
        <v>25</v>
      </c>
    </row>
    <row r="46" spans="1:7" x14ac:dyDescent="0.2">
      <c r="A46" t="s">
        <v>888</v>
      </c>
      <c r="B46" t="s">
        <v>721</v>
      </c>
      <c r="C46" t="s">
        <v>49</v>
      </c>
      <c r="D46" s="13">
        <v>18</v>
      </c>
      <c r="E46" s="13">
        <v>25</v>
      </c>
      <c r="F46" t="s">
        <v>718</v>
      </c>
      <c r="G46" s="12">
        <f t="shared" si="0"/>
        <v>25</v>
      </c>
    </row>
    <row r="47" spans="1:7" x14ac:dyDescent="0.2">
      <c r="A47" t="s">
        <v>887</v>
      </c>
      <c r="B47" t="s">
        <v>721</v>
      </c>
      <c r="C47" t="s">
        <v>39</v>
      </c>
      <c r="D47" s="13">
        <v>18</v>
      </c>
      <c r="E47" s="13">
        <v>25</v>
      </c>
      <c r="F47" t="s">
        <v>718</v>
      </c>
      <c r="G47" s="12">
        <f t="shared" si="0"/>
        <v>25</v>
      </c>
    </row>
    <row r="48" spans="1:7" x14ac:dyDescent="0.2">
      <c r="A48" t="s">
        <v>886</v>
      </c>
      <c r="B48" t="s">
        <v>189</v>
      </c>
      <c r="C48" t="s">
        <v>49</v>
      </c>
      <c r="D48" s="13">
        <v>17</v>
      </c>
      <c r="E48" s="13">
        <v>24</v>
      </c>
      <c r="F48" t="s">
        <v>718</v>
      </c>
      <c r="G48" s="12">
        <f t="shared" si="0"/>
        <v>24</v>
      </c>
    </row>
    <row r="49" spans="1:7" x14ac:dyDescent="0.2">
      <c r="A49" t="s">
        <v>885</v>
      </c>
      <c r="B49" t="s">
        <v>189</v>
      </c>
      <c r="C49" t="s">
        <v>30</v>
      </c>
      <c r="D49" s="13">
        <v>17</v>
      </c>
      <c r="E49" s="13">
        <v>24</v>
      </c>
      <c r="F49" t="s">
        <v>718</v>
      </c>
      <c r="G49" s="12">
        <f t="shared" si="0"/>
        <v>24</v>
      </c>
    </row>
    <row r="50" spans="1:7" x14ac:dyDescent="0.2">
      <c r="A50" t="s">
        <v>629</v>
      </c>
      <c r="B50" t="s">
        <v>189</v>
      </c>
      <c r="C50" t="s">
        <v>738</v>
      </c>
      <c r="D50" s="13">
        <v>17</v>
      </c>
      <c r="E50" s="13">
        <v>24</v>
      </c>
      <c r="F50" t="s">
        <v>718</v>
      </c>
      <c r="G50" s="12">
        <f t="shared" si="0"/>
        <v>24</v>
      </c>
    </row>
    <row r="51" spans="1:7" x14ac:dyDescent="0.2">
      <c r="A51" t="s">
        <v>884</v>
      </c>
      <c r="B51" t="s">
        <v>721</v>
      </c>
      <c r="C51" t="s">
        <v>40</v>
      </c>
      <c r="D51" s="13">
        <v>20</v>
      </c>
      <c r="E51" t="s">
        <v>718</v>
      </c>
      <c r="F51" s="13">
        <v>24</v>
      </c>
      <c r="G51" s="12">
        <f t="shared" si="0"/>
        <v>24</v>
      </c>
    </row>
    <row r="52" spans="1:7" x14ac:dyDescent="0.2">
      <c r="A52" t="s">
        <v>883</v>
      </c>
      <c r="B52" t="s">
        <v>721</v>
      </c>
      <c r="C52" t="s">
        <v>46</v>
      </c>
      <c r="D52" s="13">
        <v>20</v>
      </c>
      <c r="E52" t="s">
        <v>718</v>
      </c>
      <c r="F52" s="13">
        <v>24</v>
      </c>
      <c r="G52" s="12">
        <f t="shared" si="0"/>
        <v>24</v>
      </c>
    </row>
    <row r="53" spans="1:7" x14ac:dyDescent="0.2">
      <c r="A53" t="s">
        <v>626</v>
      </c>
      <c r="B53" t="s">
        <v>748</v>
      </c>
      <c r="C53" t="s">
        <v>37</v>
      </c>
      <c r="D53" s="13">
        <v>17</v>
      </c>
      <c r="E53" s="13">
        <v>23</v>
      </c>
      <c r="F53" t="s">
        <v>718</v>
      </c>
      <c r="G53" s="12">
        <f t="shared" si="0"/>
        <v>23</v>
      </c>
    </row>
    <row r="54" spans="1:7" x14ac:dyDescent="0.2">
      <c r="A54" t="s">
        <v>445</v>
      </c>
      <c r="B54" t="s">
        <v>9</v>
      </c>
      <c r="C54" t="s">
        <v>49</v>
      </c>
      <c r="D54" s="13">
        <v>17</v>
      </c>
      <c r="E54" s="13">
        <v>23</v>
      </c>
      <c r="F54" t="s">
        <v>718</v>
      </c>
      <c r="G54" s="12">
        <f t="shared" si="0"/>
        <v>23</v>
      </c>
    </row>
    <row r="55" spans="1:7" x14ac:dyDescent="0.2">
      <c r="A55" t="s">
        <v>513</v>
      </c>
      <c r="B55" t="s">
        <v>12</v>
      </c>
      <c r="C55" t="s">
        <v>48</v>
      </c>
      <c r="D55" s="13">
        <v>17</v>
      </c>
      <c r="E55" t="s">
        <v>718</v>
      </c>
      <c r="F55" s="13">
        <v>23</v>
      </c>
      <c r="G55" s="12">
        <f t="shared" si="0"/>
        <v>23</v>
      </c>
    </row>
    <row r="56" spans="1:7" x14ac:dyDescent="0.2">
      <c r="A56" t="s">
        <v>429</v>
      </c>
      <c r="B56" t="s">
        <v>9</v>
      </c>
      <c r="C56" t="s">
        <v>39</v>
      </c>
      <c r="D56" s="13">
        <v>17</v>
      </c>
      <c r="E56" s="13">
        <v>23</v>
      </c>
      <c r="F56" t="s">
        <v>718</v>
      </c>
      <c r="G56" s="12">
        <f t="shared" si="0"/>
        <v>23</v>
      </c>
    </row>
    <row r="57" spans="1:7" x14ac:dyDescent="0.2">
      <c r="A57" t="s">
        <v>603</v>
      </c>
      <c r="B57" t="s">
        <v>731</v>
      </c>
      <c r="C57" t="s">
        <v>48</v>
      </c>
      <c r="D57" s="13">
        <v>17</v>
      </c>
      <c r="E57" t="s">
        <v>718</v>
      </c>
      <c r="F57" s="13">
        <v>23</v>
      </c>
      <c r="G57" s="12">
        <f t="shared" si="0"/>
        <v>23</v>
      </c>
    </row>
    <row r="58" spans="1:7" x14ac:dyDescent="0.2">
      <c r="A58" t="s">
        <v>882</v>
      </c>
      <c r="B58" t="s">
        <v>9</v>
      </c>
      <c r="C58" t="s">
        <v>46</v>
      </c>
      <c r="D58" s="13">
        <v>17</v>
      </c>
      <c r="E58" t="s">
        <v>718</v>
      </c>
      <c r="F58" s="13">
        <v>23</v>
      </c>
      <c r="G58" s="12">
        <f t="shared" si="0"/>
        <v>23</v>
      </c>
    </row>
    <row r="59" spans="1:7" x14ac:dyDescent="0.2">
      <c r="A59" t="s">
        <v>881</v>
      </c>
      <c r="B59" t="s">
        <v>721</v>
      </c>
      <c r="C59" t="s">
        <v>47</v>
      </c>
      <c r="D59" s="13">
        <v>17</v>
      </c>
      <c r="E59" t="s">
        <v>718</v>
      </c>
      <c r="F59" s="13">
        <v>23</v>
      </c>
      <c r="G59" s="12">
        <f t="shared" si="0"/>
        <v>23</v>
      </c>
    </row>
    <row r="60" spans="1:7" x14ac:dyDescent="0.2">
      <c r="A60" t="s">
        <v>428</v>
      </c>
      <c r="B60" t="s">
        <v>9</v>
      </c>
      <c r="C60" t="s">
        <v>37</v>
      </c>
      <c r="D60" s="13">
        <v>16</v>
      </c>
      <c r="E60" s="13">
        <v>22</v>
      </c>
      <c r="F60" t="s">
        <v>718</v>
      </c>
      <c r="G60" s="12">
        <f t="shared" si="0"/>
        <v>22</v>
      </c>
    </row>
    <row r="61" spans="1:7" x14ac:dyDescent="0.2">
      <c r="A61" t="s">
        <v>880</v>
      </c>
      <c r="B61" t="s">
        <v>721</v>
      </c>
      <c r="C61" t="s">
        <v>48</v>
      </c>
      <c r="D61" s="13">
        <v>15</v>
      </c>
      <c r="E61" t="s">
        <v>718</v>
      </c>
      <c r="F61" s="13">
        <v>22</v>
      </c>
      <c r="G61" s="12">
        <f t="shared" si="0"/>
        <v>22</v>
      </c>
    </row>
    <row r="62" spans="1:7" x14ac:dyDescent="0.2">
      <c r="A62" t="s">
        <v>879</v>
      </c>
      <c r="B62" t="s">
        <v>719</v>
      </c>
      <c r="C62" t="s">
        <v>46</v>
      </c>
      <c r="D62" s="13">
        <v>16</v>
      </c>
      <c r="E62" t="s">
        <v>718</v>
      </c>
      <c r="F62" s="13">
        <v>22</v>
      </c>
      <c r="G62" s="12">
        <f t="shared" si="0"/>
        <v>22</v>
      </c>
    </row>
    <row r="63" spans="1:7" x14ac:dyDescent="0.2">
      <c r="A63" t="s">
        <v>878</v>
      </c>
      <c r="B63" t="s">
        <v>721</v>
      </c>
      <c r="C63" t="s">
        <v>34</v>
      </c>
      <c r="D63" s="13">
        <v>16</v>
      </c>
      <c r="E63" t="s">
        <v>718</v>
      </c>
      <c r="F63" s="13">
        <v>22</v>
      </c>
      <c r="G63" s="12">
        <f t="shared" si="0"/>
        <v>22</v>
      </c>
    </row>
    <row r="64" spans="1:7" x14ac:dyDescent="0.2">
      <c r="A64" t="s">
        <v>877</v>
      </c>
      <c r="B64" t="s">
        <v>721</v>
      </c>
      <c r="C64" t="s">
        <v>42</v>
      </c>
      <c r="D64" s="13">
        <v>16</v>
      </c>
      <c r="E64" t="s">
        <v>718</v>
      </c>
      <c r="F64" s="13">
        <v>22</v>
      </c>
      <c r="G64" s="12">
        <f t="shared" si="0"/>
        <v>22</v>
      </c>
    </row>
    <row r="65" spans="1:7" x14ac:dyDescent="0.2">
      <c r="A65" t="s">
        <v>365</v>
      </c>
      <c r="B65" t="s">
        <v>6</v>
      </c>
      <c r="C65" t="s">
        <v>39</v>
      </c>
      <c r="D65" s="13">
        <v>14</v>
      </c>
      <c r="E65" s="13">
        <v>21</v>
      </c>
      <c r="F65" t="s">
        <v>718</v>
      </c>
      <c r="G65" s="12">
        <f t="shared" si="0"/>
        <v>21</v>
      </c>
    </row>
    <row r="66" spans="1:7" x14ac:dyDescent="0.2">
      <c r="A66" t="s">
        <v>568</v>
      </c>
      <c r="B66" t="s">
        <v>15</v>
      </c>
      <c r="C66" t="s">
        <v>33</v>
      </c>
      <c r="D66" s="13">
        <v>15</v>
      </c>
      <c r="E66" s="13">
        <v>21</v>
      </c>
      <c r="F66" t="s">
        <v>718</v>
      </c>
      <c r="G66" s="12">
        <f t="shared" si="0"/>
        <v>21</v>
      </c>
    </row>
    <row r="67" spans="1:7" x14ac:dyDescent="0.2">
      <c r="A67" t="s">
        <v>370</v>
      </c>
      <c r="B67" t="s">
        <v>6</v>
      </c>
      <c r="C67" t="s">
        <v>36</v>
      </c>
      <c r="D67" s="13">
        <v>14</v>
      </c>
      <c r="E67" t="s">
        <v>718</v>
      </c>
      <c r="F67" s="13">
        <v>21</v>
      </c>
      <c r="G67" s="12">
        <f t="shared" ref="G67:G130" si="1">AVERAGE(E67:F67)</f>
        <v>21</v>
      </c>
    </row>
    <row r="68" spans="1:7" x14ac:dyDescent="0.2">
      <c r="A68" t="s">
        <v>592</v>
      </c>
      <c r="B68" t="s">
        <v>731</v>
      </c>
      <c r="C68" t="s">
        <v>31</v>
      </c>
      <c r="D68" s="13">
        <v>14</v>
      </c>
      <c r="E68" t="s">
        <v>718</v>
      </c>
      <c r="F68" s="13">
        <v>21</v>
      </c>
      <c r="G68" s="12">
        <f t="shared" si="1"/>
        <v>21</v>
      </c>
    </row>
    <row r="69" spans="1:7" x14ac:dyDescent="0.2">
      <c r="A69" t="s">
        <v>562</v>
      </c>
      <c r="B69" t="s">
        <v>15</v>
      </c>
      <c r="C69" t="s">
        <v>47</v>
      </c>
      <c r="D69" s="13">
        <v>14</v>
      </c>
      <c r="E69" t="s">
        <v>718</v>
      </c>
      <c r="F69" s="13">
        <v>21</v>
      </c>
      <c r="G69" s="12">
        <f t="shared" si="1"/>
        <v>21</v>
      </c>
    </row>
    <row r="70" spans="1:7" x14ac:dyDescent="0.2">
      <c r="A70" t="s">
        <v>876</v>
      </c>
      <c r="B70" t="s">
        <v>719</v>
      </c>
      <c r="C70" t="s">
        <v>41</v>
      </c>
      <c r="D70" s="13">
        <v>16</v>
      </c>
      <c r="E70" s="13">
        <v>21</v>
      </c>
      <c r="F70" t="s">
        <v>718</v>
      </c>
      <c r="G70" s="12">
        <f t="shared" si="1"/>
        <v>21</v>
      </c>
    </row>
    <row r="71" spans="1:7" x14ac:dyDescent="0.2">
      <c r="A71" t="s">
        <v>875</v>
      </c>
      <c r="B71" t="s">
        <v>721</v>
      </c>
      <c r="C71" t="s">
        <v>30</v>
      </c>
      <c r="D71" s="13">
        <v>15</v>
      </c>
      <c r="E71" s="13">
        <v>21</v>
      </c>
      <c r="F71" t="s">
        <v>718</v>
      </c>
      <c r="G71" s="12">
        <f t="shared" si="1"/>
        <v>21</v>
      </c>
    </row>
    <row r="72" spans="1:7" x14ac:dyDescent="0.2">
      <c r="A72" t="s">
        <v>874</v>
      </c>
      <c r="B72" t="s">
        <v>721</v>
      </c>
      <c r="C72" t="s">
        <v>49</v>
      </c>
      <c r="D72" s="13">
        <v>15</v>
      </c>
      <c r="E72" s="13">
        <v>21</v>
      </c>
      <c r="F72" t="s">
        <v>718</v>
      </c>
      <c r="G72" s="12">
        <f t="shared" si="1"/>
        <v>21</v>
      </c>
    </row>
    <row r="73" spans="1:7" x14ac:dyDescent="0.2">
      <c r="A73" t="s">
        <v>873</v>
      </c>
      <c r="B73" t="s">
        <v>719</v>
      </c>
      <c r="C73" t="s">
        <v>33</v>
      </c>
      <c r="D73" s="13">
        <v>14</v>
      </c>
      <c r="E73" s="13">
        <v>21</v>
      </c>
      <c r="F73" t="s">
        <v>718</v>
      </c>
      <c r="G73" s="12">
        <f t="shared" si="1"/>
        <v>21</v>
      </c>
    </row>
    <row r="74" spans="1:7" x14ac:dyDescent="0.2">
      <c r="A74" t="s">
        <v>872</v>
      </c>
      <c r="B74" t="s">
        <v>189</v>
      </c>
      <c r="C74" t="s">
        <v>33</v>
      </c>
      <c r="D74" s="13">
        <v>13</v>
      </c>
      <c r="E74" s="13">
        <v>20</v>
      </c>
      <c r="F74" t="s">
        <v>718</v>
      </c>
      <c r="G74" s="12">
        <f t="shared" si="1"/>
        <v>20</v>
      </c>
    </row>
    <row r="75" spans="1:7" x14ac:dyDescent="0.2">
      <c r="A75" t="s">
        <v>597</v>
      </c>
      <c r="B75" t="s">
        <v>748</v>
      </c>
      <c r="C75" t="s">
        <v>39</v>
      </c>
      <c r="D75" s="13">
        <v>12</v>
      </c>
      <c r="E75" s="13">
        <v>20</v>
      </c>
      <c r="F75" t="s">
        <v>718</v>
      </c>
      <c r="G75" s="12">
        <f t="shared" si="1"/>
        <v>20</v>
      </c>
    </row>
    <row r="76" spans="1:7" x14ac:dyDescent="0.2">
      <c r="A76" t="s">
        <v>624</v>
      </c>
      <c r="B76" t="s">
        <v>731</v>
      </c>
      <c r="C76" t="s">
        <v>38</v>
      </c>
      <c r="D76" s="13">
        <v>11</v>
      </c>
      <c r="E76" s="13">
        <v>20</v>
      </c>
      <c r="F76" t="s">
        <v>718</v>
      </c>
      <c r="G76" s="12">
        <f t="shared" si="1"/>
        <v>20</v>
      </c>
    </row>
    <row r="77" spans="1:7" x14ac:dyDescent="0.2">
      <c r="A77" t="s">
        <v>561</v>
      </c>
      <c r="B77" t="s">
        <v>15</v>
      </c>
      <c r="C77" t="s">
        <v>49</v>
      </c>
      <c r="D77" s="13">
        <v>14</v>
      </c>
      <c r="E77" s="13">
        <v>20</v>
      </c>
      <c r="F77" t="s">
        <v>718</v>
      </c>
      <c r="G77" s="12">
        <f t="shared" si="1"/>
        <v>20</v>
      </c>
    </row>
    <row r="78" spans="1:7" x14ac:dyDescent="0.2">
      <c r="A78" t="s">
        <v>589</v>
      </c>
      <c r="B78" t="s">
        <v>731</v>
      </c>
      <c r="C78" t="s">
        <v>39</v>
      </c>
      <c r="D78" s="13">
        <v>13</v>
      </c>
      <c r="E78" s="13">
        <v>20</v>
      </c>
      <c r="F78" t="s">
        <v>718</v>
      </c>
      <c r="G78" s="12">
        <f t="shared" si="1"/>
        <v>20</v>
      </c>
    </row>
    <row r="79" spans="1:7" x14ac:dyDescent="0.2">
      <c r="A79" t="s">
        <v>551</v>
      </c>
      <c r="B79" t="s">
        <v>15</v>
      </c>
      <c r="C79" t="s">
        <v>42</v>
      </c>
      <c r="D79" s="13">
        <v>13</v>
      </c>
      <c r="E79" t="s">
        <v>718</v>
      </c>
      <c r="F79" s="13">
        <v>20</v>
      </c>
      <c r="G79" s="12">
        <f t="shared" si="1"/>
        <v>20</v>
      </c>
    </row>
    <row r="80" spans="1:7" x14ac:dyDescent="0.2">
      <c r="A80" t="s">
        <v>652</v>
      </c>
      <c r="B80" t="s">
        <v>748</v>
      </c>
      <c r="C80" t="s">
        <v>37</v>
      </c>
      <c r="D80" s="13">
        <v>12</v>
      </c>
      <c r="E80" s="13">
        <v>20</v>
      </c>
      <c r="F80" t="s">
        <v>718</v>
      </c>
      <c r="G80" s="12">
        <f t="shared" si="1"/>
        <v>20</v>
      </c>
    </row>
    <row r="81" spans="1:7" x14ac:dyDescent="0.2">
      <c r="A81" t="s">
        <v>525</v>
      </c>
      <c r="B81" t="s">
        <v>12</v>
      </c>
      <c r="C81" t="s">
        <v>41</v>
      </c>
      <c r="D81" s="13">
        <v>12</v>
      </c>
      <c r="E81" s="13">
        <v>20</v>
      </c>
      <c r="F81" t="s">
        <v>718</v>
      </c>
      <c r="G81" s="12">
        <f t="shared" si="1"/>
        <v>20</v>
      </c>
    </row>
    <row r="82" spans="1:7" x14ac:dyDescent="0.2">
      <c r="A82" t="s">
        <v>595</v>
      </c>
      <c r="B82" t="s">
        <v>748</v>
      </c>
      <c r="C82" t="s">
        <v>43</v>
      </c>
      <c r="D82" s="13">
        <v>12</v>
      </c>
      <c r="E82" s="13">
        <v>20</v>
      </c>
      <c r="F82" t="s">
        <v>718</v>
      </c>
      <c r="G82" s="12">
        <f t="shared" si="1"/>
        <v>20</v>
      </c>
    </row>
    <row r="83" spans="1:7" x14ac:dyDescent="0.2">
      <c r="A83" t="s">
        <v>55</v>
      </c>
      <c r="B83" t="s">
        <v>1</v>
      </c>
      <c r="C83" t="s">
        <v>26</v>
      </c>
      <c r="D83" s="13">
        <v>12</v>
      </c>
      <c r="E83" s="13">
        <v>20</v>
      </c>
      <c r="F83" t="s">
        <v>718</v>
      </c>
      <c r="G83" s="12">
        <f t="shared" si="1"/>
        <v>20</v>
      </c>
    </row>
    <row r="84" spans="1:7" x14ac:dyDescent="0.2">
      <c r="A84" t="s">
        <v>871</v>
      </c>
      <c r="B84" t="s">
        <v>719</v>
      </c>
      <c r="C84" t="s">
        <v>39</v>
      </c>
      <c r="D84" s="13">
        <v>12</v>
      </c>
      <c r="E84" s="13">
        <v>20</v>
      </c>
      <c r="F84" t="s">
        <v>718</v>
      </c>
      <c r="G84" s="12">
        <f t="shared" si="1"/>
        <v>20</v>
      </c>
    </row>
    <row r="85" spans="1:7" x14ac:dyDescent="0.2">
      <c r="A85" t="s">
        <v>870</v>
      </c>
      <c r="B85" t="s">
        <v>719</v>
      </c>
      <c r="C85" t="s">
        <v>31</v>
      </c>
      <c r="D85" s="13">
        <v>13</v>
      </c>
      <c r="E85" t="s">
        <v>718</v>
      </c>
      <c r="F85" s="13">
        <v>20</v>
      </c>
      <c r="G85" s="12">
        <f t="shared" si="1"/>
        <v>20</v>
      </c>
    </row>
    <row r="86" spans="1:7" x14ac:dyDescent="0.2">
      <c r="A86" t="s">
        <v>869</v>
      </c>
      <c r="B86" t="s">
        <v>719</v>
      </c>
      <c r="C86" t="s">
        <v>43</v>
      </c>
      <c r="D86" s="13">
        <v>14</v>
      </c>
      <c r="E86" s="13">
        <v>20</v>
      </c>
      <c r="F86" t="s">
        <v>718</v>
      </c>
      <c r="G86" s="12">
        <f t="shared" si="1"/>
        <v>20</v>
      </c>
    </row>
    <row r="87" spans="1:7" x14ac:dyDescent="0.2">
      <c r="A87" t="s">
        <v>868</v>
      </c>
      <c r="B87" t="s">
        <v>719</v>
      </c>
      <c r="C87" t="s">
        <v>40</v>
      </c>
      <c r="D87" s="13">
        <v>13</v>
      </c>
      <c r="E87" t="s">
        <v>718</v>
      </c>
      <c r="F87" s="13">
        <v>20</v>
      </c>
      <c r="G87" s="12">
        <f t="shared" si="1"/>
        <v>20</v>
      </c>
    </row>
    <row r="88" spans="1:7" x14ac:dyDescent="0.2">
      <c r="A88" t="s">
        <v>516</v>
      </c>
      <c r="B88" t="s">
        <v>12</v>
      </c>
      <c r="C88" t="s">
        <v>33</v>
      </c>
      <c r="D88" s="13">
        <v>9</v>
      </c>
      <c r="E88" s="13">
        <v>19</v>
      </c>
      <c r="F88" t="s">
        <v>718</v>
      </c>
      <c r="G88" s="12">
        <f t="shared" si="1"/>
        <v>19</v>
      </c>
    </row>
    <row r="89" spans="1:7" x14ac:dyDescent="0.2">
      <c r="A89" t="s">
        <v>373</v>
      </c>
      <c r="B89" t="s">
        <v>6</v>
      </c>
      <c r="C89" t="s">
        <v>47</v>
      </c>
      <c r="D89" s="13">
        <v>12</v>
      </c>
      <c r="E89" t="s">
        <v>718</v>
      </c>
      <c r="F89" s="13">
        <v>19</v>
      </c>
      <c r="G89" s="12">
        <f t="shared" si="1"/>
        <v>19</v>
      </c>
    </row>
    <row r="90" spans="1:7" x14ac:dyDescent="0.2">
      <c r="A90" t="s">
        <v>867</v>
      </c>
      <c r="B90" t="s">
        <v>1</v>
      </c>
      <c r="C90" t="s">
        <v>47</v>
      </c>
      <c r="D90" s="13">
        <v>12</v>
      </c>
      <c r="E90" t="s">
        <v>718</v>
      </c>
      <c r="F90" s="13">
        <v>19</v>
      </c>
      <c r="G90" s="12">
        <f t="shared" si="1"/>
        <v>19</v>
      </c>
    </row>
    <row r="91" spans="1:7" x14ac:dyDescent="0.2">
      <c r="A91" t="s">
        <v>362</v>
      </c>
      <c r="B91" t="s">
        <v>6</v>
      </c>
      <c r="C91" t="s">
        <v>31</v>
      </c>
      <c r="D91" s="13">
        <v>12</v>
      </c>
      <c r="E91" t="s">
        <v>718</v>
      </c>
      <c r="F91" s="13">
        <v>19</v>
      </c>
      <c r="G91" s="12">
        <f t="shared" si="1"/>
        <v>19</v>
      </c>
    </row>
    <row r="92" spans="1:7" x14ac:dyDescent="0.2">
      <c r="A92" t="s">
        <v>439</v>
      </c>
      <c r="B92" t="s">
        <v>748</v>
      </c>
      <c r="C92" t="s">
        <v>31</v>
      </c>
      <c r="D92" s="13">
        <v>12</v>
      </c>
      <c r="E92" t="s">
        <v>718</v>
      </c>
      <c r="F92" s="13">
        <v>19</v>
      </c>
      <c r="G92" s="12">
        <f t="shared" si="1"/>
        <v>19</v>
      </c>
    </row>
    <row r="93" spans="1:7" x14ac:dyDescent="0.2">
      <c r="A93" t="s">
        <v>866</v>
      </c>
      <c r="B93" t="s">
        <v>721</v>
      </c>
      <c r="C93" t="s">
        <v>42</v>
      </c>
      <c r="D93" s="13">
        <v>12</v>
      </c>
      <c r="E93" t="s">
        <v>718</v>
      </c>
      <c r="F93" s="13">
        <v>19</v>
      </c>
      <c r="G93" s="12">
        <f t="shared" si="1"/>
        <v>19</v>
      </c>
    </row>
    <row r="94" spans="1:7" x14ac:dyDescent="0.2">
      <c r="A94" t="s">
        <v>865</v>
      </c>
      <c r="B94" t="s">
        <v>721</v>
      </c>
      <c r="C94" t="s">
        <v>49</v>
      </c>
      <c r="D94" s="13">
        <v>10</v>
      </c>
      <c r="E94" s="13">
        <v>19</v>
      </c>
      <c r="F94" t="s">
        <v>718</v>
      </c>
      <c r="G94" s="12">
        <f t="shared" si="1"/>
        <v>19</v>
      </c>
    </row>
    <row r="95" spans="1:7" x14ac:dyDescent="0.2">
      <c r="A95" t="s">
        <v>864</v>
      </c>
      <c r="B95" t="s">
        <v>721</v>
      </c>
      <c r="C95" t="s">
        <v>28</v>
      </c>
      <c r="D95" s="13">
        <v>12</v>
      </c>
      <c r="E95" t="s">
        <v>718</v>
      </c>
      <c r="F95" s="13">
        <v>19</v>
      </c>
      <c r="G95" s="12">
        <f t="shared" si="1"/>
        <v>19</v>
      </c>
    </row>
    <row r="96" spans="1:7" x14ac:dyDescent="0.2">
      <c r="A96" t="s">
        <v>628</v>
      </c>
      <c r="B96" t="s">
        <v>189</v>
      </c>
      <c r="C96" t="s">
        <v>26</v>
      </c>
      <c r="D96" s="13">
        <v>9</v>
      </c>
      <c r="E96" s="13">
        <v>18</v>
      </c>
      <c r="F96" t="s">
        <v>718</v>
      </c>
      <c r="G96" s="12">
        <f t="shared" si="1"/>
        <v>18</v>
      </c>
    </row>
    <row r="97" spans="1:7" x14ac:dyDescent="0.2">
      <c r="A97" t="s">
        <v>384</v>
      </c>
      <c r="B97" t="s">
        <v>9</v>
      </c>
      <c r="C97" t="s">
        <v>48</v>
      </c>
      <c r="D97" s="13">
        <v>10</v>
      </c>
      <c r="E97" t="s">
        <v>718</v>
      </c>
      <c r="F97" s="13">
        <v>18</v>
      </c>
      <c r="G97" s="12">
        <f t="shared" si="1"/>
        <v>18</v>
      </c>
    </row>
    <row r="98" spans="1:7" x14ac:dyDescent="0.2">
      <c r="A98" t="s">
        <v>64</v>
      </c>
      <c r="B98" t="s">
        <v>1</v>
      </c>
      <c r="C98" t="s">
        <v>33</v>
      </c>
      <c r="D98" s="13">
        <v>9</v>
      </c>
      <c r="E98" s="13">
        <v>18</v>
      </c>
      <c r="F98" t="s">
        <v>718</v>
      </c>
      <c r="G98" s="12">
        <f t="shared" si="1"/>
        <v>18</v>
      </c>
    </row>
    <row r="99" spans="1:7" x14ac:dyDescent="0.2">
      <c r="A99" t="s">
        <v>863</v>
      </c>
      <c r="B99" t="s">
        <v>189</v>
      </c>
      <c r="C99" t="s">
        <v>43</v>
      </c>
      <c r="D99" s="13">
        <v>7</v>
      </c>
      <c r="E99" s="13">
        <v>17</v>
      </c>
      <c r="F99" t="s">
        <v>718</v>
      </c>
      <c r="G99" s="12">
        <f t="shared" si="1"/>
        <v>17</v>
      </c>
    </row>
    <row r="100" spans="1:7" x14ac:dyDescent="0.2">
      <c r="A100" t="s">
        <v>530</v>
      </c>
      <c r="B100" t="s">
        <v>12</v>
      </c>
      <c r="C100" t="s">
        <v>30</v>
      </c>
      <c r="D100" s="13">
        <v>8</v>
      </c>
      <c r="E100" s="13">
        <v>17</v>
      </c>
      <c r="F100" t="s">
        <v>718</v>
      </c>
      <c r="G100" s="12">
        <f t="shared" si="1"/>
        <v>17</v>
      </c>
    </row>
    <row r="101" spans="1:7" x14ac:dyDescent="0.2">
      <c r="A101" t="s">
        <v>531</v>
      </c>
      <c r="B101" t="s">
        <v>12</v>
      </c>
      <c r="C101" t="s">
        <v>47</v>
      </c>
      <c r="D101" s="13">
        <v>9</v>
      </c>
      <c r="E101" t="s">
        <v>718</v>
      </c>
      <c r="F101" s="13">
        <v>17</v>
      </c>
      <c r="G101" s="12">
        <f t="shared" si="1"/>
        <v>17</v>
      </c>
    </row>
    <row r="102" spans="1:7" x14ac:dyDescent="0.2">
      <c r="A102" t="s">
        <v>377</v>
      </c>
      <c r="B102" t="s">
        <v>1</v>
      </c>
      <c r="C102" t="s">
        <v>41</v>
      </c>
      <c r="D102" s="13">
        <v>8</v>
      </c>
      <c r="E102" s="13">
        <v>17</v>
      </c>
      <c r="F102" t="s">
        <v>718</v>
      </c>
      <c r="G102" s="12">
        <f t="shared" si="1"/>
        <v>17</v>
      </c>
    </row>
    <row r="103" spans="1:7" x14ac:dyDescent="0.2">
      <c r="A103" t="s">
        <v>862</v>
      </c>
      <c r="B103" t="s">
        <v>721</v>
      </c>
      <c r="C103" t="s">
        <v>40</v>
      </c>
      <c r="D103" s="13">
        <v>9</v>
      </c>
      <c r="E103" t="s">
        <v>718</v>
      </c>
      <c r="F103" s="13">
        <v>17</v>
      </c>
      <c r="G103" s="12">
        <f t="shared" si="1"/>
        <v>17</v>
      </c>
    </row>
    <row r="104" spans="1:7" x14ac:dyDescent="0.2">
      <c r="A104" t="s">
        <v>455</v>
      </c>
      <c r="B104" t="s">
        <v>9</v>
      </c>
      <c r="C104" t="s">
        <v>41</v>
      </c>
      <c r="D104" s="13">
        <v>8</v>
      </c>
      <c r="E104" s="13">
        <v>17</v>
      </c>
      <c r="F104" t="s">
        <v>718</v>
      </c>
      <c r="G104" s="12">
        <f t="shared" si="1"/>
        <v>17</v>
      </c>
    </row>
    <row r="105" spans="1:7" x14ac:dyDescent="0.2">
      <c r="A105" t="s">
        <v>861</v>
      </c>
      <c r="B105" t="s">
        <v>721</v>
      </c>
      <c r="C105" t="s">
        <v>42</v>
      </c>
      <c r="D105" s="13">
        <v>9</v>
      </c>
      <c r="E105" t="s">
        <v>718</v>
      </c>
      <c r="F105" s="13">
        <v>17</v>
      </c>
      <c r="G105" s="12">
        <f t="shared" si="1"/>
        <v>17</v>
      </c>
    </row>
    <row r="106" spans="1:7" x14ac:dyDescent="0.2">
      <c r="A106" t="s">
        <v>673</v>
      </c>
      <c r="B106" t="s">
        <v>731</v>
      </c>
      <c r="C106" t="s">
        <v>45</v>
      </c>
      <c r="D106" s="13">
        <v>7</v>
      </c>
      <c r="E106" s="13">
        <v>16</v>
      </c>
      <c r="F106" t="s">
        <v>718</v>
      </c>
      <c r="G106" s="12">
        <f t="shared" si="1"/>
        <v>16</v>
      </c>
    </row>
    <row r="107" spans="1:7" x14ac:dyDescent="0.2">
      <c r="A107" t="s">
        <v>386</v>
      </c>
      <c r="B107" t="s">
        <v>6</v>
      </c>
      <c r="C107" t="s">
        <v>40</v>
      </c>
      <c r="D107" s="13">
        <v>7</v>
      </c>
      <c r="E107" t="s">
        <v>718</v>
      </c>
      <c r="F107" s="13">
        <v>16</v>
      </c>
      <c r="G107" s="12">
        <f t="shared" si="1"/>
        <v>16</v>
      </c>
    </row>
    <row r="108" spans="1:7" x14ac:dyDescent="0.2">
      <c r="A108" t="s">
        <v>615</v>
      </c>
      <c r="B108" t="s">
        <v>189</v>
      </c>
      <c r="C108" t="s">
        <v>49</v>
      </c>
      <c r="D108" s="13">
        <v>7</v>
      </c>
      <c r="E108" s="13">
        <v>16</v>
      </c>
      <c r="F108" t="s">
        <v>718</v>
      </c>
      <c r="G108" s="12">
        <f t="shared" si="1"/>
        <v>16</v>
      </c>
    </row>
    <row r="109" spans="1:7" x14ac:dyDescent="0.2">
      <c r="A109" t="s">
        <v>608</v>
      </c>
      <c r="B109" t="s">
        <v>731</v>
      </c>
      <c r="C109" t="s">
        <v>45</v>
      </c>
      <c r="D109" s="13">
        <v>7</v>
      </c>
      <c r="E109" s="13">
        <v>16</v>
      </c>
      <c r="F109" t="s">
        <v>718</v>
      </c>
      <c r="G109" s="12">
        <f t="shared" si="1"/>
        <v>16</v>
      </c>
    </row>
    <row r="110" spans="1:7" x14ac:dyDescent="0.2">
      <c r="A110" t="s">
        <v>372</v>
      </c>
      <c r="B110" t="s">
        <v>6</v>
      </c>
      <c r="C110" t="s">
        <v>30</v>
      </c>
      <c r="D110" s="13">
        <v>6</v>
      </c>
      <c r="E110" s="13">
        <v>16</v>
      </c>
      <c r="F110" t="s">
        <v>718</v>
      </c>
      <c r="G110" s="12">
        <f t="shared" si="1"/>
        <v>16</v>
      </c>
    </row>
    <row r="111" spans="1:7" x14ac:dyDescent="0.2">
      <c r="A111" t="s">
        <v>616</v>
      </c>
      <c r="B111" t="s">
        <v>731</v>
      </c>
      <c r="C111" t="s">
        <v>30</v>
      </c>
      <c r="D111" s="13">
        <v>7</v>
      </c>
      <c r="E111" s="13">
        <v>16</v>
      </c>
      <c r="F111" t="s">
        <v>718</v>
      </c>
      <c r="G111" s="12">
        <f t="shared" si="1"/>
        <v>16</v>
      </c>
    </row>
    <row r="112" spans="1:7" x14ac:dyDescent="0.2">
      <c r="A112" t="s">
        <v>378</v>
      </c>
      <c r="B112" t="s">
        <v>6</v>
      </c>
      <c r="C112" t="s">
        <v>26</v>
      </c>
      <c r="D112" s="13">
        <v>7</v>
      </c>
      <c r="E112" s="13">
        <v>16</v>
      </c>
      <c r="F112" t="s">
        <v>718</v>
      </c>
      <c r="G112" s="12">
        <f t="shared" si="1"/>
        <v>16</v>
      </c>
    </row>
    <row r="113" spans="1:7" x14ac:dyDescent="0.2">
      <c r="A113" t="s">
        <v>369</v>
      </c>
      <c r="B113" t="s">
        <v>6</v>
      </c>
      <c r="C113" t="s">
        <v>34</v>
      </c>
      <c r="D113" s="13">
        <v>7</v>
      </c>
      <c r="E113" t="s">
        <v>718</v>
      </c>
      <c r="F113" s="13">
        <v>16</v>
      </c>
      <c r="G113" s="12">
        <f t="shared" si="1"/>
        <v>16</v>
      </c>
    </row>
    <row r="114" spans="1:7" x14ac:dyDescent="0.2">
      <c r="A114" t="s">
        <v>555</v>
      </c>
      <c r="B114" t="s">
        <v>15</v>
      </c>
      <c r="C114" t="s">
        <v>34</v>
      </c>
      <c r="D114" s="13">
        <v>7</v>
      </c>
      <c r="E114" t="s">
        <v>718</v>
      </c>
      <c r="F114" s="13">
        <v>16</v>
      </c>
      <c r="G114" s="12">
        <f t="shared" si="1"/>
        <v>16</v>
      </c>
    </row>
    <row r="115" spans="1:7" x14ac:dyDescent="0.2">
      <c r="A115" t="s">
        <v>523</v>
      </c>
      <c r="B115" t="s">
        <v>12</v>
      </c>
      <c r="C115" t="s">
        <v>35</v>
      </c>
      <c r="D115" s="13">
        <v>8</v>
      </c>
      <c r="E115" t="s">
        <v>718</v>
      </c>
      <c r="F115" s="13">
        <v>16</v>
      </c>
      <c r="G115" s="12">
        <f t="shared" si="1"/>
        <v>16</v>
      </c>
    </row>
    <row r="116" spans="1:7" x14ac:dyDescent="0.2">
      <c r="A116" t="s">
        <v>371</v>
      </c>
      <c r="B116" t="s">
        <v>12</v>
      </c>
      <c r="C116" t="s">
        <v>34</v>
      </c>
      <c r="D116" s="13">
        <v>8</v>
      </c>
      <c r="E116" t="s">
        <v>718</v>
      </c>
      <c r="F116" s="13">
        <v>16</v>
      </c>
      <c r="G116" s="12">
        <f t="shared" si="1"/>
        <v>16</v>
      </c>
    </row>
    <row r="117" spans="1:7" x14ac:dyDescent="0.2">
      <c r="A117" t="s">
        <v>860</v>
      </c>
      <c r="B117" t="s">
        <v>719</v>
      </c>
      <c r="C117" t="s">
        <v>49</v>
      </c>
      <c r="D117" s="13">
        <v>7</v>
      </c>
      <c r="E117" s="13">
        <v>16</v>
      </c>
      <c r="F117" t="s">
        <v>718</v>
      </c>
      <c r="G117" s="12">
        <f t="shared" si="1"/>
        <v>16</v>
      </c>
    </row>
    <row r="118" spans="1:7" x14ac:dyDescent="0.2">
      <c r="A118" t="s">
        <v>56</v>
      </c>
      <c r="B118" t="s">
        <v>1</v>
      </c>
      <c r="C118" t="s">
        <v>42</v>
      </c>
      <c r="D118" s="13">
        <v>8</v>
      </c>
      <c r="E118" t="s">
        <v>718</v>
      </c>
      <c r="F118" s="13">
        <v>16</v>
      </c>
      <c r="G118" s="12">
        <f t="shared" si="1"/>
        <v>16</v>
      </c>
    </row>
    <row r="119" spans="1:7" x14ac:dyDescent="0.2">
      <c r="A119" t="s">
        <v>859</v>
      </c>
      <c r="B119" t="s">
        <v>721</v>
      </c>
      <c r="C119" t="s">
        <v>28</v>
      </c>
      <c r="D119" s="13">
        <v>8</v>
      </c>
      <c r="E119" t="s">
        <v>718</v>
      </c>
      <c r="F119" s="13">
        <v>16</v>
      </c>
      <c r="G119" s="12">
        <f t="shared" si="1"/>
        <v>16</v>
      </c>
    </row>
    <row r="120" spans="1:7" x14ac:dyDescent="0.2">
      <c r="A120" t="s">
        <v>858</v>
      </c>
      <c r="B120" t="s">
        <v>719</v>
      </c>
      <c r="C120" t="s">
        <v>47</v>
      </c>
      <c r="D120" s="13">
        <v>7</v>
      </c>
      <c r="E120" t="s">
        <v>718</v>
      </c>
      <c r="F120" s="13">
        <v>16</v>
      </c>
      <c r="G120" s="12">
        <f t="shared" si="1"/>
        <v>16</v>
      </c>
    </row>
    <row r="121" spans="1:7" x14ac:dyDescent="0.2">
      <c r="A121" t="s">
        <v>613</v>
      </c>
      <c r="B121" t="s">
        <v>731</v>
      </c>
      <c r="C121" t="s">
        <v>33</v>
      </c>
      <c r="D121" s="13">
        <v>6</v>
      </c>
      <c r="E121" s="13">
        <v>15</v>
      </c>
      <c r="F121" t="s">
        <v>718</v>
      </c>
      <c r="G121" s="12">
        <f t="shared" si="1"/>
        <v>15</v>
      </c>
    </row>
    <row r="122" spans="1:7" x14ac:dyDescent="0.2">
      <c r="A122" t="s">
        <v>380</v>
      </c>
      <c r="B122" t="s">
        <v>748</v>
      </c>
      <c r="C122" t="s">
        <v>45</v>
      </c>
      <c r="D122" s="13">
        <v>6</v>
      </c>
      <c r="E122" s="13">
        <v>15</v>
      </c>
      <c r="F122" t="s">
        <v>718</v>
      </c>
      <c r="G122" s="12">
        <f t="shared" si="1"/>
        <v>15</v>
      </c>
    </row>
    <row r="123" spans="1:7" x14ac:dyDescent="0.2">
      <c r="A123" t="s">
        <v>857</v>
      </c>
      <c r="B123" t="s">
        <v>719</v>
      </c>
      <c r="C123" t="s">
        <v>46</v>
      </c>
      <c r="D123" s="13">
        <v>6</v>
      </c>
      <c r="E123" t="s">
        <v>718</v>
      </c>
      <c r="F123" s="13">
        <v>15</v>
      </c>
      <c r="G123" s="12">
        <f t="shared" si="1"/>
        <v>15</v>
      </c>
    </row>
    <row r="124" spans="1:7" x14ac:dyDescent="0.2">
      <c r="A124" t="s">
        <v>560</v>
      </c>
      <c r="B124" t="s">
        <v>15</v>
      </c>
      <c r="C124" t="s">
        <v>39</v>
      </c>
      <c r="D124" s="13">
        <v>6</v>
      </c>
      <c r="E124" s="13">
        <v>14</v>
      </c>
      <c r="F124" t="s">
        <v>718</v>
      </c>
      <c r="G124" s="12">
        <f t="shared" si="1"/>
        <v>14</v>
      </c>
    </row>
    <row r="125" spans="1:7" x14ac:dyDescent="0.2">
      <c r="A125" t="s">
        <v>606</v>
      </c>
      <c r="B125" t="s">
        <v>723</v>
      </c>
      <c r="C125" t="s">
        <v>47</v>
      </c>
      <c r="D125" s="13">
        <v>5</v>
      </c>
      <c r="E125" t="s">
        <v>718</v>
      </c>
      <c r="F125" s="13">
        <v>14</v>
      </c>
      <c r="G125" s="12">
        <f t="shared" si="1"/>
        <v>14</v>
      </c>
    </row>
    <row r="126" spans="1:7" x14ac:dyDescent="0.2">
      <c r="A126" t="s">
        <v>438</v>
      </c>
      <c r="B126" t="s">
        <v>12</v>
      </c>
      <c r="C126" t="s">
        <v>36</v>
      </c>
      <c r="D126" s="13">
        <v>6</v>
      </c>
      <c r="E126" t="s">
        <v>718</v>
      </c>
      <c r="F126" s="13">
        <v>14</v>
      </c>
      <c r="G126" s="12">
        <f t="shared" si="1"/>
        <v>14</v>
      </c>
    </row>
    <row r="127" spans="1:7" x14ac:dyDescent="0.2">
      <c r="A127" t="s">
        <v>677</v>
      </c>
      <c r="B127" t="s">
        <v>723</v>
      </c>
      <c r="C127" t="s">
        <v>48</v>
      </c>
      <c r="D127" s="13">
        <v>5</v>
      </c>
      <c r="E127" t="s">
        <v>718</v>
      </c>
      <c r="F127" s="13">
        <v>14</v>
      </c>
      <c r="G127" s="12">
        <f t="shared" si="1"/>
        <v>14</v>
      </c>
    </row>
    <row r="128" spans="1:7" x14ac:dyDescent="0.2">
      <c r="A128" t="s">
        <v>856</v>
      </c>
      <c r="B128" t="s">
        <v>721</v>
      </c>
      <c r="C128" t="s">
        <v>28</v>
      </c>
      <c r="D128" s="13">
        <v>6</v>
      </c>
      <c r="E128" t="s">
        <v>718</v>
      </c>
      <c r="F128" s="13">
        <v>14</v>
      </c>
      <c r="G128" s="12">
        <f t="shared" si="1"/>
        <v>14</v>
      </c>
    </row>
    <row r="129" spans="1:7" x14ac:dyDescent="0.2">
      <c r="A129" t="s">
        <v>855</v>
      </c>
      <c r="B129" t="s">
        <v>721</v>
      </c>
      <c r="C129" t="s">
        <v>42</v>
      </c>
      <c r="D129" s="13">
        <v>6</v>
      </c>
      <c r="E129" t="s">
        <v>718</v>
      </c>
      <c r="F129" s="13">
        <v>14</v>
      </c>
      <c r="G129" s="12">
        <f t="shared" si="1"/>
        <v>14</v>
      </c>
    </row>
    <row r="130" spans="1:7" x14ac:dyDescent="0.2">
      <c r="A130" t="s">
        <v>660</v>
      </c>
      <c r="B130" t="s">
        <v>731</v>
      </c>
      <c r="C130" t="s">
        <v>36</v>
      </c>
      <c r="D130" s="13">
        <v>6</v>
      </c>
      <c r="E130" t="s">
        <v>718</v>
      </c>
      <c r="F130" s="13">
        <v>14</v>
      </c>
      <c r="G130" s="12">
        <f t="shared" si="1"/>
        <v>14</v>
      </c>
    </row>
    <row r="131" spans="1:7" x14ac:dyDescent="0.2">
      <c r="A131" t="s">
        <v>854</v>
      </c>
      <c r="B131" t="s">
        <v>721</v>
      </c>
      <c r="C131" t="s">
        <v>48</v>
      </c>
      <c r="D131" s="13">
        <v>5</v>
      </c>
      <c r="E131" t="s">
        <v>718</v>
      </c>
      <c r="F131" s="13">
        <v>14</v>
      </c>
      <c r="G131" s="12">
        <f t="shared" ref="G131:G194" si="2">AVERAGE(E131:F131)</f>
        <v>14</v>
      </c>
    </row>
    <row r="132" spans="1:7" x14ac:dyDescent="0.2">
      <c r="A132" t="s">
        <v>609</v>
      </c>
      <c r="B132" t="s">
        <v>723</v>
      </c>
      <c r="C132" t="s">
        <v>30</v>
      </c>
      <c r="D132" s="13">
        <v>5</v>
      </c>
      <c r="E132" s="13">
        <v>13</v>
      </c>
      <c r="F132" t="s">
        <v>718</v>
      </c>
      <c r="G132" s="12">
        <f t="shared" si="2"/>
        <v>13</v>
      </c>
    </row>
    <row r="133" spans="1:7" x14ac:dyDescent="0.2">
      <c r="A133" t="s">
        <v>605</v>
      </c>
      <c r="B133" t="s">
        <v>731</v>
      </c>
      <c r="C133" t="s">
        <v>738</v>
      </c>
      <c r="D133" s="13">
        <v>6</v>
      </c>
      <c r="E133" s="13">
        <v>13</v>
      </c>
      <c r="F133" t="s">
        <v>718</v>
      </c>
      <c r="G133" s="12">
        <f t="shared" si="2"/>
        <v>13</v>
      </c>
    </row>
    <row r="134" spans="1:7" x14ac:dyDescent="0.2">
      <c r="A134" t="s">
        <v>424</v>
      </c>
      <c r="B134" t="s">
        <v>6</v>
      </c>
      <c r="C134" t="s">
        <v>41</v>
      </c>
      <c r="D134" s="13">
        <v>5</v>
      </c>
      <c r="E134" s="13">
        <v>13</v>
      </c>
      <c r="F134" t="s">
        <v>718</v>
      </c>
      <c r="G134" s="12">
        <f t="shared" si="2"/>
        <v>13</v>
      </c>
    </row>
    <row r="135" spans="1:7" x14ac:dyDescent="0.2">
      <c r="A135" t="s">
        <v>853</v>
      </c>
      <c r="B135" t="s">
        <v>721</v>
      </c>
      <c r="C135" t="s">
        <v>43</v>
      </c>
      <c r="D135" s="13">
        <v>6</v>
      </c>
      <c r="E135" s="13">
        <v>13</v>
      </c>
      <c r="F135" t="s">
        <v>718</v>
      </c>
      <c r="G135" s="12">
        <f t="shared" si="2"/>
        <v>13</v>
      </c>
    </row>
    <row r="136" spans="1:7" x14ac:dyDescent="0.2">
      <c r="A136" t="s">
        <v>852</v>
      </c>
      <c r="B136" t="s">
        <v>721</v>
      </c>
      <c r="C136" t="s">
        <v>33</v>
      </c>
      <c r="D136" s="13">
        <v>6</v>
      </c>
      <c r="E136" s="13">
        <v>13</v>
      </c>
      <c r="F136" t="s">
        <v>718</v>
      </c>
      <c r="G136" s="12">
        <f t="shared" si="2"/>
        <v>13</v>
      </c>
    </row>
    <row r="137" spans="1:7" x14ac:dyDescent="0.2">
      <c r="A137" t="s">
        <v>851</v>
      </c>
      <c r="B137" t="s">
        <v>719</v>
      </c>
      <c r="C137" t="s">
        <v>37</v>
      </c>
      <c r="D137" s="13">
        <v>6</v>
      </c>
      <c r="E137" s="13">
        <v>13</v>
      </c>
      <c r="F137" t="s">
        <v>718</v>
      </c>
      <c r="G137" s="12">
        <f t="shared" si="2"/>
        <v>13</v>
      </c>
    </row>
    <row r="138" spans="1:7" x14ac:dyDescent="0.2">
      <c r="A138" t="s">
        <v>610</v>
      </c>
      <c r="B138" t="s">
        <v>748</v>
      </c>
      <c r="C138" t="s">
        <v>48</v>
      </c>
      <c r="D138" s="13">
        <v>3</v>
      </c>
      <c r="E138" t="s">
        <v>718</v>
      </c>
      <c r="F138" s="13">
        <v>12</v>
      </c>
      <c r="G138" s="12">
        <f t="shared" si="2"/>
        <v>12</v>
      </c>
    </row>
    <row r="139" spans="1:7" x14ac:dyDescent="0.2">
      <c r="A139" t="s">
        <v>565</v>
      </c>
      <c r="B139" t="s">
        <v>15</v>
      </c>
      <c r="C139" t="s">
        <v>36</v>
      </c>
      <c r="D139" s="13">
        <v>2</v>
      </c>
      <c r="E139" t="s">
        <v>718</v>
      </c>
      <c r="F139" s="13">
        <v>12</v>
      </c>
      <c r="G139" s="12">
        <f t="shared" si="2"/>
        <v>12</v>
      </c>
    </row>
    <row r="140" spans="1:7" x14ac:dyDescent="0.2">
      <c r="A140" t="s">
        <v>602</v>
      </c>
      <c r="B140" t="s">
        <v>748</v>
      </c>
      <c r="C140" t="s">
        <v>34</v>
      </c>
      <c r="D140" s="13">
        <v>2</v>
      </c>
      <c r="E140" t="s">
        <v>718</v>
      </c>
      <c r="F140" s="13">
        <v>12</v>
      </c>
      <c r="G140" s="12">
        <f t="shared" si="2"/>
        <v>12</v>
      </c>
    </row>
    <row r="141" spans="1:7" x14ac:dyDescent="0.2">
      <c r="A141" t="s">
        <v>563</v>
      </c>
      <c r="B141" t="s">
        <v>15</v>
      </c>
      <c r="C141" t="s">
        <v>30</v>
      </c>
      <c r="D141" s="13">
        <v>3</v>
      </c>
      <c r="E141" s="13">
        <v>12</v>
      </c>
      <c r="F141" t="s">
        <v>718</v>
      </c>
      <c r="G141" s="12">
        <f t="shared" si="2"/>
        <v>12</v>
      </c>
    </row>
    <row r="142" spans="1:7" x14ac:dyDescent="0.2">
      <c r="A142" t="s">
        <v>526</v>
      </c>
      <c r="B142" t="s">
        <v>12</v>
      </c>
      <c r="C142" t="s">
        <v>31</v>
      </c>
      <c r="D142" s="13">
        <v>5</v>
      </c>
      <c r="E142" t="s">
        <v>718</v>
      </c>
      <c r="F142" s="13">
        <v>12</v>
      </c>
      <c r="G142" s="12">
        <f t="shared" si="2"/>
        <v>12</v>
      </c>
    </row>
    <row r="143" spans="1:7" x14ac:dyDescent="0.2">
      <c r="A143" t="s">
        <v>850</v>
      </c>
      <c r="B143" t="s">
        <v>721</v>
      </c>
      <c r="C143" t="s">
        <v>49</v>
      </c>
      <c r="D143" s="13">
        <v>3</v>
      </c>
      <c r="E143" s="13">
        <v>12</v>
      </c>
      <c r="F143" t="s">
        <v>718</v>
      </c>
      <c r="G143" s="12">
        <f t="shared" si="2"/>
        <v>12</v>
      </c>
    </row>
    <row r="144" spans="1:7" x14ac:dyDescent="0.2">
      <c r="A144" t="s">
        <v>60</v>
      </c>
      <c r="B144" t="s">
        <v>1</v>
      </c>
      <c r="C144" t="s">
        <v>31</v>
      </c>
      <c r="D144" s="13">
        <v>4</v>
      </c>
      <c r="E144" t="s">
        <v>718</v>
      </c>
      <c r="F144" s="13">
        <v>12</v>
      </c>
      <c r="G144" s="12">
        <f t="shared" si="2"/>
        <v>12</v>
      </c>
    </row>
    <row r="145" spans="1:7" x14ac:dyDescent="0.2">
      <c r="A145" t="s">
        <v>849</v>
      </c>
      <c r="B145" t="s">
        <v>721</v>
      </c>
      <c r="C145" t="s">
        <v>49</v>
      </c>
      <c r="D145" s="13">
        <v>4</v>
      </c>
      <c r="E145" s="13">
        <v>12</v>
      </c>
      <c r="F145" t="s">
        <v>718</v>
      </c>
      <c r="G145" s="12">
        <f t="shared" si="2"/>
        <v>12</v>
      </c>
    </row>
    <row r="146" spans="1:7" x14ac:dyDescent="0.2">
      <c r="A146" t="s">
        <v>848</v>
      </c>
      <c r="B146" t="s">
        <v>1</v>
      </c>
      <c r="C146" t="s">
        <v>30</v>
      </c>
      <c r="D146" s="13">
        <v>5</v>
      </c>
      <c r="E146" s="13">
        <v>12</v>
      </c>
      <c r="F146" t="s">
        <v>718</v>
      </c>
      <c r="G146" s="12">
        <f t="shared" si="2"/>
        <v>12</v>
      </c>
    </row>
    <row r="147" spans="1:7" x14ac:dyDescent="0.2">
      <c r="A147" t="s">
        <v>645</v>
      </c>
      <c r="B147" t="s">
        <v>723</v>
      </c>
      <c r="C147" t="s">
        <v>40</v>
      </c>
      <c r="D147" s="13">
        <v>2</v>
      </c>
      <c r="E147" t="s">
        <v>718</v>
      </c>
      <c r="F147" s="13">
        <v>12</v>
      </c>
      <c r="G147" s="12">
        <f t="shared" si="2"/>
        <v>12</v>
      </c>
    </row>
    <row r="148" spans="1:7" x14ac:dyDescent="0.2">
      <c r="A148" t="s">
        <v>847</v>
      </c>
      <c r="B148" t="s">
        <v>721</v>
      </c>
      <c r="C148" t="s">
        <v>41</v>
      </c>
      <c r="D148" s="13">
        <v>3</v>
      </c>
      <c r="E148" s="13">
        <v>12</v>
      </c>
      <c r="F148" t="s">
        <v>718</v>
      </c>
      <c r="G148" s="12">
        <f t="shared" si="2"/>
        <v>12</v>
      </c>
    </row>
    <row r="149" spans="1:7" x14ac:dyDescent="0.2">
      <c r="A149" t="s">
        <v>58</v>
      </c>
      <c r="B149" t="s">
        <v>1</v>
      </c>
      <c r="C149" t="s">
        <v>738</v>
      </c>
      <c r="D149" s="13">
        <v>4</v>
      </c>
      <c r="E149" s="13">
        <v>12</v>
      </c>
      <c r="F149" t="s">
        <v>718</v>
      </c>
      <c r="G149" s="12">
        <f t="shared" si="2"/>
        <v>12</v>
      </c>
    </row>
    <row r="150" spans="1:7" x14ac:dyDescent="0.2">
      <c r="A150" t="s">
        <v>846</v>
      </c>
      <c r="B150" t="s">
        <v>719</v>
      </c>
      <c r="C150" t="s">
        <v>48</v>
      </c>
      <c r="D150" s="13">
        <v>3</v>
      </c>
      <c r="E150" t="s">
        <v>718</v>
      </c>
      <c r="F150" s="13">
        <v>12</v>
      </c>
      <c r="G150" s="12">
        <f t="shared" si="2"/>
        <v>12</v>
      </c>
    </row>
    <row r="151" spans="1:7" x14ac:dyDescent="0.2">
      <c r="A151" t="s">
        <v>521</v>
      </c>
      <c r="B151" t="s">
        <v>12</v>
      </c>
      <c r="C151" t="s">
        <v>42</v>
      </c>
      <c r="D151" s="13">
        <v>3</v>
      </c>
      <c r="E151" t="s">
        <v>718</v>
      </c>
      <c r="F151" s="13">
        <v>12</v>
      </c>
      <c r="G151" s="12">
        <f t="shared" si="2"/>
        <v>12</v>
      </c>
    </row>
    <row r="152" spans="1:7" x14ac:dyDescent="0.2">
      <c r="A152" t="s">
        <v>845</v>
      </c>
      <c r="B152" t="s">
        <v>719</v>
      </c>
      <c r="C152" t="s">
        <v>42</v>
      </c>
      <c r="D152" s="13">
        <v>3</v>
      </c>
      <c r="E152" t="s">
        <v>718</v>
      </c>
      <c r="F152" s="13">
        <v>12</v>
      </c>
      <c r="G152" s="12">
        <f t="shared" si="2"/>
        <v>12</v>
      </c>
    </row>
    <row r="153" spans="1:7" x14ac:dyDescent="0.2">
      <c r="A153" t="s">
        <v>442</v>
      </c>
      <c r="B153" t="s">
        <v>15</v>
      </c>
      <c r="C153" t="s">
        <v>43</v>
      </c>
      <c r="D153" s="13">
        <v>3</v>
      </c>
      <c r="E153" s="13">
        <v>12</v>
      </c>
      <c r="F153" t="s">
        <v>718</v>
      </c>
      <c r="G153" s="12">
        <f t="shared" si="2"/>
        <v>12</v>
      </c>
    </row>
    <row r="154" spans="1:7" x14ac:dyDescent="0.2">
      <c r="A154" t="s">
        <v>844</v>
      </c>
      <c r="B154" t="s">
        <v>721</v>
      </c>
      <c r="C154" t="s">
        <v>33</v>
      </c>
      <c r="D154" s="13">
        <v>3</v>
      </c>
      <c r="E154" s="13">
        <v>12</v>
      </c>
      <c r="F154" t="s">
        <v>718</v>
      </c>
      <c r="G154" s="12">
        <f t="shared" si="2"/>
        <v>12</v>
      </c>
    </row>
    <row r="155" spans="1:7" x14ac:dyDescent="0.2">
      <c r="A155" t="s">
        <v>843</v>
      </c>
      <c r="B155" t="s">
        <v>721</v>
      </c>
      <c r="C155" t="s">
        <v>43</v>
      </c>
      <c r="D155" s="13">
        <v>4</v>
      </c>
      <c r="E155" s="13">
        <v>12</v>
      </c>
      <c r="F155" t="s">
        <v>718</v>
      </c>
      <c r="G155" s="12">
        <f t="shared" si="2"/>
        <v>12</v>
      </c>
    </row>
    <row r="156" spans="1:7" x14ac:dyDescent="0.2">
      <c r="A156" t="s">
        <v>674</v>
      </c>
      <c r="B156" t="s">
        <v>723</v>
      </c>
      <c r="C156" t="s">
        <v>46</v>
      </c>
      <c r="D156" s="13">
        <v>2</v>
      </c>
      <c r="E156" t="s">
        <v>718</v>
      </c>
      <c r="F156" s="13">
        <v>12</v>
      </c>
      <c r="G156" s="12">
        <f t="shared" si="2"/>
        <v>12</v>
      </c>
    </row>
    <row r="157" spans="1:7" x14ac:dyDescent="0.2">
      <c r="A157" t="s">
        <v>842</v>
      </c>
      <c r="B157" t="s">
        <v>719</v>
      </c>
      <c r="C157" t="s">
        <v>35</v>
      </c>
      <c r="D157" s="13">
        <v>2</v>
      </c>
      <c r="E157" t="s">
        <v>718</v>
      </c>
      <c r="F157" s="13">
        <v>12</v>
      </c>
      <c r="G157" s="12">
        <f t="shared" si="2"/>
        <v>12</v>
      </c>
    </row>
    <row r="158" spans="1:7" x14ac:dyDescent="0.2">
      <c r="A158" t="s">
        <v>841</v>
      </c>
      <c r="B158" t="s">
        <v>721</v>
      </c>
      <c r="C158" t="s">
        <v>45</v>
      </c>
      <c r="D158" s="13">
        <v>3</v>
      </c>
      <c r="E158" s="13">
        <v>12</v>
      </c>
      <c r="F158" t="s">
        <v>718</v>
      </c>
      <c r="G158" s="12">
        <f t="shared" si="2"/>
        <v>12</v>
      </c>
    </row>
    <row r="159" spans="1:7" x14ac:dyDescent="0.2">
      <c r="A159" t="s">
        <v>840</v>
      </c>
      <c r="B159" t="s">
        <v>721</v>
      </c>
      <c r="C159" t="s">
        <v>31</v>
      </c>
      <c r="D159" s="13">
        <v>3</v>
      </c>
      <c r="E159" t="s">
        <v>718</v>
      </c>
      <c r="F159" s="13">
        <v>12</v>
      </c>
      <c r="G159" s="12">
        <f t="shared" si="2"/>
        <v>12</v>
      </c>
    </row>
    <row r="160" spans="1:7" x14ac:dyDescent="0.2">
      <c r="A160" t="s">
        <v>839</v>
      </c>
      <c r="B160" t="s">
        <v>719</v>
      </c>
      <c r="C160" t="s">
        <v>34</v>
      </c>
      <c r="D160" s="13">
        <v>2</v>
      </c>
      <c r="E160" t="s">
        <v>718</v>
      </c>
      <c r="F160" s="13">
        <v>12</v>
      </c>
      <c r="G160" s="12">
        <f t="shared" si="2"/>
        <v>12</v>
      </c>
    </row>
    <row r="161" spans="1:7" x14ac:dyDescent="0.2">
      <c r="A161" t="s">
        <v>838</v>
      </c>
      <c r="B161" t="s">
        <v>721</v>
      </c>
      <c r="C161" t="s">
        <v>30</v>
      </c>
      <c r="D161" s="13">
        <v>4</v>
      </c>
      <c r="E161" s="13">
        <v>12</v>
      </c>
      <c r="F161" t="s">
        <v>718</v>
      </c>
      <c r="G161" s="12">
        <f t="shared" si="2"/>
        <v>12</v>
      </c>
    </row>
    <row r="162" spans="1:7" x14ac:dyDescent="0.2">
      <c r="A162" t="s">
        <v>517</v>
      </c>
      <c r="B162" t="s">
        <v>15</v>
      </c>
      <c r="C162" t="s">
        <v>44</v>
      </c>
      <c r="D162" s="13">
        <v>2</v>
      </c>
      <c r="E162" s="13">
        <v>11</v>
      </c>
      <c r="F162" t="s">
        <v>718</v>
      </c>
      <c r="G162" s="12">
        <f t="shared" si="2"/>
        <v>11</v>
      </c>
    </row>
    <row r="163" spans="1:7" x14ac:dyDescent="0.2">
      <c r="A163" t="s">
        <v>683</v>
      </c>
      <c r="B163" t="s">
        <v>189</v>
      </c>
      <c r="C163" t="s">
        <v>38</v>
      </c>
      <c r="D163" s="13">
        <v>1</v>
      </c>
      <c r="E163" s="13">
        <v>11</v>
      </c>
      <c r="F163" t="s">
        <v>718</v>
      </c>
      <c r="G163" s="12">
        <f t="shared" si="2"/>
        <v>11</v>
      </c>
    </row>
    <row r="164" spans="1:7" x14ac:dyDescent="0.2">
      <c r="A164" t="s">
        <v>368</v>
      </c>
      <c r="B164" t="s">
        <v>6</v>
      </c>
      <c r="C164" t="s">
        <v>44</v>
      </c>
      <c r="D164" s="13">
        <v>2</v>
      </c>
      <c r="E164" s="13">
        <v>11</v>
      </c>
      <c r="F164" t="s">
        <v>718</v>
      </c>
      <c r="G164" s="12">
        <f t="shared" si="2"/>
        <v>11</v>
      </c>
    </row>
    <row r="165" spans="1:7" x14ac:dyDescent="0.2">
      <c r="A165" t="s">
        <v>619</v>
      </c>
      <c r="B165" t="s">
        <v>748</v>
      </c>
      <c r="C165" t="s">
        <v>40</v>
      </c>
      <c r="D165" s="13">
        <v>1</v>
      </c>
      <c r="E165" t="s">
        <v>718</v>
      </c>
      <c r="F165" s="13">
        <v>11</v>
      </c>
      <c r="G165" s="12">
        <f t="shared" si="2"/>
        <v>11</v>
      </c>
    </row>
    <row r="166" spans="1:7" x14ac:dyDescent="0.2">
      <c r="A166" t="s">
        <v>618</v>
      </c>
      <c r="B166" t="s">
        <v>723</v>
      </c>
      <c r="C166" t="s">
        <v>33</v>
      </c>
      <c r="D166" s="13">
        <v>2</v>
      </c>
      <c r="E166" s="13">
        <v>11</v>
      </c>
      <c r="F166" t="s">
        <v>718</v>
      </c>
      <c r="G166" s="12">
        <f t="shared" si="2"/>
        <v>11</v>
      </c>
    </row>
    <row r="167" spans="1:7" x14ac:dyDescent="0.2">
      <c r="A167" t="s">
        <v>694</v>
      </c>
      <c r="B167" t="s">
        <v>731</v>
      </c>
      <c r="C167" t="s">
        <v>30</v>
      </c>
      <c r="D167" s="13">
        <v>2</v>
      </c>
      <c r="E167" s="13">
        <v>11</v>
      </c>
      <c r="F167" t="s">
        <v>718</v>
      </c>
      <c r="G167" s="12">
        <f t="shared" si="2"/>
        <v>11</v>
      </c>
    </row>
    <row r="168" spans="1:7" x14ac:dyDescent="0.2">
      <c r="A168" t="s">
        <v>837</v>
      </c>
      <c r="B168" t="s">
        <v>748</v>
      </c>
      <c r="C168" t="s">
        <v>38</v>
      </c>
      <c r="D168" s="13">
        <v>2</v>
      </c>
      <c r="E168" s="13">
        <v>11</v>
      </c>
      <c r="F168" t="s">
        <v>718</v>
      </c>
      <c r="G168" s="12">
        <f t="shared" si="2"/>
        <v>11</v>
      </c>
    </row>
    <row r="169" spans="1:7" x14ac:dyDescent="0.2">
      <c r="A169" t="s">
        <v>385</v>
      </c>
      <c r="B169" t="s">
        <v>6</v>
      </c>
      <c r="C169" t="s">
        <v>49</v>
      </c>
      <c r="D169" s="13">
        <v>2</v>
      </c>
      <c r="E169" s="13">
        <v>11</v>
      </c>
      <c r="F169" t="s">
        <v>718</v>
      </c>
      <c r="G169" s="12">
        <f t="shared" si="2"/>
        <v>11</v>
      </c>
    </row>
    <row r="170" spans="1:7" x14ac:dyDescent="0.2">
      <c r="A170" t="s">
        <v>836</v>
      </c>
      <c r="B170" t="s">
        <v>719</v>
      </c>
      <c r="C170" t="s">
        <v>36</v>
      </c>
      <c r="D170" s="13">
        <v>2</v>
      </c>
      <c r="E170" t="s">
        <v>718</v>
      </c>
      <c r="F170" s="13">
        <v>11</v>
      </c>
      <c r="G170" s="12">
        <f t="shared" si="2"/>
        <v>11</v>
      </c>
    </row>
    <row r="171" spans="1:7" x14ac:dyDescent="0.2">
      <c r="A171" t="s">
        <v>835</v>
      </c>
      <c r="B171" t="s">
        <v>719</v>
      </c>
      <c r="C171" t="s">
        <v>26</v>
      </c>
      <c r="D171" s="13">
        <v>2</v>
      </c>
      <c r="E171" s="13">
        <v>11</v>
      </c>
      <c r="F171" t="s">
        <v>718</v>
      </c>
      <c r="G171" s="12">
        <f t="shared" si="2"/>
        <v>11</v>
      </c>
    </row>
    <row r="172" spans="1:7" x14ac:dyDescent="0.2">
      <c r="A172" t="s">
        <v>834</v>
      </c>
      <c r="B172" t="s">
        <v>719</v>
      </c>
      <c r="C172" t="s">
        <v>738</v>
      </c>
      <c r="D172" s="13">
        <v>2</v>
      </c>
      <c r="E172" s="13">
        <v>11</v>
      </c>
      <c r="F172" t="s">
        <v>718</v>
      </c>
      <c r="G172" s="12">
        <f t="shared" si="2"/>
        <v>11</v>
      </c>
    </row>
    <row r="173" spans="1:7" x14ac:dyDescent="0.2">
      <c r="A173" t="s">
        <v>833</v>
      </c>
      <c r="B173" t="s">
        <v>721</v>
      </c>
      <c r="C173" t="s">
        <v>738</v>
      </c>
      <c r="D173" s="13">
        <v>1</v>
      </c>
      <c r="E173" s="13">
        <v>11</v>
      </c>
      <c r="F173" t="s">
        <v>718</v>
      </c>
      <c r="G173" s="12">
        <f t="shared" si="2"/>
        <v>11</v>
      </c>
    </row>
    <row r="174" spans="1:7" x14ac:dyDescent="0.2">
      <c r="A174" t="s">
        <v>672</v>
      </c>
      <c r="B174" t="s">
        <v>748</v>
      </c>
      <c r="C174" t="s">
        <v>26</v>
      </c>
      <c r="D174" s="13">
        <v>2</v>
      </c>
      <c r="E174" s="13">
        <v>11</v>
      </c>
      <c r="F174" t="s">
        <v>718</v>
      </c>
      <c r="G174" s="12">
        <f t="shared" si="2"/>
        <v>11</v>
      </c>
    </row>
    <row r="175" spans="1:7" x14ac:dyDescent="0.2">
      <c r="A175" t="s">
        <v>832</v>
      </c>
      <c r="B175" t="s">
        <v>719</v>
      </c>
      <c r="C175" t="s">
        <v>38</v>
      </c>
      <c r="D175" s="13">
        <v>1</v>
      </c>
      <c r="E175" s="13">
        <v>11</v>
      </c>
      <c r="F175" t="s">
        <v>718</v>
      </c>
      <c r="G175" s="12">
        <f t="shared" si="2"/>
        <v>11</v>
      </c>
    </row>
    <row r="176" spans="1:7" x14ac:dyDescent="0.2">
      <c r="A176" t="s">
        <v>831</v>
      </c>
      <c r="B176" t="s">
        <v>719</v>
      </c>
      <c r="C176" t="s">
        <v>30</v>
      </c>
      <c r="D176" s="13">
        <v>2</v>
      </c>
      <c r="E176" s="13">
        <v>11</v>
      </c>
      <c r="F176" t="s">
        <v>718</v>
      </c>
      <c r="G176" s="12">
        <f t="shared" si="2"/>
        <v>11</v>
      </c>
    </row>
    <row r="177" spans="1:7" x14ac:dyDescent="0.2">
      <c r="A177" t="s">
        <v>830</v>
      </c>
      <c r="B177" t="s">
        <v>721</v>
      </c>
      <c r="C177" t="s">
        <v>26</v>
      </c>
      <c r="D177" s="13">
        <v>2</v>
      </c>
      <c r="E177" s="13">
        <v>11</v>
      </c>
      <c r="F177" t="s">
        <v>718</v>
      </c>
      <c r="G177" s="12">
        <f t="shared" si="2"/>
        <v>11</v>
      </c>
    </row>
    <row r="178" spans="1:7" x14ac:dyDescent="0.2">
      <c r="A178" t="s">
        <v>829</v>
      </c>
      <c r="B178" t="s">
        <v>721</v>
      </c>
      <c r="C178" t="s">
        <v>38</v>
      </c>
      <c r="D178" s="13">
        <v>1</v>
      </c>
      <c r="E178" s="13">
        <v>11</v>
      </c>
      <c r="F178" t="s">
        <v>718</v>
      </c>
      <c r="G178" s="12">
        <f t="shared" si="2"/>
        <v>11</v>
      </c>
    </row>
    <row r="179" spans="1:7" x14ac:dyDescent="0.2">
      <c r="A179" t="s">
        <v>828</v>
      </c>
      <c r="B179" t="s">
        <v>721</v>
      </c>
      <c r="C179" t="s">
        <v>39</v>
      </c>
      <c r="D179" s="13">
        <v>1</v>
      </c>
      <c r="E179" s="13">
        <v>11</v>
      </c>
      <c r="F179" t="s">
        <v>718</v>
      </c>
      <c r="G179" s="12">
        <f t="shared" si="2"/>
        <v>11</v>
      </c>
    </row>
    <row r="180" spans="1:7" x14ac:dyDescent="0.2">
      <c r="A180" t="s">
        <v>827</v>
      </c>
      <c r="B180" t="s">
        <v>721</v>
      </c>
      <c r="C180" t="s">
        <v>42</v>
      </c>
      <c r="D180" s="13">
        <v>1</v>
      </c>
      <c r="E180" t="s">
        <v>718</v>
      </c>
      <c r="F180" s="13">
        <v>11</v>
      </c>
      <c r="G180" s="12">
        <f t="shared" si="2"/>
        <v>11</v>
      </c>
    </row>
    <row r="181" spans="1:7" x14ac:dyDescent="0.2">
      <c r="A181" t="s">
        <v>826</v>
      </c>
      <c r="B181" t="s">
        <v>721</v>
      </c>
      <c r="C181" t="s">
        <v>34</v>
      </c>
      <c r="D181" s="13">
        <v>1</v>
      </c>
      <c r="E181" t="s">
        <v>718</v>
      </c>
      <c r="F181" s="13">
        <v>10</v>
      </c>
      <c r="G181" s="12">
        <f t="shared" si="2"/>
        <v>10</v>
      </c>
    </row>
    <row r="182" spans="1:7" x14ac:dyDescent="0.2">
      <c r="A182" t="s">
        <v>825</v>
      </c>
      <c r="B182" t="s">
        <v>721</v>
      </c>
      <c r="C182" t="s">
        <v>41</v>
      </c>
      <c r="D182" s="13">
        <v>1</v>
      </c>
      <c r="E182" s="13">
        <v>10</v>
      </c>
      <c r="F182" t="s">
        <v>718</v>
      </c>
      <c r="G182" s="12">
        <f t="shared" si="2"/>
        <v>10</v>
      </c>
    </row>
    <row r="183" spans="1:7" x14ac:dyDescent="0.2">
      <c r="A183" t="s">
        <v>824</v>
      </c>
      <c r="B183" t="s">
        <v>721</v>
      </c>
      <c r="C183" t="s">
        <v>33</v>
      </c>
      <c r="D183" s="13">
        <v>1</v>
      </c>
      <c r="E183" s="13">
        <v>10</v>
      </c>
      <c r="F183" t="s">
        <v>718</v>
      </c>
      <c r="G183" s="12">
        <f t="shared" si="2"/>
        <v>10</v>
      </c>
    </row>
    <row r="184" spans="1:7" x14ac:dyDescent="0.2">
      <c r="A184" t="s">
        <v>823</v>
      </c>
      <c r="B184" t="s">
        <v>721</v>
      </c>
      <c r="C184" t="s">
        <v>28</v>
      </c>
      <c r="D184" s="13">
        <v>1</v>
      </c>
      <c r="E184" t="s">
        <v>718</v>
      </c>
      <c r="F184" s="13">
        <v>10</v>
      </c>
      <c r="G184" s="12">
        <f t="shared" si="2"/>
        <v>10</v>
      </c>
    </row>
    <row r="185" spans="1:7" x14ac:dyDescent="0.2">
      <c r="A185" t="s">
        <v>822</v>
      </c>
      <c r="B185" t="s">
        <v>719</v>
      </c>
      <c r="C185" t="s">
        <v>28</v>
      </c>
      <c r="D185" s="13">
        <v>1</v>
      </c>
      <c r="E185" t="s">
        <v>718</v>
      </c>
      <c r="F185" s="13">
        <v>10</v>
      </c>
      <c r="G185" s="12">
        <f t="shared" si="2"/>
        <v>10</v>
      </c>
    </row>
    <row r="186" spans="1:7" x14ac:dyDescent="0.2">
      <c r="A186" t="s">
        <v>821</v>
      </c>
      <c r="B186" t="s">
        <v>721</v>
      </c>
      <c r="C186" t="s">
        <v>738</v>
      </c>
      <c r="D186" s="13">
        <v>1</v>
      </c>
      <c r="E186" s="13">
        <v>10</v>
      </c>
      <c r="F186" t="s">
        <v>718</v>
      </c>
      <c r="G186" s="12">
        <f t="shared" si="2"/>
        <v>10</v>
      </c>
    </row>
    <row r="187" spans="1:7" x14ac:dyDescent="0.2">
      <c r="A187" t="s">
        <v>514</v>
      </c>
      <c r="B187" t="s">
        <v>12</v>
      </c>
      <c r="C187" t="s">
        <v>28</v>
      </c>
      <c r="D187" t="s">
        <v>718</v>
      </c>
      <c r="E187" t="s">
        <v>718</v>
      </c>
      <c r="F187" s="13">
        <v>9</v>
      </c>
      <c r="G187" s="12">
        <f t="shared" si="2"/>
        <v>9</v>
      </c>
    </row>
    <row r="188" spans="1:7" x14ac:dyDescent="0.2">
      <c r="A188" t="s">
        <v>443</v>
      </c>
      <c r="B188" t="s">
        <v>9</v>
      </c>
      <c r="C188" t="s">
        <v>28</v>
      </c>
      <c r="D188" t="s">
        <v>718</v>
      </c>
      <c r="E188" t="s">
        <v>718</v>
      </c>
      <c r="F188" s="13">
        <v>9</v>
      </c>
      <c r="G188" s="12">
        <f t="shared" si="2"/>
        <v>9</v>
      </c>
    </row>
    <row r="189" spans="1:7" x14ac:dyDescent="0.2">
      <c r="A189" t="s">
        <v>382</v>
      </c>
      <c r="B189" t="s">
        <v>6</v>
      </c>
      <c r="C189" t="s">
        <v>26</v>
      </c>
      <c r="D189" s="13">
        <v>1</v>
      </c>
      <c r="E189" s="13">
        <v>9</v>
      </c>
      <c r="F189" t="s">
        <v>718</v>
      </c>
      <c r="G189" s="12">
        <f t="shared" si="2"/>
        <v>9</v>
      </c>
    </row>
    <row r="190" spans="1:7" x14ac:dyDescent="0.2">
      <c r="A190" t="s">
        <v>820</v>
      </c>
      <c r="B190" t="s">
        <v>723</v>
      </c>
      <c r="C190" t="s">
        <v>31</v>
      </c>
      <c r="D190" t="s">
        <v>718</v>
      </c>
      <c r="E190" t="s">
        <v>718</v>
      </c>
      <c r="F190" s="13">
        <v>9</v>
      </c>
      <c r="G190" s="12">
        <f t="shared" si="2"/>
        <v>9</v>
      </c>
    </row>
    <row r="191" spans="1:7" x14ac:dyDescent="0.2">
      <c r="A191" t="s">
        <v>387</v>
      </c>
      <c r="B191" t="s">
        <v>6</v>
      </c>
      <c r="C191" t="s">
        <v>738</v>
      </c>
      <c r="D191" s="13">
        <v>1</v>
      </c>
      <c r="E191" s="13">
        <v>9</v>
      </c>
      <c r="F191" t="s">
        <v>718</v>
      </c>
      <c r="G191" s="12">
        <f t="shared" si="2"/>
        <v>9</v>
      </c>
    </row>
    <row r="192" spans="1:7" x14ac:dyDescent="0.2">
      <c r="A192" t="s">
        <v>444</v>
      </c>
      <c r="B192" t="s">
        <v>9</v>
      </c>
      <c r="C192" t="s">
        <v>46</v>
      </c>
      <c r="D192" t="s">
        <v>718</v>
      </c>
      <c r="E192" t="s">
        <v>718</v>
      </c>
      <c r="F192" s="13">
        <v>9</v>
      </c>
      <c r="G192" s="12">
        <f t="shared" si="2"/>
        <v>9</v>
      </c>
    </row>
    <row r="193" spans="1:7" x14ac:dyDescent="0.2">
      <c r="A193" t="s">
        <v>433</v>
      </c>
      <c r="B193" t="s">
        <v>9</v>
      </c>
      <c r="C193" t="s">
        <v>34</v>
      </c>
      <c r="D193" s="13">
        <v>1</v>
      </c>
      <c r="E193" t="s">
        <v>718</v>
      </c>
      <c r="F193" s="13">
        <v>9</v>
      </c>
      <c r="G193" s="12">
        <f t="shared" si="2"/>
        <v>9</v>
      </c>
    </row>
    <row r="194" spans="1:7" x14ac:dyDescent="0.2">
      <c r="A194" t="s">
        <v>375</v>
      </c>
      <c r="B194" t="s">
        <v>6</v>
      </c>
      <c r="C194" t="s">
        <v>48</v>
      </c>
      <c r="D194" t="s">
        <v>718</v>
      </c>
      <c r="E194" t="s">
        <v>718</v>
      </c>
      <c r="F194" s="13">
        <v>9</v>
      </c>
      <c r="G194" s="12">
        <f t="shared" si="2"/>
        <v>9</v>
      </c>
    </row>
    <row r="195" spans="1:7" x14ac:dyDescent="0.2">
      <c r="A195" t="s">
        <v>675</v>
      </c>
      <c r="B195" t="s">
        <v>723</v>
      </c>
      <c r="C195" t="s">
        <v>38</v>
      </c>
      <c r="D195" s="13">
        <v>1</v>
      </c>
      <c r="E195" s="13">
        <v>9</v>
      </c>
      <c r="F195" t="s">
        <v>718</v>
      </c>
      <c r="G195" s="12">
        <f t="shared" ref="G195:G258" si="3">AVERAGE(E195:F195)</f>
        <v>9</v>
      </c>
    </row>
    <row r="196" spans="1:7" x14ac:dyDescent="0.2">
      <c r="A196" t="s">
        <v>557</v>
      </c>
      <c r="B196" t="s">
        <v>15</v>
      </c>
      <c r="C196" t="s">
        <v>37</v>
      </c>
      <c r="D196" t="s">
        <v>718</v>
      </c>
      <c r="E196" s="13">
        <v>9</v>
      </c>
      <c r="F196" t="s">
        <v>718</v>
      </c>
      <c r="G196" s="12">
        <f t="shared" si="3"/>
        <v>9</v>
      </c>
    </row>
    <row r="197" spans="1:7" x14ac:dyDescent="0.2">
      <c r="A197" t="s">
        <v>441</v>
      </c>
      <c r="B197" t="s">
        <v>9</v>
      </c>
      <c r="C197" t="s">
        <v>31</v>
      </c>
      <c r="D197" t="s">
        <v>718</v>
      </c>
      <c r="E197" t="s">
        <v>718</v>
      </c>
      <c r="F197" s="13">
        <v>9</v>
      </c>
      <c r="G197" s="12">
        <f t="shared" si="3"/>
        <v>9</v>
      </c>
    </row>
    <row r="198" spans="1:7" x14ac:dyDescent="0.2">
      <c r="A198" t="s">
        <v>819</v>
      </c>
      <c r="B198" t="s">
        <v>719</v>
      </c>
      <c r="C198" t="s">
        <v>30</v>
      </c>
      <c r="D198" s="13">
        <v>1</v>
      </c>
      <c r="E198" s="13">
        <v>9</v>
      </c>
      <c r="F198" t="s">
        <v>718</v>
      </c>
      <c r="G198" s="12">
        <f t="shared" si="3"/>
        <v>9</v>
      </c>
    </row>
    <row r="199" spans="1:7" x14ac:dyDescent="0.2">
      <c r="A199" t="s">
        <v>70</v>
      </c>
      <c r="B199" t="s">
        <v>1</v>
      </c>
      <c r="C199" t="s">
        <v>28</v>
      </c>
      <c r="D199" s="13">
        <v>1</v>
      </c>
      <c r="E199" t="s">
        <v>718</v>
      </c>
      <c r="F199" s="13">
        <v>9</v>
      </c>
      <c r="G199" s="12">
        <f t="shared" si="3"/>
        <v>9</v>
      </c>
    </row>
    <row r="200" spans="1:7" x14ac:dyDescent="0.2">
      <c r="A200" t="s">
        <v>67</v>
      </c>
      <c r="B200" t="s">
        <v>1</v>
      </c>
      <c r="C200" t="s">
        <v>36</v>
      </c>
      <c r="D200" s="13">
        <v>1</v>
      </c>
      <c r="E200" t="s">
        <v>718</v>
      </c>
      <c r="F200" s="13">
        <v>9</v>
      </c>
      <c r="G200" s="12">
        <f t="shared" si="3"/>
        <v>9</v>
      </c>
    </row>
    <row r="201" spans="1:7" x14ac:dyDescent="0.2">
      <c r="A201" t="s">
        <v>818</v>
      </c>
      <c r="B201" t="s">
        <v>721</v>
      </c>
      <c r="C201" t="s">
        <v>47</v>
      </c>
      <c r="D201" t="s">
        <v>718</v>
      </c>
      <c r="E201" t="s">
        <v>718</v>
      </c>
      <c r="F201" s="13">
        <v>9</v>
      </c>
      <c r="G201" s="12">
        <f t="shared" si="3"/>
        <v>9</v>
      </c>
    </row>
    <row r="202" spans="1:7" x14ac:dyDescent="0.2">
      <c r="A202" t="s">
        <v>817</v>
      </c>
      <c r="B202" t="s">
        <v>721</v>
      </c>
      <c r="C202" t="s">
        <v>37</v>
      </c>
      <c r="D202" t="s">
        <v>718</v>
      </c>
      <c r="E202" s="13">
        <v>9</v>
      </c>
      <c r="F202" t="s">
        <v>718</v>
      </c>
      <c r="G202" s="12">
        <f t="shared" si="3"/>
        <v>9</v>
      </c>
    </row>
    <row r="203" spans="1:7" x14ac:dyDescent="0.2">
      <c r="A203" t="s">
        <v>640</v>
      </c>
      <c r="B203" t="s">
        <v>748</v>
      </c>
      <c r="C203" t="s">
        <v>47</v>
      </c>
      <c r="D203" t="s">
        <v>718</v>
      </c>
      <c r="E203" t="s">
        <v>718</v>
      </c>
      <c r="F203" s="13">
        <v>9</v>
      </c>
      <c r="G203" s="12">
        <f t="shared" si="3"/>
        <v>9</v>
      </c>
    </row>
    <row r="204" spans="1:7" x14ac:dyDescent="0.2">
      <c r="A204" t="s">
        <v>479</v>
      </c>
      <c r="B204" t="s">
        <v>9</v>
      </c>
      <c r="C204" t="s">
        <v>34</v>
      </c>
      <c r="D204" t="s">
        <v>718</v>
      </c>
      <c r="E204" t="s">
        <v>718</v>
      </c>
      <c r="F204" s="13">
        <v>9</v>
      </c>
      <c r="G204" s="12">
        <f t="shared" si="3"/>
        <v>9</v>
      </c>
    </row>
    <row r="205" spans="1:7" x14ac:dyDescent="0.2">
      <c r="A205" t="s">
        <v>62</v>
      </c>
      <c r="B205" t="s">
        <v>1</v>
      </c>
      <c r="C205" t="s">
        <v>45</v>
      </c>
      <c r="D205" s="13">
        <v>1</v>
      </c>
      <c r="E205" s="13">
        <v>9</v>
      </c>
      <c r="F205" t="s">
        <v>718</v>
      </c>
      <c r="G205" s="12">
        <f t="shared" si="3"/>
        <v>9</v>
      </c>
    </row>
    <row r="206" spans="1:7" x14ac:dyDescent="0.2">
      <c r="A206" t="s">
        <v>816</v>
      </c>
      <c r="B206" t="s">
        <v>719</v>
      </c>
      <c r="C206" t="s">
        <v>36</v>
      </c>
      <c r="D206" s="13">
        <v>1</v>
      </c>
      <c r="E206" t="s">
        <v>718</v>
      </c>
      <c r="F206" s="13">
        <v>9</v>
      </c>
      <c r="G206" s="12">
        <f t="shared" si="3"/>
        <v>9</v>
      </c>
    </row>
    <row r="207" spans="1:7" x14ac:dyDescent="0.2">
      <c r="A207" t="s">
        <v>367</v>
      </c>
      <c r="B207" t="s">
        <v>6</v>
      </c>
      <c r="C207" t="s">
        <v>44</v>
      </c>
      <c r="D207" t="s">
        <v>718</v>
      </c>
      <c r="E207" s="13">
        <v>9</v>
      </c>
      <c r="F207" t="s">
        <v>718</v>
      </c>
      <c r="G207" s="12">
        <f t="shared" si="3"/>
        <v>9</v>
      </c>
    </row>
    <row r="208" spans="1:7" x14ac:dyDescent="0.2">
      <c r="A208" t="s">
        <v>68</v>
      </c>
      <c r="B208" t="s">
        <v>1</v>
      </c>
      <c r="C208" t="s">
        <v>44</v>
      </c>
      <c r="D208" s="13">
        <v>1</v>
      </c>
      <c r="E208" s="13">
        <v>9</v>
      </c>
      <c r="F208" t="s">
        <v>718</v>
      </c>
      <c r="G208" s="12">
        <f t="shared" si="3"/>
        <v>9</v>
      </c>
    </row>
    <row r="209" spans="1:7" x14ac:dyDescent="0.2">
      <c r="A209" t="s">
        <v>815</v>
      </c>
      <c r="B209" t="s">
        <v>1</v>
      </c>
      <c r="C209" t="s">
        <v>39</v>
      </c>
      <c r="D209" s="13">
        <v>1</v>
      </c>
      <c r="E209" s="13">
        <v>9</v>
      </c>
      <c r="F209" t="s">
        <v>718</v>
      </c>
      <c r="G209" s="12">
        <f t="shared" si="3"/>
        <v>9</v>
      </c>
    </row>
    <row r="210" spans="1:7" x14ac:dyDescent="0.2">
      <c r="A210" t="s">
        <v>814</v>
      </c>
      <c r="B210" t="s">
        <v>1</v>
      </c>
      <c r="C210" t="s">
        <v>37</v>
      </c>
      <c r="D210" s="13">
        <v>1</v>
      </c>
      <c r="E210" s="13">
        <v>9</v>
      </c>
      <c r="F210" t="s">
        <v>718</v>
      </c>
      <c r="G210" s="12">
        <f t="shared" si="3"/>
        <v>9</v>
      </c>
    </row>
    <row r="211" spans="1:7" x14ac:dyDescent="0.2">
      <c r="A211" t="s">
        <v>813</v>
      </c>
      <c r="B211" t="s">
        <v>721</v>
      </c>
      <c r="C211" t="s">
        <v>44</v>
      </c>
      <c r="D211" t="s">
        <v>718</v>
      </c>
      <c r="E211" s="13">
        <v>9</v>
      </c>
      <c r="F211" t="s">
        <v>718</v>
      </c>
      <c r="G211" s="12">
        <f t="shared" si="3"/>
        <v>9</v>
      </c>
    </row>
    <row r="212" spans="1:7" x14ac:dyDescent="0.2">
      <c r="A212" t="s">
        <v>812</v>
      </c>
      <c r="B212" t="s">
        <v>1</v>
      </c>
      <c r="C212" t="s">
        <v>38</v>
      </c>
      <c r="D212" s="13">
        <v>1</v>
      </c>
      <c r="E212" s="13">
        <v>9</v>
      </c>
      <c r="F212" t="s">
        <v>718</v>
      </c>
      <c r="G212" s="12">
        <f t="shared" si="3"/>
        <v>9</v>
      </c>
    </row>
    <row r="213" spans="1:7" x14ac:dyDescent="0.2">
      <c r="A213" t="s">
        <v>811</v>
      </c>
      <c r="B213" t="s">
        <v>189</v>
      </c>
      <c r="C213" t="s">
        <v>44</v>
      </c>
      <c r="D213" t="s">
        <v>718</v>
      </c>
      <c r="E213" s="13">
        <v>8</v>
      </c>
      <c r="F213" t="s">
        <v>718</v>
      </c>
      <c r="G213" s="12">
        <f t="shared" si="3"/>
        <v>8</v>
      </c>
    </row>
    <row r="214" spans="1:7" x14ac:dyDescent="0.2">
      <c r="A214" t="s">
        <v>566</v>
      </c>
      <c r="B214" t="s">
        <v>15</v>
      </c>
      <c r="C214" t="s">
        <v>43</v>
      </c>
      <c r="D214" t="s">
        <v>718</v>
      </c>
      <c r="E214" s="13">
        <v>8</v>
      </c>
      <c r="F214" t="s">
        <v>718</v>
      </c>
      <c r="G214" s="12">
        <f t="shared" si="3"/>
        <v>8</v>
      </c>
    </row>
    <row r="215" spans="1:7" x14ac:dyDescent="0.2">
      <c r="A215" t="s">
        <v>810</v>
      </c>
      <c r="B215" t="s">
        <v>12</v>
      </c>
      <c r="C215" t="s">
        <v>37</v>
      </c>
      <c r="D215" t="s">
        <v>718</v>
      </c>
      <c r="E215" s="13">
        <v>8</v>
      </c>
      <c r="F215" t="s">
        <v>718</v>
      </c>
      <c r="G215" s="12">
        <f t="shared" si="3"/>
        <v>8</v>
      </c>
    </row>
    <row r="216" spans="1:7" x14ac:dyDescent="0.2">
      <c r="A216" t="s">
        <v>809</v>
      </c>
      <c r="B216" t="s">
        <v>721</v>
      </c>
      <c r="C216" t="s">
        <v>36</v>
      </c>
      <c r="D216" t="s">
        <v>718</v>
      </c>
      <c r="E216" t="s">
        <v>718</v>
      </c>
      <c r="F216" s="13">
        <v>8</v>
      </c>
      <c r="G216" s="12">
        <f t="shared" si="3"/>
        <v>8</v>
      </c>
    </row>
    <row r="217" spans="1:7" x14ac:dyDescent="0.2">
      <c r="A217" t="s">
        <v>808</v>
      </c>
      <c r="B217" t="s">
        <v>721</v>
      </c>
      <c r="C217" t="s">
        <v>33</v>
      </c>
      <c r="D217" t="s">
        <v>718</v>
      </c>
      <c r="E217" s="13">
        <v>8</v>
      </c>
      <c r="F217" t="s">
        <v>718</v>
      </c>
      <c r="G217" s="12">
        <f t="shared" si="3"/>
        <v>8</v>
      </c>
    </row>
    <row r="218" spans="1:7" x14ac:dyDescent="0.2">
      <c r="A218" t="s">
        <v>696</v>
      </c>
      <c r="B218" t="s">
        <v>748</v>
      </c>
      <c r="C218" t="s">
        <v>42</v>
      </c>
      <c r="D218" t="s">
        <v>718</v>
      </c>
      <c r="E218" t="s">
        <v>718</v>
      </c>
      <c r="F218" s="13">
        <v>8</v>
      </c>
      <c r="G218" s="12">
        <f t="shared" si="3"/>
        <v>8</v>
      </c>
    </row>
    <row r="219" spans="1:7" x14ac:dyDescent="0.2">
      <c r="A219" t="s">
        <v>807</v>
      </c>
      <c r="B219" t="s">
        <v>721</v>
      </c>
      <c r="C219" t="s">
        <v>36</v>
      </c>
      <c r="D219" t="s">
        <v>718</v>
      </c>
      <c r="E219" t="s">
        <v>718</v>
      </c>
      <c r="F219" s="13">
        <v>8</v>
      </c>
      <c r="G219" s="12">
        <f t="shared" si="3"/>
        <v>8</v>
      </c>
    </row>
    <row r="220" spans="1:7" x14ac:dyDescent="0.2">
      <c r="A220" t="s">
        <v>806</v>
      </c>
      <c r="B220" t="s">
        <v>721</v>
      </c>
      <c r="C220" t="s">
        <v>37</v>
      </c>
      <c r="D220" t="s">
        <v>718</v>
      </c>
      <c r="E220" s="13">
        <v>8</v>
      </c>
      <c r="F220" t="s">
        <v>718</v>
      </c>
      <c r="G220" s="12">
        <f t="shared" si="3"/>
        <v>8</v>
      </c>
    </row>
    <row r="221" spans="1:7" x14ac:dyDescent="0.2">
      <c r="A221" t="s">
        <v>805</v>
      </c>
      <c r="B221" t="s">
        <v>721</v>
      </c>
      <c r="C221" t="s">
        <v>26</v>
      </c>
      <c r="D221" t="s">
        <v>718</v>
      </c>
      <c r="E221" s="13">
        <v>8</v>
      </c>
      <c r="F221" t="s">
        <v>718</v>
      </c>
      <c r="G221" s="12">
        <f t="shared" si="3"/>
        <v>8</v>
      </c>
    </row>
    <row r="222" spans="1:7" x14ac:dyDescent="0.2">
      <c r="A222" t="s">
        <v>804</v>
      </c>
      <c r="B222" t="s">
        <v>189</v>
      </c>
      <c r="C222" t="s">
        <v>41</v>
      </c>
      <c r="D222" t="s">
        <v>718</v>
      </c>
      <c r="E222" s="13">
        <v>8</v>
      </c>
      <c r="F222" t="s">
        <v>718</v>
      </c>
      <c r="G222" s="12">
        <f t="shared" si="3"/>
        <v>8</v>
      </c>
    </row>
    <row r="223" spans="1:7" x14ac:dyDescent="0.2">
      <c r="A223" t="s">
        <v>803</v>
      </c>
      <c r="B223" t="s">
        <v>721</v>
      </c>
      <c r="C223" t="s">
        <v>36</v>
      </c>
      <c r="D223" t="s">
        <v>718</v>
      </c>
      <c r="E223" t="s">
        <v>718</v>
      </c>
      <c r="F223" s="13">
        <v>8</v>
      </c>
      <c r="G223" s="12">
        <f t="shared" si="3"/>
        <v>8</v>
      </c>
    </row>
    <row r="224" spans="1:7" x14ac:dyDescent="0.2">
      <c r="A224" t="s">
        <v>802</v>
      </c>
      <c r="B224" t="s">
        <v>721</v>
      </c>
      <c r="C224" t="s">
        <v>44</v>
      </c>
      <c r="D224" t="s">
        <v>718</v>
      </c>
      <c r="E224" s="13">
        <v>8</v>
      </c>
      <c r="F224" t="s">
        <v>718</v>
      </c>
      <c r="G224" s="12">
        <f t="shared" si="3"/>
        <v>8</v>
      </c>
    </row>
    <row r="225" spans="1:7" x14ac:dyDescent="0.2">
      <c r="A225" t="s">
        <v>801</v>
      </c>
      <c r="B225" t="s">
        <v>721</v>
      </c>
      <c r="C225" t="s">
        <v>33</v>
      </c>
      <c r="D225" t="s">
        <v>718</v>
      </c>
      <c r="E225" s="13">
        <v>8</v>
      </c>
      <c r="F225" t="s">
        <v>718</v>
      </c>
      <c r="G225" s="12">
        <f t="shared" si="3"/>
        <v>8</v>
      </c>
    </row>
    <row r="226" spans="1:7" x14ac:dyDescent="0.2">
      <c r="A226" t="s">
        <v>800</v>
      </c>
      <c r="B226" t="s">
        <v>721</v>
      </c>
      <c r="C226" t="s">
        <v>26</v>
      </c>
      <c r="D226" t="s">
        <v>718</v>
      </c>
      <c r="E226" s="13">
        <v>8</v>
      </c>
      <c r="F226" t="s">
        <v>718</v>
      </c>
      <c r="G226" s="12">
        <f t="shared" si="3"/>
        <v>8</v>
      </c>
    </row>
    <row r="227" spans="1:7" x14ac:dyDescent="0.2">
      <c r="A227" t="s">
        <v>799</v>
      </c>
      <c r="B227" t="s">
        <v>721</v>
      </c>
      <c r="C227" t="s">
        <v>35</v>
      </c>
      <c r="D227" t="s">
        <v>718</v>
      </c>
      <c r="E227" t="s">
        <v>718</v>
      </c>
      <c r="F227" s="13">
        <v>8</v>
      </c>
      <c r="G227" s="12">
        <f t="shared" si="3"/>
        <v>8</v>
      </c>
    </row>
    <row r="228" spans="1:7" x14ac:dyDescent="0.2">
      <c r="A228" t="s">
        <v>470</v>
      </c>
      <c r="B228" t="s">
        <v>9</v>
      </c>
      <c r="C228" t="s">
        <v>28</v>
      </c>
      <c r="D228" t="s">
        <v>718</v>
      </c>
      <c r="E228" t="s">
        <v>718</v>
      </c>
      <c r="F228" s="13">
        <v>8</v>
      </c>
      <c r="G228" s="12">
        <f t="shared" si="3"/>
        <v>8</v>
      </c>
    </row>
    <row r="229" spans="1:7" x14ac:dyDescent="0.2">
      <c r="A229" t="s">
        <v>798</v>
      </c>
      <c r="B229" t="s">
        <v>721</v>
      </c>
      <c r="C229" t="s">
        <v>47</v>
      </c>
      <c r="D229" t="s">
        <v>718</v>
      </c>
      <c r="E229" t="s">
        <v>718</v>
      </c>
      <c r="F229" s="13">
        <v>8</v>
      </c>
      <c r="G229" s="12">
        <f t="shared" si="3"/>
        <v>8</v>
      </c>
    </row>
    <row r="230" spans="1:7" x14ac:dyDescent="0.2">
      <c r="A230" t="s">
        <v>797</v>
      </c>
      <c r="B230" t="s">
        <v>721</v>
      </c>
      <c r="C230" t="s">
        <v>34</v>
      </c>
      <c r="D230" t="s">
        <v>718</v>
      </c>
      <c r="E230" t="s">
        <v>718</v>
      </c>
      <c r="F230" s="13">
        <v>8</v>
      </c>
      <c r="G230" s="12">
        <f t="shared" si="3"/>
        <v>8</v>
      </c>
    </row>
    <row r="231" spans="1:7" x14ac:dyDescent="0.2">
      <c r="A231" t="s">
        <v>621</v>
      </c>
      <c r="B231" t="s">
        <v>723</v>
      </c>
      <c r="C231" t="s">
        <v>37</v>
      </c>
      <c r="D231" t="s">
        <v>718</v>
      </c>
      <c r="E231" s="13">
        <v>7</v>
      </c>
      <c r="F231" t="s">
        <v>718</v>
      </c>
      <c r="G231" s="12">
        <f t="shared" si="3"/>
        <v>7</v>
      </c>
    </row>
    <row r="232" spans="1:7" x14ac:dyDescent="0.2">
      <c r="A232" t="s">
        <v>634</v>
      </c>
      <c r="B232" t="s">
        <v>731</v>
      </c>
      <c r="C232" t="s">
        <v>41</v>
      </c>
      <c r="D232" t="s">
        <v>718</v>
      </c>
      <c r="E232" s="13">
        <v>7</v>
      </c>
      <c r="F232" t="s">
        <v>718</v>
      </c>
      <c r="G232" s="12">
        <f t="shared" si="3"/>
        <v>7</v>
      </c>
    </row>
    <row r="233" spans="1:7" x14ac:dyDescent="0.2">
      <c r="A233" t="s">
        <v>633</v>
      </c>
      <c r="B233" t="s">
        <v>723</v>
      </c>
      <c r="C233" t="s">
        <v>38</v>
      </c>
      <c r="D233" t="s">
        <v>718</v>
      </c>
      <c r="E233" s="13">
        <v>7</v>
      </c>
      <c r="F233" t="s">
        <v>718</v>
      </c>
      <c r="G233" s="12">
        <f t="shared" si="3"/>
        <v>7</v>
      </c>
    </row>
    <row r="234" spans="1:7" x14ac:dyDescent="0.2">
      <c r="A234" t="s">
        <v>638</v>
      </c>
      <c r="B234" t="s">
        <v>731</v>
      </c>
      <c r="C234" t="s">
        <v>738</v>
      </c>
      <c r="D234" t="s">
        <v>718</v>
      </c>
      <c r="E234" s="13">
        <v>7</v>
      </c>
      <c r="F234" t="s">
        <v>718</v>
      </c>
      <c r="G234" s="12">
        <f t="shared" si="3"/>
        <v>7</v>
      </c>
    </row>
    <row r="235" spans="1:7" x14ac:dyDescent="0.2">
      <c r="A235" t="s">
        <v>665</v>
      </c>
      <c r="B235" t="s">
        <v>723</v>
      </c>
      <c r="C235" t="s">
        <v>49</v>
      </c>
      <c r="D235" t="s">
        <v>718</v>
      </c>
      <c r="E235" s="13">
        <v>7</v>
      </c>
      <c r="F235" t="s">
        <v>718</v>
      </c>
      <c r="G235" s="12">
        <f t="shared" si="3"/>
        <v>7</v>
      </c>
    </row>
    <row r="236" spans="1:7" x14ac:dyDescent="0.2">
      <c r="A236" t="s">
        <v>796</v>
      </c>
      <c r="B236" t="s">
        <v>719</v>
      </c>
      <c r="C236" t="s">
        <v>28</v>
      </c>
      <c r="D236" t="s">
        <v>718</v>
      </c>
      <c r="E236" t="s">
        <v>718</v>
      </c>
      <c r="F236" s="13">
        <v>7</v>
      </c>
      <c r="G236" s="12">
        <f t="shared" si="3"/>
        <v>7</v>
      </c>
    </row>
    <row r="237" spans="1:7" x14ac:dyDescent="0.2">
      <c r="A237" t="s">
        <v>65</v>
      </c>
      <c r="B237" t="s">
        <v>1</v>
      </c>
      <c r="C237" t="s">
        <v>39</v>
      </c>
      <c r="D237" t="s">
        <v>718</v>
      </c>
      <c r="E237" s="13">
        <v>7</v>
      </c>
      <c r="F237" t="s">
        <v>718</v>
      </c>
      <c r="G237" s="12">
        <f t="shared" si="3"/>
        <v>7</v>
      </c>
    </row>
    <row r="238" spans="1:7" x14ac:dyDescent="0.2">
      <c r="A238" t="s">
        <v>795</v>
      </c>
      <c r="B238" t="s">
        <v>719</v>
      </c>
      <c r="C238" t="s">
        <v>39</v>
      </c>
      <c r="D238" t="s">
        <v>718</v>
      </c>
      <c r="E238" s="13">
        <v>7</v>
      </c>
      <c r="F238" t="s">
        <v>718</v>
      </c>
      <c r="G238" s="12">
        <f t="shared" si="3"/>
        <v>7</v>
      </c>
    </row>
    <row r="239" spans="1:7" x14ac:dyDescent="0.2">
      <c r="A239" t="s">
        <v>596</v>
      </c>
      <c r="B239" t="s">
        <v>723</v>
      </c>
      <c r="C239" t="s">
        <v>39</v>
      </c>
      <c r="D239" t="s">
        <v>718</v>
      </c>
      <c r="E239" s="13">
        <v>6</v>
      </c>
      <c r="F239" t="s">
        <v>718</v>
      </c>
      <c r="G239" s="12">
        <f t="shared" si="3"/>
        <v>6</v>
      </c>
    </row>
    <row r="240" spans="1:7" x14ac:dyDescent="0.2">
      <c r="A240" t="s">
        <v>376</v>
      </c>
      <c r="B240" t="s">
        <v>6</v>
      </c>
      <c r="C240" t="s">
        <v>39</v>
      </c>
      <c r="D240" t="s">
        <v>718</v>
      </c>
      <c r="E240" s="13">
        <v>6</v>
      </c>
      <c r="F240" t="s">
        <v>718</v>
      </c>
      <c r="G240" s="12">
        <f t="shared" si="3"/>
        <v>6</v>
      </c>
    </row>
    <row r="241" spans="1:7" x14ac:dyDescent="0.2">
      <c r="A241" t="s">
        <v>437</v>
      </c>
      <c r="B241" t="s">
        <v>9</v>
      </c>
      <c r="C241" t="s">
        <v>43</v>
      </c>
      <c r="D241" t="s">
        <v>718</v>
      </c>
      <c r="E241" s="13">
        <v>6</v>
      </c>
      <c r="F241" t="s">
        <v>718</v>
      </c>
      <c r="G241" s="12">
        <f t="shared" si="3"/>
        <v>6</v>
      </c>
    </row>
    <row r="242" spans="1:7" x14ac:dyDescent="0.2">
      <c r="A242" t="s">
        <v>642</v>
      </c>
      <c r="B242" t="s">
        <v>748</v>
      </c>
      <c r="C242" t="s">
        <v>35</v>
      </c>
      <c r="D242" t="s">
        <v>718</v>
      </c>
      <c r="E242" t="s">
        <v>718</v>
      </c>
      <c r="F242" s="13">
        <v>6</v>
      </c>
      <c r="G242" s="12">
        <f t="shared" si="3"/>
        <v>6</v>
      </c>
    </row>
    <row r="243" spans="1:7" x14ac:dyDescent="0.2">
      <c r="A243" t="s">
        <v>534</v>
      </c>
      <c r="B243" t="s">
        <v>12</v>
      </c>
      <c r="C243" t="s">
        <v>40</v>
      </c>
      <c r="D243" t="s">
        <v>718</v>
      </c>
      <c r="E243" t="s">
        <v>718</v>
      </c>
      <c r="F243" s="13">
        <v>6</v>
      </c>
      <c r="G243" s="12">
        <f t="shared" si="3"/>
        <v>6</v>
      </c>
    </row>
    <row r="244" spans="1:7" x14ac:dyDescent="0.2">
      <c r="A244" t="s">
        <v>519</v>
      </c>
      <c r="B244" t="s">
        <v>12</v>
      </c>
      <c r="C244" t="s">
        <v>38</v>
      </c>
      <c r="D244" t="s">
        <v>718</v>
      </c>
      <c r="E244" s="13">
        <v>6</v>
      </c>
      <c r="F244" t="s">
        <v>718</v>
      </c>
      <c r="G244" s="12">
        <f t="shared" si="3"/>
        <v>6</v>
      </c>
    </row>
    <row r="245" spans="1:7" x14ac:dyDescent="0.2">
      <c r="A245" t="s">
        <v>435</v>
      </c>
      <c r="B245" t="s">
        <v>9</v>
      </c>
      <c r="C245" t="s">
        <v>44</v>
      </c>
      <c r="D245" t="s">
        <v>718</v>
      </c>
      <c r="E245" s="13">
        <v>6</v>
      </c>
      <c r="F245" t="s">
        <v>718</v>
      </c>
      <c r="G245" s="12">
        <f t="shared" si="3"/>
        <v>6</v>
      </c>
    </row>
    <row r="246" spans="1:7" x14ac:dyDescent="0.2">
      <c r="A246" t="s">
        <v>398</v>
      </c>
      <c r="B246" t="s">
        <v>6</v>
      </c>
      <c r="C246" t="s">
        <v>38</v>
      </c>
      <c r="D246" t="s">
        <v>718</v>
      </c>
      <c r="E246" s="13">
        <v>6</v>
      </c>
      <c r="F246" t="s">
        <v>718</v>
      </c>
      <c r="G246" s="12">
        <f t="shared" si="3"/>
        <v>6</v>
      </c>
    </row>
    <row r="247" spans="1:7" x14ac:dyDescent="0.2">
      <c r="A247" t="s">
        <v>794</v>
      </c>
      <c r="B247" t="s">
        <v>719</v>
      </c>
      <c r="C247" t="s">
        <v>37</v>
      </c>
      <c r="D247" t="s">
        <v>718</v>
      </c>
      <c r="E247" s="13">
        <v>6</v>
      </c>
      <c r="F247" t="s">
        <v>718</v>
      </c>
      <c r="G247" s="12">
        <f t="shared" si="3"/>
        <v>6</v>
      </c>
    </row>
    <row r="248" spans="1:7" x14ac:dyDescent="0.2">
      <c r="A248" t="s">
        <v>793</v>
      </c>
      <c r="B248" t="s">
        <v>721</v>
      </c>
      <c r="C248" t="s">
        <v>36</v>
      </c>
      <c r="D248" t="s">
        <v>718</v>
      </c>
      <c r="E248" t="s">
        <v>718</v>
      </c>
      <c r="F248" s="13">
        <v>6</v>
      </c>
      <c r="G248" s="12">
        <f t="shared" si="3"/>
        <v>6</v>
      </c>
    </row>
    <row r="249" spans="1:7" x14ac:dyDescent="0.2">
      <c r="A249" t="s">
        <v>682</v>
      </c>
      <c r="B249" t="s">
        <v>723</v>
      </c>
      <c r="C249" t="s">
        <v>43</v>
      </c>
      <c r="D249" t="s">
        <v>718</v>
      </c>
      <c r="E249" s="13">
        <v>6</v>
      </c>
      <c r="F249" t="s">
        <v>718</v>
      </c>
      <c r="G249" s="12">
        <f t="shared" si="3"/>
        <v>6</v>
      </c>
    </row>
    <row r="250" spans="1:7" x14ac:dyDescent="0.2">
      <c r="A250" t="s">
        <v>792</v>
      </c>
      <c r="B250" t="s">
        <v>719</v>
      </c>
      <c r="C250" t="s">
        <v>45</v>
      </c>
      <c r="D250" t="s">
        <v>718</v>
      </c>
      <c r="E250" s="13">
        <v>6</v>
      </c>
      <c r="F250" t="s">
        <v>718</v>
      </c>
      <c r="G250" s="12">
        <f t="shared" si="3"/>
        <v>6</v>
      </c>
    </row>
    <row r="251" spans="1:7" x14ac:dyDescent="0.2">
      <c r="A251" t="s">
        <v>791</v>
      </c>
      <c r="B251" t="s">
        <v>719</v>
      </c>
      <c r="C251" t="s">
        <v>38</v>
      </c>
      <c r="D251" t="s">
        <v>718</v>
      </c>
      <c r="E251" s="13">
        <v>6</v>
      </c>
      <c r="F251" t="s">
        <v>718</v>
      </c>
      <c r="G251" s="12">
        <f t="shared" si="3"/>
        <v>6</v>
      </c>
    </row>
    <row r="252" spans="1:7" x14ac:dyDescent="0.2">
      <c r="A252" t="s">
        <v>790</v>
      </c>
      <c r="B252" t="s">
        <v>719</v>
      </c>
      <c r="C252" t="s">
        <v>48</v>
      </c>
      <c r="D252" t="s">
        <v>718</v>
      </c>
      <c r="E252" t="s">
        <v>718</v>
      </c>
      <c r="F252" s="13">
        <v>6</v>
      </c>
      <c r="G252" s="12">
        <f t="shared" si="3"/>
        <v>6</v>
      </c>
    </row>
    <row r="253" spans="1:7" x14ac:dyDescent="0.2">
      <c r="A253" t="s">
        <v>789</v>
      </c>
      <c r="B253" t="s">
        <v>721</v>
      </c>
      <c r="C253" t="s">
        <v>37</v>
      </c>
      <c r="D253" t="s">
        <v>718</v>
      </c>
      <c r="E253" s="13">
        <v>6</v>
      </c>
      <c r="F253" t="s">
        <v>718</v>
      </c>
      <c r="G253" s="12">
        <f t="shared" si="3"/>
        <v>6</v>
      </c>
    </row>
    <row r="254" spans="1:7" x14ac:dyDescent="0.2">
      <c r="A254" t="s">
        <v>788</v>
      </c>
      <c r="B254" t="s">
        <v>9</v>
      </c>
      <c r="C254" t="s">
        <v>738</v>
      </c>
      <c r="D254" t="s">
        <v>718</v>
      </c>
      <c r="E254" s="13">
        <v>6</v>
      </c>
      <c r="F254" t="s">
        <v>718</v>
      </c>
      <c r="G254" s="12">
        <f t="shared" si="3"/>
        <v>6</v>
      </c>
    </row>
    <row r="255" spans="1:7" x14ac:dyDescent="0.2">
      <c r="A255" t="s">
        <v>787</v>
      </c>
      <c r="B255" t="s">
        <v>719</v>
      </c>
      <c r="C255" t="s">
        <v>40</v>
      </c>
      <c r="D255" t="s">
        <v>718</v>
      </c>
      <c r="E255" t="s">
        <v>718</v>
      </c>
      <c r="F255" s="13">
        <v>6</v>
      </c>
      <c r="G255" s="12">
        <f t="shared" si="3"/>
        <v>6</v>
      </c>
    </row>
    <row r="256" spans="1:7" x14ac:dyDescent="0.2">
      <c r="A256" t="s">
        <v>786</v>
      </c>
      <c r="B256" t="s">
        <v>719</v>
      </c>
      <c r="C256" t="s">
        <v>41</v>
      </c>
      <c r="D256" t="s">
        <v>718</v>
      </c>
      <c r="E256" s="13">
        <v>6</v>
      </c>
      <c r="F256" t="s">
        <v>718</v>
      </c>
      <c r="G256" s="12">
        <f t="shared" si="3"/>
        <v>6</v>
      </c>
    </row>
    <row r="257" spans="1:7" x14ac:dyDescent="0.2">
      <c r="A257" t="s">
        <v>785</v>
      </c>
      <c r="B257" t="s">
        <v>721</v>
      </c>
      <c r="C257" t="s">
        <v>44</v>
      </c>
      <c r="D257" t="s">
        <v>718</v>
      </c>
      <c r="E257" s="13">
        <v>6</v>
      </c>
      <c r="F257" t="s">
        <v>718</v>
      </c>
      <c r="G257" s="12">
        <f t="shared" si="3"/>
        <v>6</v>
      </c>
    </row>
    <row r="258" spans="1:7" x14ac:dyDescent="0.2">
      <c r="A258" t="s">
        <v>784</v>
      </c>
      <c r="B258" t="s">
        <v>719</v>
      </c>
      <c r="C258" t="s">
        <v>26</v>
      </c>
      <c r="D258" t="s">
        <v>718</v>
      </c>
      <c r="E258" s="13">
        <v>6</v>
      </c>
      <c r="F258" t="s">
        <v>718</v>
      </c>
      <c r="G258" s="12">
        <f t="shared" si="3"/>
        <v>6</v>
      </c>
    </row>
    <row r="259" spans="1:7" x14ac:dyDescent="0.2">
      <c r="A259" t="s">
        <v>783</v>
      </c>
      <c r="E259">
        <v>6</v>
      </c>
      <c r="F259">
        <v>6</v>
      </c>
      <c r="G259" s="12">
        <f t="shared" ref="G259:G322" si="4">AVERAGE(E259:F259)</f>
        <v>6</v>
      </c>
    </row>
    <row r="260" spans="1:7" x14ac:dyDescent="0.2">
      <c r="A260" t="s">
        <v>448</v>
      </c>
      <c r="B260" t="s">
        <v>9</v>
      </c>
      <c r="C260" t="s">
        <v>38</v>
      </c>
      <c r="D260" t="s">
        <v>718</v>
      </c>
      <c r="E260" s="13">
        <v>5</v>
      </c>
      <c r="F260" t="s">
        <v>718</v>
      </c>
      <c r="G260" s="12">
        <f t="shared" si="4"/>
        <v>5</v>
      </c>
    </row>
    <row r="261" spans="1:7" x14ac:dyDescent="0.2">
      <c r="A261" t="s">
        <v>468</v>
      </c>
      <c r="B261" t="s">
        <v>9</v>
      </c>
      <c r="C261" t="s">
        <v>40</v>
      </c>
      <c r="D261" t="s">
        <v>718</v>
      </c>
      <c r="E261" t="s">
        <v>718</v>
      </c>
      <c r="F261" s="13">
        <v>5</v>
      </c>
      <c r="G261" s="12">
        <f t="shared" si="4"/>
        <v>5</v>
      </c>
    </row>
    <row r="262" spans="1:7" x14ac:dyDescent="0.2">
      <c r="A262" t="s">
        <v>654</v>
      </c>
      <c r="B262" t="s">
        <v>723</v>
      </c>
      <c r="C262" t="s">
        <v>46</v>
      </c>
      <c r="D262" t="s">
        <v>718</v>
      </c>
      <c r="E262" t="s">
        <v>718</v>
      </c>
      <c r="F262" s="13">
        <v>5</v>
      </c>
      <c r="G262" s="12">
        <f t="shared" si="4"/>
        <v>5</v>
      </c>
    </row>
    <row r="263" spans="1:7" x14ac:dyDescent="0.2">
      <c r="A263" t="s">
        <v>782</v>
      </c>
      <c r="B263" t="s">
        <v>721</v>
      </c>
      <c r="C263" t="s">
        <v>31</v>
      </c>
      <c r="D263" t="s">
        <v>718</v>
      </c>
      <c r="E263" t="s">
        <v>718</v>
      </c>
      <c r="F263" s="13">
        <v>5</v>
      </c>
      <c r="G263" s="12">
        <f t="shared" si="4"/>
        <v>5</v>
      </c>
    </row>
    <row r="264" spans="1:7" x14ac:dyDescent="0.2">
      <c r="A264" t="s">
        <v>614</v>
      </c>
      <c r="B264" t="s">
        <v>723</v>
      </c>
      <c r="C264" t="s">
        <v>44</v>
      </c>
      <c r="D264" t="s">
        <v>718</v>
      </c>
      <c r="E264" s="13">
        <v>5</v>
      </c>
      <c r="F264" t="s">
        <v>718</v>
      </c>
      <c r="G264" s="12">
        <f t="shared" si="4"/>
        <v>5</v>
      </c>
    </row>
    <row r="265" spans="1:7" x14ac:dyDescent="0.2">
      <c r="A265" t="s">
        <v>781</v>
      </c>
      <c r="B265" t="s">
        <v>719</v>
      </c>
      <c r="C265" t="s">
        <v>48</v>
      </c>
      <c r="D265" t="s">
        <v>718</v>
      </c>
      <c r="E265" t="s">
        <v>718</v>
      </c>
      <c r="F265" s="13">
        <v>5</v>
      </c>
      <c r="G265" s="12">
        <f t="shared" si="4"/>
        <v>5</v>
      </c>
    </row>
    <row r="266" spans="1:7" x14ac:dyDescent="0.2">
      <c r="A266" t="s">
        <v>601</v>
      </c>
      <c r="B266" t="s">
        <v>748</v>
      </c>
      <c r="C266" t="s">
        <v>28</v>
      </c>
      <c r="D266" t="s">
        <v>718</v>
      </c>
      <c r="E266" t="s">
        <v>718</v>
      </c>
      <c r="F266" s="13">
        <v>5</v>
      </c>
      <c r="G266" s="12">
        <f t="shared" si="4"/>
        <v>5</v>
      </c>
    </row>
    <row r="267" spans="1:7" x14ac:dyDescent="0.2">
      <c r="A267" t="s">
        <v>780</v>
      </c>
      <c r="B267" t="s">
        <v>721</v>
      </c>
      <c r="C267" t="s">
        <v>30</v>
      </c>
      <c r="D267" t="s">
        <v>718</v>
      </c>
      <c r="E267" s="13">
        <v>5</v>
      </c>
      <c r="F267" t="s">
        <v>718</v>
      </c>
      <c r="G267" s="12">
        <f t="shared" si="4"/>
        <v>5</v>
      </c>
    </row>
    <row r="268" spans="1:7" x14ac:dyDescent="0.2">
      <c r="A268" t="s">
        <v>528</v>
      </c>
      <c r="B268" t="s">
        <v>12</v>
      </c>
      <c r="C268" t="s">
        <v>37</v>
      </c>
      <c r="D268" t="s">
        <v>718</v>
      </c>
      <c r="E268" s="13">
        <v>5</v>
      </c>
      <c r="F268" t="s">
        <v>718</v>
      </c>
      <c r="G268" s="12">
        <f t="shared" si="4"/>
        <v>5</v>
      </c>
    </row>
    <row r="269" spans="1:7" x14ac:dyDescent="0.2">
      <c r="A269" t="s">
        <v>639</v>
      </c>
      <c r="B269" t="s">
        <v>748</v>
      </c>
      <c r="C269" t="s">
        <v>36</v>
      </c>
      <c r="D269" t="s">
        <v>718</v>
      </c>
      <c r="E269" t="s">
        <v>718</v>
      </c>
      <c r="F269" s="13">
        <v>5</v>
      </c>
      <c r="G269" s="12">
        <f t="shared" si="4"/>
        <v>5</v>
      </c>
    </row>
    <row r="270" spans="1:7" x14ac:dyDescent="0.2">
      <c r="A270" t="s">
        <v>97</v>
      </c>
      <c r="B270" t="s">
        <v>1</v>
      </c>
      <c r="C270" t="s">
        <v>46</v>
      </c>
      <c r="D270" t="s">
        <v>718</v>
      </c>
      <c r="E270" t="s">
        <v>718</v>
      </c>
      <c r="F270" s="13">
        <v>5</v>
      </c>
      <c r="G270" s="12">
        <f t="shared" si="4"/>
        <v>5</v>
      </c>
    </row>
    <row r="271" spans="1:7" x14ac:dyDescent="0.2">
      <c r="A271" t="s">
        <v>80</v>
      </c>
      <c r="B271" t="s">
        <v>1</v>
      </c>
      <c r="C271" t="s">
        <v>30</v>
      </c>
      <c r="D271" t="s">
        <v>718</v>
      </c>
      <c r="E271" s="13">
        <v>5</v>
      </c>
      <c r="F271" t="s">
        <v>718</v>
      </c>
      <c r="G271" s="12">
        <f t="shared" si="4"/>
        <v>5</v>
      </c>
    </row>
    <row r="272" spans="1:7" x14ac:dyDescent="0.2">
      <c r="A272" t="s">
        <v>779</v>
      </c>
      <c r="B272" t="s">
        <v>721</v>
      </c>
      <c r="C272" t="s">
        <v>41</v>
      </c>
      <c r="D272" t="s">
        <v>718</v>
      </c>
      <c r="E272" s="13">
        <v>5</v>
      </c>
      <c r="F272" t="s">
        <v>718</v>
      </c>
      <c r="G272" s="12">
        <f t="shared" si="4"/>
        <v>5</v>
      </c>
    </row>
    <row r="273" spans="1:7" x14ac:dyDescent="0.2">
      <c r="A273" t="s">
        <v>778</v>
      </c>
      <c r="B273" t="s">
        <v>189</v>
      </c>
      <c r="C273" t="s">
        <v>38</v>
      </c>
      <c r="D273" t="s">
        <v>718</v>
      </c>
      <c r="E273" s="13">
        <v>5</v>
      </c>
      <c r="F273" t="s">
        <v>718</v>
      </c>
      <c r="G273" s="12">
        <f t="shared" si="4"/>
        <v>5</v>
      </c>
    </row>
    <row r="274" spans="1:7" x14ac:dyDescent="0.2">
      <c r="A274" t="s">
        <v>777</v>
      </c>
      <c r="B274" t="s">
        <v>721</v>
      </c>
      <c r="C274" t="s">
        <v>34</v>
      </c>
      <c r="D274" t="s">
        <v>718</v>
      </c>
      <c r="E274" t="s">
        <v>718</v>
      </c>
      <c r="F274" s="13">
        <v>5</v>
      </c>
      <c r="G274" s="12">
        <f t="shared" si="4"/>
        <v>5</v>
      </c>
    </row>
    <row r="275" spans="1:7" x14ac:dyDescent="0.2">
      <c r="A275" t="s">
        <v>776</v>
      </c>
      <c r="B275" t="s">
        <v>719</v>
      </c>
      <c r="C275" t="s">
        <v>34</v>
      </c>
      <c r="D275" t="s">
        <v>718</v>
      </c>
      <c r="E275" t="s">
        <v>718</v>
      </c>
      <c r="F275" s="13">
        <v>5</v>
      </c>
      <c r="G275" s="12">
        <f t="shared" si="4"/>
        <v>5</v>
      </c>
    </row>
    <row r="276" spans="1:7" x14ac:dyDescent="0.2">
      <c r="A276" t="s">
        <v>775</v>
      </c>
      <c r="B276" t="s">
        <v>721</v>
      </c>
      <c r="C276" t="s">
        <v>30</v>
      </c>
      <c r="D276" t="s">
        <v>718</v>
      </c>
      <c r="E276" s="13">
        <v>5</v>
      </c>
      <c r="F276" t="s">
        <v>718</v>
      </c>
      <c r="G276" s="12">
        <f t="shared" si="4"/>
        <v>5</v>
      </c>
    </row>
    <row r="277" spans="1:7" x14ac:dyDescent="0.2">
      <c r="A277" t="s">
        <v>774</v>
      </c>
      <c r="B277" t="s">
        <v>719</v>
      </c>
      <c r="C277" t="s">
        <v>738</v>
      </c>
      <c r="D277" t="s">
        <v>718</v>
      </c>
      <c r="E277" s="13">
        <v>5</v>
      </c>
      <c r="F277" t="s">
        <v>718</v>
      </c>
      <c r="G277" s="12">
        <f t="shared" si="4"/>
        <v>5</v>
      </c>
    </row>
    <row r="278" spans="1:7" x14ac:dyDescent="0.2">
      <c r="A278" t="s">
        <v>773</v>
      </c>
      <c r="B278" t="s">
        <v>721</v>
      </c>
      <c r="C278" t="s">
        <v>39</v>
      </c>
      <c r="D278" t="s">
        <v>718</v>
      </c>
      <c r="E278" s="13">
        <v>5</v>
      </c>
      <c r="F278" t="s">
        <v>718</v>
      </c>
      <c r="G278" s="12">
        <f t="shared" si="4"/>
        <v>5</v>
      </c>
    </row>
    <row r="279" spans="1:7" x14ac:dyDescent="0.2">
      <c r="A279" t="s">
        <v>772</v>
      </c>
      <c r="B279" t="s">
        <v>721</v>
      </c>
      <c r="C279" t="s">
        <v>30</v>
      </c>
      <c r="D279" t="s">
        <v>718</v>
      </c>
      <c r="E279" s="13">
        <v>5</v>
      </c>
      <c r="F279" t="s">
        <v>718</v>
      </c>
      <c r="G279" s="12">
        <f t="shared" si="4"/>
        <v>5</v>
      </c>
    </row>
    <row r="280" spans="1:7" x14ac:dyDescent="0.2">
      <c r="A280" t="s">
        <v>771</v>
      </c>
      <c r="B280" t="s">
        <v>719</v>
      </c>
      <c r="C280" t="s">
        <v>36</v>
      </c>
      <c r="D280" t="s">
        <v>718</v>
      </c>
      <c r="E280" t="s">
        <v>718</v>
      </c>
      <c r="F280" s="13">
        <v>5</v>
      </c>
      <c r="G280" s="12">
        <f t="shared" si="4"/>
        <v>5</v>
      </c>
    </row>
    <row r="281" spans="1:7" x14ac:dyDescent="0.2">
      <c r="A281" t="s">
        <v>770</v>
      </c>
      <c r="B281" t="s">
        <v>721</v>
      </c>
      <c r="C281" t="s">
        <v>39</v>
      </c>
      <c r="D281" t="s">
        <v>718</v>
      </c>
      <c r="E281" s="13">
        <v>5</v>
      </c>
      <c r="F281" t="s">
        <v>718</v>
      </c>
      <c r="G281" s="12">
        <f t="shared" si="4"/>
        <v>5</v>
      </c>
    </row>
    <row r="282" spans="1:7" x14ac:dyDescent="0.2">
      <c r="A282" t="s">
        <v>366</v>
      </c>
      <c r="B282" t="s">
        <v>6</v>
      </c>
      <c r="C282" t="s">
        <v>28</v>
      </c>
      <c r="D282" t="s">
        <v>718</v>
      </c>
      <c r="E282" t="s">
        <v>718</v>
      </c>
      <c r="F282" s="13">
        <v>4</v>
      </c>
      <c r="G282" s="12">
        <f t="shared" si="4"/>
        <v>4</v>
      </c>
    </row>
    <row r="283" spans="1:7" x14ac:dyDescent="0.2">
      <c r="A283" t="s">
        <v>381</v>
      </c>
      <c r="B283" t="s">
        <v>6</v>
      </c>
      <c r="C283" t="s">
        <v>28</v>
      </c>
      <c r="D283" t="s">
        <v>718</v>
      </c>
      <c r="E283" t="s">
        <v>718</v>
      </c>
      <c r="F283" s="13">
        <v>4</v>
      </c>
      <c r="G283" s="12">
        <f t="shared" si="4"/>
        <v>4</v>
      </c>
    </row>
    <row r="284" spans="1:7" x14ac:dyDescent="0.2">
      <c r="A284" t="s">
        <v>515</v>
      </c>
      <c r="B284" t="s">
        <v>12</v>
      </c>
      <c r="C284" t="s">
        <v>26</v>
      </c>
      <c r="D284" t="s">
        <v>718</v>
      </c>
      <c r="E284" s="13">
        <v>4</v>
      </c>
      <c r="F284" t="s">
        <v>718</v>
      </c>
      <c r="G284" s="12">
        <f t="shared" si="4"/>
        <v>4</v>
      </c>
    </row>
    <row r="285" spans="1:7" x14ac:dyDescent="0.2">
      <c r="A285" t="s">
        <v>604</v>
      </c>
      <c r="B285" t="s">
        <v>723</v>
      </c>
      <c r="C285" t="s">
        <v>31</v>
      </c>
      <c r="D285" t="s">
        <v>718</v>
      </c>
      <c r="E285" t="s">
        <v>718</v>
      </c>
      <c r="F285" s="13">
        <v>4</v>
      </c>
      <c r="G285" s="12">
        <f t="shared" si="4"/>
        <v>4</v>
      </c>
    </row>
    <row r="286" spans="1:7" x14ac:dyDescent="0.2">
      <c r="A286" t="s">
        <v>636</v>
      </c>
      <c r="B286" t="s">
        <v>723</v>
      </c>
      <c r="C286" t="s">
        <v>45</v>
      </c>
      <c r="D286" t="s">
        <v>718</v>
      </c>
      <c r="E286" s="13">
        <v>4</v>
      </c>
      <c r="F286" t="s">
        <v>718</v>
      </c>
      <c r="G286" s="12">
        <f t="shared" si="4"/>
        <v>4</v>
      </c>
    </row>
    <row r="287" spans="1:7" x14ac:dyDescent="0.2">
      <c r="A287" t="s">
        <v>650</v>
      </c>
      <c r="B287" t="s">
        <v>748</v>
      </c>
      <c r="C287" t="s">
        <v>48</v>
      </c>
      <c r="D287" t="s">
        <v>718</v>
      </c>
      <c r="E287" t="s">
        <v>718</v>
      </c>
      <c r="F287" s="13">
        <v>4</v>
      </c>
      <c r="G287" s="12">
        <f t="shared" si="4"/>
        <v>4</v>
      </c>
    </row>
    <row r="288" spans="1:7" x14ac:dyDescent="0.2">
      <c r="A288" t="s">
        <v>656</v>
      </c>
      <c r="B288" t="s">
        <v>731</v>
      </c>
      <c r="C288" t="s">
        <v>35</v>
      </c>
      <c r="D288" t="s">
        <v>718</v>
      </c>
      <c r="E288" t="s">
        <v>718</v>
      </c>
      <c r="F288" s="13">
        <v>4</v>
      </c>
      <c r="G288" s="12">
        <f t="shared" si="4"/>
        <v>4</v>
      </c>
    </row>
    <row r="289" spans="1:7" x14ac:dyDescent="0.2">
      <c r="A289" t="s">
        <v>453</v>
      </c>
      <c r="B289" t="s">
        <v>9</v>
      </c>
      <c r="C289" t="s">
        <v>30</v>
      </c>
      <c r="D289" t="s">
        <v>718</v>
      </c>
      <c r="E289" s="13">
        <v>4</v>
      </c>
      <c r="F289" t="s">
        <v>718</v>
      </c>
      <c r="G289" s="12">
        <f t="shared" si="4"/>
        <v>4</v>
      </c>
    </row>
    <row r="290" spans="1:7" x14ac:dyDescent="0.2">
      <c r="A290" t="s">
        <v>458</v>
      </c>
      <c r="B290" t="s">
        <v>9</v>
      </c>
      <c r="C290" t="s">
        <v>47</v>
      </c>
      <c r="D290" t="s">
        <v>718</v>
      </c>
      <c r="E290" t="s">
        <v>718</v>
      </c>
      <c r="F290" s="13">
        <v>4</v>
      </c>
      <c r="G290" s="12">
        <f t="shared" si="4"/>
        <v>4</v>
      </c>
    </row>
    <row r="291" spans="1:7" x14ac:dyDescent="0.2">
      <c r="A291" t="s">
        <v>611</v>
      </c>
      <c r="B291" t="s">
        <v>748</v>
      </c>
      <c r="C291" t="s">
        <v>44</v>
      </c>
      <c r="D291" t="s">
        <v>718</v>
      </c>
      <c r="E291" s="13">
        <v>4</v>
      </c>
      <c r="F291" t="s">
        <v>718</v>
      </c>
      <c r="G291" s="12">
        <f t="shared" si="4"/>
        <v>4</v>
      </c>
    </row>
    <row r="292" spans="1:7" x14ac:dyDescent="0.2">
      <c r="A292" t="s">
        <v>63</v>
      </c>
      <c r="B292" t="s">
        <v>1</v>
      </c>
      <c r="C292" t="s">
        <v>40</v>
      </c>
      <c r="D292" t="s">
        <v>718</v>
      </c>
      <c r="E292" t="s">
        <v>718</v>
      </c>
      <c r="F292" s="13">
        <v>4</v>
      </c>
      <c r="G292" s="12">
        <f t="shared" si="4"/>
        <v>4</v>
      </c>
    </row>
    <row r="293" spans="1:7" x14ac:dyDescent="0.2">
      <c r="A293" t="s">
        <v>472</v>
      </c>
      <c r="B293" t="s">
        <v>15</v>
      </c>
      <c r="C293" t="s">
        <v>35</v>
      </c>
      <c r="D293" t="s">
        <v>718</v>
      </c>
      <c r="E293" t="s">
        <v>718</v>
      </c>
      <c r="F293" s="13">
        <v>4</v>
      </c>
      <c r="G293" s="12">
        <f t="shared" si="4"/>
        <v>4</v>
      </c>
    </row>
    <row r="294" spans="1:7" x14ac:dyDescent="0.2">
      <c r="A294" t="s">
        <v>622</v>
      </c>
      <c r="B294" t="s">
        <v>748</v>
      </c>
      <c r="C294" t="s">
        <v>28</v>
      </c>
      <c r="D294" t="s">
        <v>718</v>
      </c>
      <c r="E294" t="s">
        <v>718</v>
      </c>
      <c r="F294" s="13">
        <v>3</v>
      </c>
      <c r="G294" s="12">
        <f t="shared" si="4"/>
        <v>3</v>
      </c>
    </row>
    <row r="295" spans="1:7" x14ac:dyDescent="0.2">
      <c r="A295" t="s">
        <v>620</v>
      </c>
      <c r="B295" t="s">
        <v>731</v>
      </c>
      <c r="C295" t="s">
        <v>47</v>
      </c>
      <c r="D295" t="s">
        <v>718</v>
      </c>
      <c r="E295" t="s">
        <v>718</v>
      </c>
      <c r="F295" s="13">
        <v>3</v>
      </c>
      <c r="G295" s="12">
        <f t="shared" si="4"/>
        <v>3</v>
      </c>
    </row>
    <row r="296" spans="1:7" x14ac:dyDescent="0.2">
      <c r="A296" t="s">
        <v>374</v>
      </c>
      <c r="B296" t="s">
        <v>12</v>
      </c>
      <c r="C296" t="s">
        <v>35</v>
      </c>
      <c r="D296" t="s">
        <v>718</v>
      </c>
      <c r="E296" t="s">
        <v>718</v>
      </c>
      <c r="F296" s="13">
        <v>3</v>
      </c>
      <c r="G296" s="12">
        <f t="shared" si="4"/>
        <v>3</v>
      </c>
    </row>
    <row r="297" spans="1:7" x14ac:dyDescent="0.2">
      <c r="A297" t="s">
        <v>402</v>
      </c>
      <c r="B297" t="s">
        <v>748</v>
      </c>
      <c r="C297" t="s">
        <v>43</v>
      </c>
      <c r="D297" t="s">
        <v>718</v>
      </c>
      <c r="E297" s="13">
        <v>3</v>
      </c>
      <c r="F297" t="s">
        <v>718</v>
      </c>
      <c r="G297" s="12">
        <f t="shared" si="4"/>
        <v>3</v>
      </c>
    </row>
    <row r="298" spans="1:7" x14ac:dyDescent="0.2">
      <c r="A298" t="s">
        <v>693</v>
      </c>
      <c r="B298" t="s">
        <v>731</v>
      </c>
      <c r="C298" t="s">
        <v>738</v>
      </c>
      <c r="D298" t="s">
        <v>718</v>
      </c>
      <c r="E298" s="13">
        <v>3</v>
      </c>
      <c r="F298" t="s">
        <v>718</v>
      </c>
      <c r="G298" s="12">
        <f t="shared" si="4"/>
        <v>3</v>
      </c>
    </row>
    <row r="299" spans="1:7" x14ac:dyDescent="0.2">
      <c r="A299" t="s">
        <v>471</v>
      </c>
      <c r="B299" t="s">
        <v>9</v>
      </c>
      <c r="C299" t="s">
        <v>48</v>
      </c>
      <c r="D299" t="s">
        <v>718</v>
      </c>
      <c r="E299" t="s">
        <v>718</v>
      </c>
      <c r="F299" s="13">
        <v>3</v>
      </c>
      <c r="G299" s="12">
        <f t="shared" si="4"/>
        <v>3</v>
      </c>
    </row>
    <row r="300" spans="1:7" x14ac:dyDescent="0.2">
      <c r="A300" t="s">
        <v>769</v>
      </c>
      <c r="B300" t="s">
        <v>721</v>
      </c>
      <c r="C300" t="s">
        <v>39</v>
      </c>
      <c r="D300" t="s">
        <v>718</v>
      </c>
      <c r="E300" s="13">
        <v>3</v>
      </c>
      <c r="F300" t="s">
        <v>718</v>
      </c>
      <c r="G300" s="12">
        <f t="shared" si="4"/>
        <v>3</v>
      </c>
    </row>
    <row r="301" spans="1:7" x14ac:dyDescent="0.2">
      <c r="A301" t="s">
        <v>768</v>
      </c>
      <c r="B301" t="s">
        <v>719</v>
      </c>
      <c r="C301" t="s">
        <v>39</v>
      </c>
      <c r="D301" t="s">
        <v>718</v>
      </c>
      <c r="E301" s="13">
        <v>3</v>
      </c>
      <c r="F301" t="s">
        <v>718</v>
      </c>
      <c r="G301" s="12">
        <f t="shared" si="4"/>
        <v>3</v>
      </c>
    </row>
    <row r="302" spans="1:7" x14ac:dyDescent="0.2">
      <c r="A302" t="s">
        <v>767</v>
      </c>
      <c r="B302" t="s">
        <v>721</v>
      </c>
      <c r="C302" t="s">
        <v>26</v>
      </c>
      <c r="D302" t="s">
        <v>718</v>
      </c>
      <c r="E302" s="13">
        <v>3</v>
      </c>
      <c r="F302" t="s">
        <v>718</v>
      </c>
      <c r="G302" s="12">
        <f t="shared" si="4"/>
        <v>3</v>
      </c>
    </row>
    <row r="303" spans="1:7" x14ac:dyDescent="0.2">
      <c r="A303" t="s">
        <v>766</v>
      </c>
      <c r="B303" t="s">
        <v>721</v>
      </c>
      <c r="C303" t="s">
        <v>26</v>
      </c>
      <c r="D303" t="s">
        <v>718</v>
      </c>
      <c r="E303" s="13">
        <v>3</v>
      </c>
      <c r="F303" t="s">
        <v>718</v>
      </c>
      <c r="G303" s="12">
        <f t="shared" si="4"/>
        <v>3</v>
      </c>
    </row>
    <row r="304" spans="1:7" x14ac:dyDescent="0.2">
      <c r="A304" t="s">
        <v>765</v>
      </c>
      <c r="B304" t="s">
        <v>721</v>
      </c>
      <c r="C304" t="s">
        <v>738</v>
      </c>
      <c r="D304" t="s">
        <v>718</v>
      </c>
      <c r="E304" s="13">
        <v>3</v>
      </c>
      <c r="F304" t="s">
        <v>718</v>
      </c>
      <c r="G304" s="12">
        <f t="shared" si="4"/>
        <v>3</v>
      </c>
    </row>
    <row r="305" spans="1:7" x14ac:dyDescent="0.2">
      <c r="A305" t="s">
        <v>764</v>
      </c>
      <c r="B305" t="s">
        <v>721</v>
      </c>
      <c r="C305" t="s">
        <v>45</v>
      </c>
      <c r="D305" t="s">
        <v>718</v>
      </c>
      <c r="E305" s="13">
        <v>3</v>
      </c>
      <c r="F305" t="s">
        <v>718</v>
      </c>
      <c r="G305" s="12">
        <f t="shared" si="4"/>
        <v>3</v>
      </c>
    </row>
    <row r="306" spans="1:7" x14ac:dyDescent="0.2">
      <c r="A306" t="s">
        <v>763</v>
      </c>
      <c r="B306" t="s">
        <v>721</v>
      </c>
      <c r="C306" t="s">
        <v>38</v>
      </c>
      <c r="D306" t="s">
        <v>718</v>
      </c>
      <c r="E306" s="13">
        <v>3</v>
      </c>
      <c r="F306" t="s">
        <v>718</v>
      </c>
      <c r="G306" s="12">
        <f t="shared" si="4"/>
        <v>3</v>
      </c>
    </row>
    <row r="307" spans="1:7" x14ac:dyDescent="0.2">
      <c r="A307" t="s">
        <v>762</v>
      </c>
      <c r="B307" t="s">
        <v>721</v>
      </c>
      <c r="C307" t="s">
        <v>42</v>
      </c>
      <c r="D307" t="s">
        <v>718</v>
      </c>
      <c r="E307" t="s">
        <v>718</v>
      </c>
      <c r="F307" s="13">
        <v>3</v>
      </c>
      <c r="G307" s="12">
        <f t="shared" si="4"/>
        <v>3</v>
      </c>
    </row>
    <row r="308" spans="1:7" x14ac:dyDescent="0.2">
      <c r="A308" t="s">
        <v>761</v>
      </c>
      <c r="B308" t="s">
        <v>721</v>
      </c>
      <c r="C308" t="s">
        <v>738</v>
      </c>
      <c r="D308" t="s">
        <v>718</v>
      </c>
      <c r="E308" s="13">
        <v>3</v>
      </c>
      <c r="F308" t="s">
        <v>718</v>
      </c>
      <c r="G308" s="12">
        <f t="shared" si="4"/>
        <v>3</v>
      </c>
    </row>
    <row r="309" spans="1:7" x14ac:dyDescent="0.2">
      <c r="A309" t="s">
        <v>559</v>
      </c>
      <c r="B309" t="s">
        <v>15</v>
      </c>
      <c r="C309" t="s">
        <v>28</v>
      </c>
      <c r="D309" t="s">
        <v>718</v>
      </c>
      <c r="E309" t="s">
        <v>718</v>
      </c>
      <c r="F309" s="13">
        <v>2</v>
      </c>
      <c r="G309" s="12">
        <f t="shared" si="4"/>
        <v>2</v>
      </c>
    </row>
    <row r="310" spans="1:7" x14ac:dyDescent="0.2">
      <c r="A310" t="s">
        <v>760</v>
      </c>
      <c r="B310" t="s">
        <v>721</v>
      </c>
      <c r="C310" t="s">
        <v>47</v>
      </c>
      <c r="D310" t="s">
        <v>718</v>
      </c>
      <c r="E310" t="s">
        <v>718</v>
      </c>
      <c r="F310" s="13">
        <v>2</v>
      </c>
      <c r="G310" s="12">
        <f t="shared" si="4"/>
        <v>2</v>
      </c>
    </row>
    <row r="311" spans="1:7" x14ac:dyDescent="0.2">
      <c r="A311" t="s">
        <v>538</v>
      </c>
      <c r="B311" t="s">
        <v>12</v>
      </c>
      <c r="C311" t="s">
        <v>44</v>
      </c>
      <c r="D311" t="s">
        <v>718</v>
      </c>
      <c r="E311" s="13">
        <v>2</v>
      </c>
      <c r="F311" t="s">
        <v>718</v>
      </c>
      <c r="G311" s="12">
        <f t="shared" si="4"/>
        <v>2</v>
      </c>
    </row>
    <row r="312" spans="1:7" x14ac:dyDescent="0.2">
      <c r="A312" t="s">
        <v>389</v>
      </c>
      <c r="B312" t="s">
        <v>6</v>
      </c>
      <c r="C312" t="s">
        <v>738</v>
      </c>
      <c r="D312" t="s">
        <v>718</v>
      </c>
      <c r="E312" s="13">
        <v>2</v>
      </c>
      <c r="F312" t="s">
        <v>718</v>
      </c>
      <c r="G312" s="12">
        <f t="shared" si="4"/>
        <v>2</v>
      </c>
    </row>
    <row r="313" spans="1:7" x14ac:dyDescent="0.2">
      <c r="A313" t="s">
        <v>450</v>
      </c>
      <c r="B313" t="s">
        <v>15</v>
      </c>
      <c r="C313" t="s">
        <v>44</v>
      </c>
      <c r="D313" t="s">
        <v>718</v>
      </c>
      <c r="E313" s="13">
        <v>2</v>
      </c>
      <c r="F313" t="s">
        <v>718</v>
      </c>
      <c r="G313" s="12">
        <f t="shared" si="4"/>
        <v>2</v>
      </c>
    </row>
    <row r="314" spans="1:7" x14ac:dyDescent="0.2">
      <c r="A314" t="s">
        <v>759</v>
      </c>
      <c r="B314" t="s">
        <v>721</v>
      </c>
      <c r="C314" t="s">
        <v>46</v>
      </c>
      <c r="D314" t="s">
        <v>718</v>
      </c>
      <c r="E314" t="s">
        <v>718</v>
      </c>
      <c r="F314" s="13">
        <v>2</v>
      </c>
      <c r="G314" s="12">
        <f t="shared" si="4"/>
        <v>2</v>
      </c>
    </row>
    <row r="315" spans="1:7" x14ac:dyDescent="0.2">
      <c r="A315" t="s">
        <v>569</v>
      </c>
      <c r="B315" t="s">
        <v>15</v>
      </c>
      <c r="C315" t="s">
        <v>38</v>
      </c>
      <c r="D315" t="s">
        <v>718</v>
      </c>
      <c r="E315" s="13">
        <v>2</v>
      </c>
      <c r="F315" t="s">
        <v>718</v>
      </c>
      <c r="G315" s="12">
        <f t="shared" si="4"/>
        <v>2</v>
      </c>
    </row>
    <row r="316" spans="1:7" x14ac:dyDescent="0.2">
      <c r="A316" t="s">
        <v>524</v>
      </c>
      <c r="B316" t="s">
        <v>748</v>
      </c>
      <c r="C316" t="s">
        <v>37</v>
      </c>
      <c r="D316" t="s">
        <v>718</v>
      </c>
      <c r="E316" s="13">
        <v>2</v>
      </c>
      <c r="F316" t="s">
        <v>718</v>
      </c>
      <c r="G316" s="12">
        <f t="shared" si="4"/>
        <v>2</v>
      </c>
    </row>
    <row r="317" spans="1:7" x14ac:dyDescent="0.2">
      <c r="A317" t="s">
        <v>391</v>
      </c>
      <c r="B317" t="s">
        <v>12</v>
      </c>
      <c r="C317" t="s">
        <v>36</v>
      </c>
      <c r="D317" t="s">
        <v>718</v>
      </c>
      <c r="E317" t="s">
        <v>718</v>
      </c>
      <c r="F317" s="13">
        <v>2</v>
      </c>
      <c r="G317" s="12">
        <f t="shared" si="4"/>
        <v>2</v>
      </c>
    </row>
    <row r="318" spans="1:7" x14ac:dyDescent="0.2">
      <c r="A318" t="s">
        <v>758</v>
      </c>
      <c r="B318" t="s">
        <v>719</v>
      </c>
      <c r="C318" t="s">
        <v>46</v>
      </c>
      <c r="D318" t="s">
        <v>718</v>
      </c>
      <c r="E318" t="s">
        <v>718</v>
      </c>
      <c r="F318" s="13">
        <v>2</v>
      </c>
      <c r="G318" s="12">
        <f t="shared" si="4"/>
        <v>2</v>
      </c>
    </row>
    <row r="319" spans="1:7" x14ac:dyDescent="0.2">
      <c r="A319" t="s">
        <v>641</v>
      </c>
      <c r="B319" t="s">
        <v>723</v>
      </c>
      <c r="C319" t="s">
        <v>36</v>
      </c>
      <c r="D319" t="s">
        <v>718</v>
      </c>
      <c r="E319" t="s">
        <v>718</v>
      </c>
      <c r="F319" s="13">
        <v>2</v>
      </c>
      <c r="G319" s="12">
        <f t="shared" si="4"/>
        <v>2</v>
      </c>
    </row>
    <row r="320" spans="1:7" x14ac:dyDescent="0.2">
      <c r="A320" t="s">
        <v>658</v>
      </c>
      <c r="B320" t="s">
        <v>748</v>
      </c>
      <c r="C320" t="s">
        <v>26</v>
      </c>
      <c r="D320" t="s">
        <v>718</v>
      </c>
      <c r="E320" s="13">
        <v>2</v>
      </c>
      <c r="F320" t="s">
        <v>718</v>
      </c>
      <c r="G320" s="12">
        <f t="shared" si="4"/>
        <v>2</v>
      </c>
    </row>
    <row r="321" spans="1:7" x14ac:dyDescent="0.2">
      <c r="A321" t="s">
        <v>757</v>
      </c>
      <c r="B321" t="s">
        <v>721</v>
      </c>
      <c r="C321" t="s">
        <v>31</v>
      </c>
      <c r="D321" t="s">
        <v>718</v>
      </c>
      <c r="E321" t="s">
        <v>718</v>
      </c>
      <c r="F321" s="13">
        <v>2</v>
      </c>
      <c r="G321" s="12">
        <f t="shared" si="4"/>
        <v>2</v>
      </c>
    </row>
    <row r="322" spans="1:7" x14ac:dyDescent="0.2">
      <c r="A322" t="s">
        <v>666</v>
      </c>
      <c r="B322" t="s">
        <v>731</v>
      </c>
      <c r="C322" t="s">
        <v>44</v>
      </c>
      <c r="D322" t="s">
        <v>718</v>
      </c>
      <c r="E322" s="13">
        <v>2</v>
      </c>
      <c r="F322" t="s">
        <v>718</v>
      </c>
      <c r="G322" s="12">
        <f t="shared" si="4"/>
        <v>2</v>
      </c>
    </row>
    <row r="323" spans="1:7" x14ac:dyDescent="0.2">
      <c r="A323" t="s">
        <v>756</v>
      </c>
      <c r="B323" t="s">
        <v>721</v>
      </c>
      <c r="C323" t="s">
        <v>28</v>
      </c>
      <c r="D323" t="s">
        <v>718</v>
      </c>
      <c r="E323" t="s">
        <v>718</v>
      </c>
      <c r="F323" s="13">
        <v>2</v>
      </c>
      <c r="G323" s="12">
        <f t="shared" ref="G323:G386" si="5">AVERAGE(E323:F323)</f>
        <v>2</v>
      </c>
    </row>
    <row r="324" spans="1:7" x14ac:dyDescent="0.2">
      <c r="A324" t="s">
        <v>648</v>
      </c>
      <c r="B324" t="s">
        <v>731</v>
      </c>
      <c r="C324" t="s">
        <v>45</v>
      </c>
      <c r="D324" t="s">
        <v>718</v>
      </c>
      <c r="E324" s="13">
        <v>2</v>
      </c>
      <c r="F324" t="s">
        <v>718</v>
      </c>
      <c r="G324" s="12">
        <f t="shared" si="5"/>
        <v>2</v>
      </c>
    </row>
    <row r="325" spans="1:7" x14ac:dyDescent="0.2">
      <c r="A325" t="s">
        <v>662</v>
      </c>
      <c r="B325" t="s">
        <v>723</v>
      </c>
      <c r="C325" t="s">
        <v>28</v>
      </c>
      <c r="D325" t="s">
        <v>718</v>
      </c>
      <c r="E325" t="s">
        <v>718</v>
      </c>
      <c r="F325" s="13">
        <v>2</v>
      </c>
      <c r="G325" s="12">
        <f t="shared" si="5"/>
        <v>2</v>
      </c>
    </row>
    <row r="326" spans="1:7" x14ac:dyDescent="0.2">
      <c r="A326" t="s">
        <v>390</v>
      </c>
      <c r="B326" t="s">
        <v>12</v>
      </c>
      <c r="C326" t="s">
        <v>46</v>
      </c>
      <c r="D326" t="s">
        <v>718</v>
      </c>
      <c r="E326" t="s">
        <v>718</v>
      </c>
      <c r="F326" s="13">
        <v>2</v>
      </c>
      <c r="G326" s="12">
        <f t="shared" si="5"/>
        <v>2</v>
      </c>
    </row>
    <row r="327" spans="1:7" x14ac:dyDescent="0.2">
      <c r="A327" t="s">
        <v>755</v>
      </c>
      <c r="B327" t="s">
        <v>721</v>
      </c>
      <c r="C327" t="s">
        <v>45</v>
      </c>
      <c r="D327" t="s">
        <v>718</v>
      </c>
      <c r="E327" s="13">
        <v>2</v>
      </c>
      <c r="F327" t="s">
        <v>718</v>
      </c>
      <c r="G327" s="12">
        <f t="shared" si="5"/>
        <v>2</v>
      </c>
    </row>
    <row r="328" spans="1:7" x14ac:dyDescent="0.2">
      <c r="A328" t="s">
        <v>754</v>
      </c>
      <c r="B328" t="s">
        <v>719</v>
      </c>
      <c r="C328" t="s">
        <v>30</v>
      </c>
      <c r="D328" t="s">
        <v>718</v>
      </c>
      <c r="E328" s="13">
        <v>2</v>
      </c>
      <c r="F328" t="s">
        <v>718</v>
      </c>
      <c r="G328" s="12">
        <f t="shared" si="5"/>
        <v>2</v>
      </c>
    </row>
    <row r="329" spans="1:7" x14ac:dyDescent="0.2">
      <c r="A329" t="s">
        <v>77</v>
      </c>
      <c r="B329" t="s">
        <v>1</v>
      </c>
      <c r="C329" t="s">
        <v>45</v>
      </c>
      <c r="D329" t="s">
        <v>718</v>
      </c>
      <c r="E329" s="13">
        <v>2</v>
      </c>
      <c r="F329" t="s">
        <v>718</v>
      </c>
      <c r="G329" s="12">
        <f t="shared" si="5"/>
        <v>2</v>
      </c>
    </row>
    <row r="330" spans="1:7" x14ac:dyDescent="0.2">
      <c r="A330" t="s">
        <v>753</v>
      </c>
      <c r="B330" t="s">
        <v>721</v>
      </c>
      <c r="C330" t="s">
        <v>738</v>
      </c>
      <c r="D330" t="s">
        <v>718</v>
      </c>
      <c r="E330" s="13">
        <v>2</v>
      </c>
      <c r="F330" t="s">
        <v>718</v>
      </c>
      <c r="G330" s="12">
        <f t="shared" si="5"/>
        <v>2</v>
      </c>
    </row>
    <row r="331" spans="1:7" x14ac:dyDescent="0.2">
      <c r="A331" t="s">
        <v>752</v>
      </c>
      <c r="B331" t="s">
        <v>719</v>
      </c>
      <c r="C331" t="s">
        <v>37</v>
      </c>
      <c r="D331" t="s">
        <v>718</v>
      </c>
      <c r="E331" s="13">
        <v>2</v>
      </c>
      <c r="F331" t="s">
        <v>718</v>
      </c>
      <c r="G331" s="12">
        <f t="shared" si="5"/>
        <v>2</v>
      </c>
    </row>
    <row r="332" spans="1:7" x14ac:dyDescent="0.2">
      <c r="A332" t="s">
        <v>462</v>
      </c>
      <c r="B332" t="s">
        <v>12</v>
      </c>
      <c r="C332" t="s">
        <v>46</v>
      </c>
      <c r="D332" t="s">
        <v>718</v>
      </c>
      <c r="E332" t="s">
        <v>718</v>
      </c>
      <c r="F332" s="13">
        <v>2</v>
      </c>
      <c r="G332" s="12">
        <f t="shared" si="5"/>
        <v>2</v>
      </c>
    </row>
    <row r="333" spans="1:7" x14ac:dyDescent="0.2">
      <c r="A333" t="s">
        <v>751</v>
      </c>
      <c r="B333" t="s">
        <v>719</v>
      </c>
      <c r="C333" t="s">
        <v>33</v>
      </c>
      <c r="D333" t="s">
        <v>718</v>
      </c>
      <c r="E333" s="13">
        <v>2</v>
      </c>
      <c r="F333" t="s">
        <v>718</v>
      </c>
      <c r="G333" s="12">
        <f t="shared" si="5"/>
        <v>2</v>
      </c>
    </row>
    <row r="334" spans="1:7" x14ac:dyDescent="0.2">
      <c r="A334" t="s">
        <v>750</v>
      </c>
      <c r="B334" t="s">
        <v>721</v>
      </c>
      <c r="C334" t="s">
        <v>46</v>
      </c>
      <c r="D334" t="s">
        <v>718</v>
      </c>
      <c r="E334" t="s">
        <v>718</v>
      </c>
      <c r="F334" s="13">
        <v>2</v>
      </c>
      <c r="G334" s="12">
        <f t="shared" si="5"/>
        <v>2</v>
      </c>
    </row>
    <row r="335" spans="1:7" x14ac:dyDescent="0.2">
      <c r="A335" t="s">
        <v>749</v>
      </c>
      <c r="B335" t="s">
        <v>719</v>
      </c>
      <c r="C335" t="s">
        <v>46</v>
      </c>
      <c r="D335" t="s">
        <v>718</v>
      </c>
      <c r="E335" t="s">
        <v>718</v>
      </c>
      <c r="F335" s="13">
        <v>2</v>
      </c>
      <c r="G335" s="12">
        <f t="shared" si="5"/>
        <v>2</v>
      </c>
    </row>
    <row r="336" spans="1:7" x14ac:dyDescent="0.2">
      <c r="A336" t="s">
        <v>686</v>
      </c>
      <c r="B336" t="s">
        <v>748</v>
      </c>
      <c r="C336" t="s">
        <v>48</v>
      </c>
      <c r="D336" t="s">
        <v>718</v>
      </c>
      <c r="E336" t="s">
        <v>718</v>
      </c>
      <c r="F336" s="13">
        <v>2</v>
      </c>
      <c r="G336" s="12">
        <f t="shared" si="5"/>
        <v>2</v>
      </c>
    </row>
    <row r="337" spans="1:7" x14ac:dyDescent="0.2">
      <c r="A337" t="s">
        <v>747</v>
      </c>
      <c r="B337" t="s">
        <v>721</v>
      </c>
      <c r="C337" t="s">
        <v>38</v>
      </c>
      <c r="D337" t="s">
        <v>718</v>
      </c>
      <c r="E337" s="13">
        <v>2</v>
      </c>
      <c r="F337" t="s">
        <v>718</v>
      </c>
      <c r="G337" s="12">
        <f t="shared" si="5"/>
        <v>2</v>
      </c>
    </row>
    <row r="338" spans="1:7" x14ac:dyDescent="0.2">
      <c r="A338" t="s">
        <v>746</v>
      </c>
      <c r="B338" t="s">
        <v>721</v>
      </c>
      <c r="C338" t="s">
        <v>44</v>
      </c>
      <c r="D338" t="s">
        <v>718</v>
      </c>
      <c r="E338" s="13">
        <v>2</v>
      </c>
      <c r="F338" t="s">
        <v>718</v>
      </c>
      <c r="G338" s="12">
        <f t="shared" si="5"/>
        <v>2</v>
      </c>
    </row>
    <row r="339" spans="1:7" x14ac:dyDescent="0.2">
      <c r="A339" t="s">
        <v>745</v>
      </c>
      <c r="B339" t="s">
        <v>721</v>
      </c>
      <c r="C339" t="s">
        <v>39</v>
      </c>
      <c r="D339" t="s">
        <v>718</v>
      </c>
      <c r="E339" s="13">
        <v>2</v>
      </c>
      <c r="F339" t="s">
        <v>718</v>
      </c>
      <c r="G339" s="12">
        <f t="shared" si="5"/>
        <v>2</v>
      </c>
    </row>
    <row r="340" spans="1:7" x14ac:dyDescent="0.2">
      <c r="A340" t="s">
        <v>88</v>
      </c>
      <c r="B340" t="s">
        <v>1</v>
      </c>
      <c r="C340" t="s">
        <v>49</v>
      </c>
      <c r="D340" t="s">
        <v>718</v>
      </c>
      <c r="E340" s="13">
        <v>2</v>
      </c>
      <c r="F340" t="s">
        <v>718</v>
      </c>
      <c r="G340" s="12">
        <f t="shared" si="5"/>
        <v>2</v>
      </c>
    </row>
    <row r="341" spans="1:7" x14ac:dyDescent="0.2">
      <c r="A341" t="s">
        <v>744</v>
      </c>
      <c r="B341" t="s">
        <v>721</v>
      </c>
      <c r="C341" t="s">
        <v>41</v>
      </c>
      <c r="D341" t="s">
        <v>718</v>
      </c>
      <c r="E341" s="13">
        <v>2</v>
      </c>
      <c r="F341" t="s">
        <v>718</v>
      </c>
      <c r="G341" s="12">
        <f t="shared" si="5"/>
        <v>2</v>
      </c>
    </row>
    <row r="342" spans="1:7" x14ac:dyDescent="0.2">
      <c r="A342" t="s">
        <v>743</v>
      </c>
      <c r="B342" t="s">
        <v>721</v>
      </c>
      <c r="C342" t="s">
        <v>42</v>
      </c>
      <c r="D342" t="s">
        <v>718</v>
      </c>
      <c r="E342" t="s">
        <v>718</v>
      </c>
      <c r="F342" s="13">
        <v>2</v>
      </c>
      <c r="G342" s="12">
        <f t="shared" si="5"/>
        <v>2</v>
      </c>
    </row>
    <row r="343" spans="1:7" x14ac:dyDescent="0.2">
      <c r="A343" t="s">
        <v>742</v>
      </c>
      <c r="B343" t="s">
        <v>721</v>
      </c>
      <c r="C343" t="s">
        <v>44</v>
      </c>
      <c r="D343" t="s">
        <v>718</v>
      </c>
      <c r="E343" s="13">
        <v>2</v>
      </c>
      <c r="F343" t="s">
        <v>718</v>
      </c>
      <c r="G343" s="12">
        <f t="shared" si="5"/>
        <v>2</v>
      </c>
    </row>
    <row r="344" spans="1:7" x14ac:dyDescent="0.2">
      <c r="A344" t="s">
        <v>627</v>
      </c>
      <c r="B344" t="s">
        <v>723</v>
      </c>
      <c r="C344" t="s">
        <v>37</v>
      </c>
      <c r="D344" t="s">
        <v>718</v>
      </c>
      <c r="E344" s="13">
        <v>1</v>
      </c>
      <c r="F344" t="s">
        <v>718</v>
      </c>
      <c r="G344" s="12">
        <f t="shared" si="5"/>
        <v>1</v>
      </c>
    </row>
    <row r="345" spans="1:7" x14ac:dyDescent="0.2">
      <c r="A345" t="s">
        <v>451</v>
      </c>
      <c r="B345" t="s">
        <v>15</v>
      </c>
      <c r="C345" t="s">
        <v>45</v>
      </c>
      <c r="D345" t="s">
        <v>718</v>
      </c>
      <c r="E345" s="13">
        <v>1</v>
      </c>
      <c r="F345" t="s">
        <v>718</v>
      </c>
      <c r="G345" s="12">
        <f t="shared" si="5"/>
        <v>1</v>
      </c>
    </row>
    <row r="346" spans="1:7" x14ac:dyDescent="0.2">
      <c r="A346" t="s">
        <v>564</v>
      </c>
      <c r="B346" t="s">
        <v>15</v>
      </c>
      <c r="C346" t="s">
        <v>46</v>
      </c>
      <c r="D346" t="s">
        <v>718</v>
      </c>
      <c r="E346" t="s">
        <v>718</v>
      </c>
      <c r="F346" s="13">
        <v>1</v>
      </c>
      <c r="G346" s="12">
        <f t="shared" si="5"/>
        <v>1</v>
      </c>
    </row>
    <row r="347" spans="1:7" x14ac:dyDescent="0.2">
      <c r="A347" t="s">
        <v>567</v>
      </c>
      <c r="B347" t="s">
        <v>15</v>
      </c>
      <c r="C347" t="s">
        <v>30</v>
      </c>
      <c r="D347" t="s">
        <v>718</v>
      </c>
      <c r="E347" s="13">
        <v>1</v>
      </c>
      <c r="F347" t="s">
        <v>718</v>
      </c>
      <c r="G347" s="12">
        <f t="shared" si="5"/>
        <v>1</v>
      </c>
    </row>
    <row r="348" spans="1:7" x14ac:dyDescent="0.2">
      <c r="A348" t="s">
        <v>395</v>
      </c>
      <c r="B348" t="s">
        <v>6</v>
      </c>
      <c r="C348" t="s">
        <v>37</v>
      </c>
      <c r="D348" t="s">
        <v>718</v>
      </c>
      <c r="E348" s="13">
        <v>1</v>
      </c>
      <c r="F348" t="s">
        <v>718</v>
      </c>
      <c r="G348" s="12">
        <f t="shared" si="5"/>
        <v>1</v>
      </c>
    </row>
    <row r="349" spans="1:7" x14ac:dyDescent="0.2">
      <c r="A349" t="s">
        <v>630</v>
      </c>
      <c r="B349" t="s">
        <v>723</v>
      </c>
      <c r="C349" t="s">
        <v>45</v>
      </c>
      <c r="D349" t="s">
        <v>718</v>
      </c>
      <c r="E349" s="13">
        <v>1</v>
      </c>
      <c r="F349" t="s">
        <v>718</v>
      </c>
      <c r="G349" s="12">
        <f t="shared" si="5"/>
        <v>1</v>
      </c>
    </row>
    <row r="350" spans="1:7" x14ac:dyDescent="0.2">
      <c r="A350" t="s">
        <v>392</v>
      </c>
      <c r="B350" t="s">
        <v>6</v>
      </c>
      <c r="C350" t="s">
        <v>46</v>
      </c>
      <c r="D350" t="s">
        <v>718</v>
      </c>
      <c r="E350" t="s">
        <v>718</v>
      </c>
      <c r="F350" s="13">
        <v>1</v>
      </c>
      <c r="G350" s="12">
        <f t="shared" si="5"/>
        <v>1</v>
      </c>
    </row>
    <row r="351" spans="1:7" x14ac:dyDescent="0.2">
      <c r="A351" t="s">
        <v>632</v>
      </c>
      <c r="B351" t="s">
        <v>723</v>
      </c>
      <c r="C351" t="s">
        <v>44</v>
      </c>
      <c r="D351" t="s">
        <v>718</v>
      </c>
      <c r="E351" s="13">
        <v>1</v>
      </c>
      <c r="F351" t="s">
        <v>718</v>
      </c>
      <c r="G351" s="12">
        <f t="shared" si="5"/>
        <v>1</v>
      </c>
    </row>
    <row r="352" spans="1:7" x14ac:dyDescent="0.2">
      <c r="A352" t="s">
        <v>447</v>
      </c>
      <c r="B352" t="s">
        <v>12</v>
      </c>
      <c r="C352" t="s">
        <v>47</v>
      </c>
      <c r="D352" t="s">
        <v>718</v>
      </c>
      <c r="E352" t="s">
        <v>718</v>
      </c>
      <c r="F352" s="13">
        <v>1</v>
      </c>
      <c r="G352" s="12">
        <f t="shared" si="5"/>
        <v>1</v>
      </c>
    </row>
    <row r="353" spans="1:7" x14ac:dyDescent="0.2">
      <c r="A353" t="s">
        <v>446</v>
      </c>
      <c r="B353" t="s">
        <v>9</v>
      </c>
      <c r="C353" t="s">
        <v>35</v>
      </c>
      <c r="D353" t="s">
        <v>718</v>
      </c>
      <c r="E353" t="s">
        <v>718</v>
      </c>
      <c r="F353" s="13">
        <v>1</v>
      </c>
      <c r="G353" s="12">
        <f t="shared" si="5"/>
        <v>1</v>
      </c>
    </row>
    <row r="354" spans="1:7" x14ac:dyDescent="0.2">
      <c r="A354" t="s">
        <v>741</v>
      </c>
      <c r="B354" t="s">
        <v>12</v>
      </c>
      <c r="C354" t="s">
        <v>34</v>
      </c>
      <c r="D354" t="s">
        <v>718</v>
      </c>
      <c r="E354" t="s">
        <v>718</v>
      </c>
      <c r="F354" s="13">
        <v>1</v>
      </c>
      <c r="G354" s="12">
        <f t="shared" si="5"/>
        <v>1</v>
      </c>
    </row>
    <row r="355" spans="1:7" x14ac:dyDescent="0.2">
      <c r="A355" t="s">
        <v>740</v>
      </c>
      <c r="B355" t="s">
        <v>731</v>
      </c>
      <c r="C355" t="s">
        <v>46</v>
      </c>
      <c r="D355" t="s">
        <v>718</v>
      </c>
      <c r="E355" t="s">
        <v>718</v>
      </c>
      <c r="F355" s="13">
        <v>1</v>
      </c>
      <c r="G355" s="12">
        <f t="shared" si="5"/>
        <v>1</v>
      </c>
    </row>
    <row r="356" spans="1:7" x14ac:dyDescent="0.2">
      <c r="A356" t="s">
        <v>647</v>
      </c>
      <c r="B356" t="s">
        <v>731</v>
      </c>
      <c r="C356" t="s">
        <v>28</v>
      </c>
      <c r="D356" t="s">
        <v>718</v>
      </c>
      <c r="E356" t="s">
        <v>718</v>
      </c>
      <c r="F356" s="13">
        <v>1</v>
      </c>
      <c r="G356" s="12">
        <f t="shared" si="5"/>
        <v>1</v>
      </c>
    </row>
    <row r="357" spans="1:7" x14ac:dyDescent="0.2">
      <c r="A357" t="s">
        <v>739</v>
      </c>
      <c r="B357" t="s">
        <v>1</v>
      </c>
      <c r="C357" t="s">
        <v>38</v>
      </c>
      <c r="D357" t="s">
        <v>718</v>
      </c>
      <c r="E357" s="13">
        <v>1</v>
      </c>
      <c r="F357" t="s">
        <v>718</v>
      </c>
      <c r="G357" s="12">
        <f t="shared" si="5"/>
        <v>1</v>
      </c>
    </row>
    <row r="358" spans="1:7" x14ac:dyDescent="0.2">
      <c r="A358" t="s">
        <v>393</v>
      </c>
      <c r="B358" t="s">
        <v>12</v>
      </c>
      <c r="C358" t="s">
        <v>738</v>
      </c>
      <c r="D358" t="s">
        <v>718</v>
      </c>
      <c r="E358" s="13">
        <v>1</v>
      </c>
      <c r="F358" t="s">
        <v>718</v>
      </c>
      <c r="G358" s="12">
        <f t="shared" si="5"/>
        <v>1</v>
      </c>
    </row>
    <row r="359" spans="1:7" x14ac:dyDescent="0.2">
      <c r="A359" t="s">
        <v>73</v>
      </c>
      <c r="B359" t="s">
        <v>1</v>
      </c>
      <c r="C359" t="s">
        <v>48</v>
      </c>
      <c r="D359" t="s">
        <v>718</v>
      </c>
      <c r="E359" t="s">
        <v>718</v>
      </c>
      <c r="F359" s="13">
        <v>1</v>
      </c>
      <c r="G359" s="12">
        <f t="shared" si="5"/>
        <v>1</v>
      </c>
    </row>
    <row r="360" spans="1:7" x14ac:dyDescent="0.2">
      <c r="A360" t="s">
        <v>737</v>
      </c>
      <c r="B360" t="s">
        <v>719</v>
      </c>
      <c r="C360" t="s">
        <v>42</v>
      </c>
      <c r="D360" t="s">
        <v>718</v>
      </c>
      <c r="E360" t="s">
        <v>718</v>
      </c>
      <c r="F360" s="13">
        <v>1</v>
      </c>
      <c r="G360" s="12">
        <f t="shared" si="5"/>
        <v>1</v>
      </c>
    </row>
    <row r="361" spans="1:7" x14ac:dyDescent="0.2">
      <c r="A361" t="s">
        <v>85</v>
      </c>
      <c r="B361" t="s">
        <v>1</v>
      </c>
      <c r="C361" t="s">
        <v>37</v>
      </c>
      <c r="D361" t="s">
        <v>718</v>
      </c>
      <c r="E361" s="13">
        <v>1</v>
      </c>
      <c r="F361" t="s">
        <v>718</v>
      </c>
      <c r="G361" s="12">
        <f t="shared" si="5"/>
        <v>1</v>
      </c>
    </row>
    <row r="362" spans="1:7" x14ac:dyDescent="0.2">
      <c r="A362" t="s">
        <v>432</v>
      </c>
      <c r="B362" t="s">
        <v>9</v>
      </c>
      <c r="C362" t="s">
        <v>26</v>
      </c>
      <c r="D362" t="s">
        <v>718</v>
      </c>
      <c r="E362" s="13">
        <v>1</v>
      </c>
      <c r="F362" t="s">
        <v>718</v>
      </c>
      <c r="G362" s="12">
        <f t="shared" si="5"/>
        <v>1</v>
      </c>
    </row>
    <row r="363" spans="1:7" x14ac:dyDescent="0.2">
      <c r="A363" t="s">
        <v>637</v>
      </c>
      <c r="B363" t="s">
        <v>723</v>
      </c>
      <c r="C363" t="s">
        <v>34</v>
      </c>
      <c r="D363" t="s">
        <v>718</v>
      </c>
      <c r="E363" t="s">
        <v>718</v>
      </c>
      <c r="F363" s="13">
        <v>1</v>
      </c>
      <c r="G363" s="12">
        <f t="shared" si="5"/>
        <v>1</v>
      </c>
    </row>
    <row r="364" spans="1:7" x14ac:dyDescent="0.2">
      <c r="A364" t="s">
        <v>736</v>
      </c>
      <c r="B364" t="s">
        <v>719</v>
      </c>
      <c r="C364" t="s">
        <v>40</v>
      </c>
      <c r="D364" t="s">
        <v>718</v>
      </c>
      <c r="E364" t="s">
        <v>718</v>
      </c>
      <c r="F364" s="13">
        <v>1</v>
      </c>
      <c r="G364" s="12">
        <f t="shared" si="5"/>
        <v>1</v>
      </c>
    </row>
    <row r="365" spans="1:7" x14ac:dyDescent="0.2">
      <c r="A365" t="s">
        <v>112</v>
      </c>
      <c r="B365" t="s">
        <v>1</v>
      </c>
      <c r="C365" t="s">
        <v>43</v>
      </c>
      <c r="D365" t="s">
        <v>718</v>
      </c>
      <c r="E365" s="13">
        <v>1</v>
      </c>
      <c r="F365" t="s">
        <v>718</v>
      </c>
      <c r="G365" s="12">
        <f t="shared" si="5"/>
        <v>1</v>
      </c>
    </row>
    <row r="366" spans="1:7" x14ac:dyDescent="0.2">
      <c r="A366" t="s">
        <v>406</v>
      </c>
      <c r="B366" t="s">
        <v>12</v>
      </c>
      <c r="C366" t="s">
        <v>42</v>
      </c>
      <c r="D366" t="s">
        <v>718</v>
      </c>
      <c r="E366" t="s">
        <v>718</v>
      </c>
      <c r="F366" s="13">
        <v>1</v>
      </c>
      <c r="G366" s="12">
        <f t="shared" si="5"/>
        <v>1</v>
      </c>
    </row>
    <row r="367" spans="1:7" x14ac:dyDescent="0.2">
      <c r="A367" t="s">
        <v>735</v>
      </c>
      <c r="B367" t="s">
        <v>719</v>
      </c>
      <c r="C367" t="s">
        <v>34</v>
      </c>
      <c r="D367" t="s">
        <v>718</v>
      </c>
      <c r="E367" t="s">
        <v>718</v>
      </c>
      <c r="F367" s="13">
        <v>1</v>
      </c>
      <c r="G367" s="12">
        <f t="shared" si="5"/>
        <v>1</v>
      </c>
    </row>
    <row r="368" spans="1:7" x14ac:dyDescent="0.2">
      <c r="A368" t="s">
        <v>734</v>
      </c>
      <c r="B368" t="s">
        <v>1</v>
      </c>
      <c r="C368" t="s">
        <v>35</v>
      </c>
      <c r="D368" t="s">
        <v>718</v>
      </c>
      <c r="E368" t="s">
        <v>718</v>
      </c>
      <c r="F368" s="13">
        <v>1</v>
      </c>
      <c r="G368" s="12">
        <f t="shared" si="5"/>
        <v>1</v>
      </c>
    </row>
    <row r="369" spans="1:7" x14ac:dyDescent="0.2">
      <c r="A369" t="s">
        <v>733</v>
      </c>
      <c r="B369" t="s">
        <v>719</v>
      </c>
      <c r="C369" t="s">
        <v>33</v>
      </c>
      <c r="D369" t="s">
        <v>718</v>
      </c>
      <c r="E369" s="13">
        <v>1</v>
      </c>
      <c r="F369" t="s">
        <v>718</v>
      </c>
      <c r="G369" s="12">
        <f t="shared" si="5"/>
        <v>1</v>
      </c>
    </row>
    <row r="370" spans="1:7" x14ac:dyDescent="0.2">
      <c r="A370" t="s">
        <v>661</v>
      </c>
      <c r="B370" t="s">
        <v>723</v>
      </c>
      <c r="C370" t="s">
        <v>42</v>
      </c>
      <c r="D370" t="s">
        <v>718</v>
      </c>
      <c r="E370" t="s">
        <v>718</v>
      </c>
      <c r="F370" s="13">
        <v>1</v>
      </c>
      <c r="G370" s="12">
        <f t="shared" si="5"/>
        <v>1</v>
      </c>
    </row>
    <row r="371" spans="1:7" x14ac:dyDescent="0.2">
      <c r="A371" t="s">
        <v>586</v>
      </c>
      <c r="B371" t="s">
        <v>15</v>
      </c>
      <c r="C371" t="s">
        <v>48</v>
      </c>
      <c r="D371" t="s">
        <v>718</v>
      </c>
      <c r="E371" t="s">
        <v>718</v>
      </c>
      <c r="F371" s="13">
        <v>1</v>
      </c>
      <c r="G371" s="12">
        <f t="shared" si="5"/>
        <v>1</v>
      </c>
    </row>
    <row r="372" spans="1:7" x14ac:dyDescent="0.2">
      <c r="A372" t="s">
        <v>732</v>
      </c>
      <c r="B372" t="s">
        <v>719</v>
      </c>
      <c r="C372" t="s">
        <v>42</v>
      </c>
      <c r="D372" t="s">
        <v>718</v>
      </c>
      <c r="E372" t="s">
        <v>718</v>
      </c>
      <c r="F372" s="13">
        <v>1</v>
      </c>
      <c r="G372" s="12">
        <f t="shared" si="5"/>
        <v>1</v>
      </c>
    </row>
    <row r="373" spans="1:7" x14ac:dyDescent="0.2">
      <c r="A373" t="s">
        <v>703</v>
      </c>
      <c r="B373" t="s">
        <v>731</v>
      </c>
      <c r="C373" t="s">
        <v>30</v>
      </c>
      <c r="D373" t="s">
        <v>718</v>
      </c>
      <c r="E373" s="13">
        <v>1</v>
      </c>
      <c r="F373" t="s">
        <v>718</v>
      </c>
      <c r="G373" s="12">
        <f t="shared" si="5"/>
        <v>1</v>
      </c>
    </row>
    <row r="374" spans="1:7" x14ac:dyDescent="0.2">
      <c r="A374" t="s">
        <v>730</v>
      </c>
      <c r="B374" t="s">
        <v>719</v>
      </c>
      <c r="C374" t="s">
        <v>31</v>
      </c>
      <c r="D374" t="s">
        <v>718</v>
      </c>
      <c r="E374" t="s">
        <v>718</v>
      </c>
      <c r="F374" s="13">
        <v>1</v>
      </c>
      <c r="G374" s="12">
        <f t="shared" si="5"/>
        <v>1</v>
      </c>
    </row>
    <row r="375" spans="1:7" x14ac:dyDescent="0.2">
      <c r="A375" t="s">
        <v>625</v>
      </c>
      <c r="B375" t="s">
        <v>723</v>
      </c>
      <c r="C375" t="s">
        <v>35</v>
      </c>
      <c r="D375" t="s">
        <v>718</v>
      </c>
      <c r="E375" t="s">
        <v>718</v>
      </c>
      <c r="F375" s="13">
        <v>1</v>
      </c>
      <c r="G375" s="12">
        <f t="shared" si="5"/>
        <v>1</v>
      </c>
    </row>
    <row r="376" spans="1:7" x14ac:dyDescent="0.2">
      <c r="A376" t="s">
        <v>459</v>
      </c>
      <c r="B376" t="s">
        <v>9</v>
      </c>
      <c r="C376" t="s">
        <v>31</v>
      </c>
      <c r="D376" t="s">
        <v>718</v>
      </c>
      <c r="E376" t="s">
        <v>718</v>
      </c>
      <c r="F376" s="13">
        <v>1</v>
      </c>
      <c r="G376" s="12">
        <f t="shared" si="5"/>
        <v>1</v>
      </c>
    </row>
    <row r="377" spans="1:7" x14ac:dyDescent="0.2">
      <c r="A377" t="s">
        <v>729</v>
      </c>
      <c r="B377" t="s">
        <v>719</v>
      </c>
      <c r="C377" t="s">
        <v>31</v>
      </c>
      <c r="D377" t="s">
        <v>718</v>
      </c>
      <c r="E377" t="s">
        <v>718</v>
      </c>
      <c r="F377" s="13">
        <v>1</v>
      </c>
      <c r="G377" s="12">
        <f t="shared" si="5"/>
        <v>1</v>
      </c>
    </row>
    <row r="378" spans="1:7" x14ac:dyDescent="0.2">
      <c r="A378" t="s">
        <v>728</v>
      </c>
      <c r="B378" t="s">
        <v>1</v>
      </c>
      <c r="C378" t="s">
        <v>46</v>
      </c>
      <c r="D378" t="s">
        <v>718</v>
      </c>
      <c r="E378" t="s">
        <v>718</v>
      </c>
      <c r="F378" s="13">
        <v>1</v>
      </c>
      <c r="G378" s="12">
        <f t="shared" si="5"/>
        <v>1</v>
      </c>
    </row>
    <row r="379" spans="1:7" x14ac:dyDescent="0.2">
      <c r="A379" t="s">
        <v>83</v>
      </c>
      <c r="B379" t="s">
        <v>1</v>
      </c>
      <c r="C379" t="s">
        <v>48</v>
      </c>
      <c r="D379" t="s">
        <v>718</v>
      </c>
      <c r="E379" t="s">
        <v>718</v>
      </c>
      <c r="F379" s="13">
        <v>1</v>
      </c>
      <c r="G379" s="12">
        <f t="shared" si="5"/>
        <v>1</v>
      </c>
    </row>
    <row r="380" spans="1:7" x14ac:dyDescent="0.2">
      <c r="A380" t="s">
        <v>476</v>
      </c>
      <c r="B380" t="s">
        <v>15</v>
      </c>
      <c r="C380" t="s">
        <v>48</v>
      </c>
      <c r="D380" t="s">
        <v>718</v>
      </c>
      <c r="E380" t="s">
        <v>718</v>
      </c>
      <c r="F380" s="13">
        <v>1</v>
      </c>
      <c r="G380" s="12">
        <f t="shared" si="5"/>
        <v>1</v>
      </c>
    </row>
    <row r="381" spans="1:7" x14ac:dyDescent="0.2">
      <c r="A381" t="s">
        <v>71</v>
      </c>
      <c r="B381" t="s">
        <v>1</v>
      </c>
      <c r="C381" t="s">
        <v>34</v>
      </c>
      <c r="D381" t="s">
        <v>718</v>
      </c>
      <c r="E381" t="s">
        <v>718</v>
      </c>
      <c r="F381" s="13">
        <v>1</v>
      </c>
      <c r="G381" s="12">
        <f t="shared" si="5"/>
        <v>1</v>
      </c>
    </row>
    <row r="382" spans="1:7" x14ac:dyDescent="0.2">
      <c r="A382" t="s">
        <v>727</v>
      </c>
      <c r="B382" t="s">
        <v>719</v>
      </c>
      <c r="C382" t="s">
        <v>41</v>
      </c>
      <c r="D382" t="s">
        <v>718</v>
      </c>
      <c r="E382" s="13">
        <v>1</v>
      </c>
      <c r="F382" t="s">
        <v>718</v>
      </c>
      <c r="G382" s="12">
        <f t="shared" si="5"/>
        <v>1</v>
      </c>
    </row>
    <row r="383" spans="1:7" x14ac:dyDescent="0.2">
      <c r="A383" t="s">
        <v>726</v>
      </c>
      <c r="B383" t="s">
        <v>1</v>
      </c>
      <c r="C383" t="s">
        <v>36</v>
      </c>
      <c r="D383" t="s">
        <v>718</v>
      </c>
      <c r="E383" t="s">
        <v>718</v>
      </c>
      <c r="F383" s="13">
        <v>1</v>
      </c>
      <c r="G383" s="12">
        <f t="shared" si="5"/>
        <v>1</v>
      </c>
    </row>
    <row r="384" spans="1:7" x14ac:dyDescent="0.2">
      <c r="A384" t="s">
        <v>93</v>
      </c>
      <c r="B384" t="s">
        <v>1</v>
      </c>
      <c r="C384" t="s">
        <v>43</v>
      </c>
      <c r="D384" t="s">
        <v>718</v>
      </c>
      <c r="E384" s="13">
        <v>1</v>
      </c>
      <c r="F384" t="s">
        <v>718</v>
      </c>
      <c r="G384" s="12">
        <f t="shared" si="5"/>
        <v>1</v>
      </c>
    </row>
    <row r="385" spans="1:7" x14ac:dyDescent="0.2">
      <c r="A385" t="s">
        <v>394</v>
      </c>
      <c r="B385" t="s">
        <v>12</v>
      </c>
      <c r="C385" t="s">
        <v>35</v>
      </c>
      <c r="D385" t="s">
        <v>718</v>
      </c>
      <c r="E385" t="s">
        <v>718</v>
      </c>
      <c r="F385" s="13">
        <v>1</v>
      </c>
      <c r="G385" s="12">
        <f t="shared" si="5"/>
        <v>1</v>
      </c>
    </row>
    <row r="386" spans="1:7" x14ac:dyDescent="0.2">
      <c r="A386" t="s">
        <v>725</v>
      </c>
      <c r="B386" t="s">
        <v>719</v>
      </c>
      <c r="C386" t="s">
        <v>42</v>
      </c>
      <c r="D386" t="s">
        <v>718</v>
      </c>
      <c r="E386" t="s">
        <v>718</v>
      </c>
      <c r="F386" s="13">
        <v>1</v>
      </c>
      <c r="G386" s="12">
        <f t="shared" si="5"/>
        <v>1</v>
      </c>
    </row>
    <row r="387" spans="1:7" x14ac:dyDescent="0.2">
      <c r="A387" t="s">
        <v>724</v>
      </c>
      <c r="B387" t="s">
        <v>719</v>
      </c>
      <c r="C387" t="s">
        <v>38</v>
      </c>
      <c r="D387" t="s">
        <v>718</v>
      </c>
      <c r="E387" s="13">
        <v>1</v>
      </c>
      <c r="F387" t="s">
        <v>718</v>
      </c>
      <c r="G387" s="12">
        <f t="shared" ref="G387:G391" si="6">AVERAGE(E387:F387)</f>
        <v>1</v>
      </c>
    </row>
    <row r="388" spans="1:7" x14ac:dyDescent="0.2">
      <c r="A388" t="s">
        <v>670</v>
      </c>
      <c r="B388" t="s">
        <v>723</v>
      </c>
      <c r="C388" t="s">
        <v>28</v>
      </c>
      <c r="D388" t="s">
        <v>718</v>
      </c>
      <c r="E388" t="s">
        <v>718</v>
      </c>
      <c r="F388" s="13">
        <v>1</v>
      </c>
      <c r="G388" s="12">
        <f t="shared" si="6"/>
        <v>1</v>
      </c>
    </row>
    <row r="389" spans="1:7" x14ac:dyDescent="0.2">
      <c r="A389" t="s">
        <v>489</v>
      </c>
      <c r="B389" t="s">
        <v>9</v>
      </c>
      <c r="C389" t="s">
        <v>28</v>
      </c>
      <c r="D389" t="s">
        <v>718</v>
      </c>
      <c r="E389" t="s">
        <v>718</v>
      </c>
      <c r="F389" s="13">
        <v>1</v>
      </c>
      <c r="G389" s="12">
        <f t="shared" si="6"/>
        <v>1</v>
      </c>
    </row>
    <row r="390" spans="1:7" x14ac:dyDescent="0.2">
      <c r="A390" t="s">
        <v>722</v>
      </c>
      <c r="B390" t="s">
        <v>721</v>
      </c>
      <c r="C390" t="s">
        <v>36</v>
      </c>
      <c r="D390" t="s">
        <v>718</v>
      </c>
      <c r="E390" t="s">
        <v>718</v>
      </c>
      <c r="F390" s="13">
        <v>1</v>
      </c>
      <c r="G390" s="12">
        <f t="shared" si="6"/>
        <v>1</v>
      </c>
    </row>
    <row r="391" spans="1:7" x14ac:dyDescent="0.2">
      <c r="A391" t="s">
        <v>720</v>
      </c>
      <c r="B391" t="s">
        <v>719</v>
      </c>
      <c r="C391" t="s">
        <v>33</v>
      </c>
      <c r="D391" t="s">
        <v>718</v>
      </c>
      <c r="E391" s="13">
        <v>1</v>
      </c>
      <c r="F391" t="s">
        <v>718</v>
      </c>
      <c r="G391" s="12">
        <f t="shared" si="6"/>
        <v>1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FBF4-9560-E64E-B4E2-62D6B6775399}">
  <dimension ref="A1:AJ239"/>
  <sheetViews>
    <sheetView topLeftCell="S1" zoomScale="92" workbookViewId="0">
      <selection activeCell="X6" sqref="X6"/>
    </sheetView>
  </sheetViews>
  <sheetFormatPr baseColWidth="10" defaultRowHeight="16" x14ac:dyDescent="0.2"/>
  <cols>
    <col min="1" max="1" width="18.33203125" customWidth="1"/>
    <col min="11" max="11" width="18.33203125" customWidth="1"/>
    <col min="16" max="16" width="22.1640625" customWidth="1"/>
    <col min="18" max="20" width="12.6640625" bestFit="1" customWidth="1"/>
    <col min="21" max="21" width="11.5" bestFit="1" customWidth="1"/>
    <col min="24" max="24" width="22.83203125" customWidth="1"/>
    <col min="31" max="31" width="23.6640625" customWidth="1"/>
  </cols>
  <sheetData>
    <row r="1" spans="1:36" x14ac:dyDescent="0.2">
      <c r="A1">
        <v>2020</v>
      </c>
      <c r="B1" t="s">
        <v>52</v>
      </c>
      <c r="C1" t="s">
        <v>7</v>
      </c>
      <c r="D1" t="s">
        <v>4</v>
      </c>
      <c r="E1" t="s">
        <v>10</v>
      </c>
      <c r="F1" t="s">
        <v>13</v>
      </c>
      <c r="G1" t="s">
        <v>2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O1" t="s">
        <v>164</v>
      </c>
      <c r="P1" t="s">
        <v>51</v>
      </c>
      <c r="Q1" t="s">
        <v>52</v>
      </c>
      <c r="R1" t="s">
        <v>7</v>
      </c>
      <c r="S1" t="s">
        <v>4</v>
      </c>
      <c r="T1" t="s">
        <v>10</v>
      </c>
      <c r="U1" t="s">
        <v>13</v>
      </c>
      <c r="V1" t="s">
        <v>2</v>
      </c>
      <c r="X1" t="s">
        <v>357</v>
      </c>
      <c r="Y1" t="s">
        <v>7</v>
      </c>
      <c r="Z1" t="s">
        <v>4</v>
      </c>
      <c r="AA1" t="s">
        <v>10</v>
      </c>
      <c r="AB1" t="s">
        <v>13</v>
      </c>
      <c r="AC1" t="s">
        <v>2</v>
      </c>
    </row>
    <row r="2" spans="1:36" x14ac:dyDescent="0.2">
      <c r="A2" t="s">
        <v>54</v>
      </c>
      <c r="B2">
        <v>173</v>
      </c>
      <c r="C2">
        <v>33</v>
      </c>
      <c r="D2">
        <v>11</v>
      </c>
      <c r="E2">
        <v>32</v>
      </c>
      <c r="F2">
        <v>4</v>
      </c>
      <c r="G2">
        <v>0.26600000000000001</v>
      </c>
      <c r="I2">
        <f>C2/B2</f>
        <v>0.19075144508670519</v>
      </c>
      <c r="J2">
        <f>D2/B2</f>
        <v>6.358381502890173E-2</v>
      </c>
      <c r="K2">
        <f>E2/B2</f>
        <v>0.18497109826589594</v>
      </c>
      <c r="L2">
        <f>F2/B2</f>
        <v>2.3121387283236993E-2</v>
      </c>
      <c r="M2">
        <f>G2</f>
        <v>0.26600000000000001</v>
      </c>
      <c r="O2">
        <v>1</v>
      </c>
      <c r="P2" s="4" t="s">
        <v>54</v>
      </c>
      <c r="Q2">
        <v>483</v>
      </c>
      <c r="R2" s="3">
        <f>($Q$2*AVERAGE(I2,I63,I155))</f>
        <v>83.21952037532499</v>
      </c>
      <c r="S2" s="3">
        <f>($Q$2*AVERAGE(J2,J63,J155))</f>
        <v>24.806457173523789</v>
      </c>
      <c r="T2" s="3">
        <f>($Q$2*AVERAGE(K2,K63,K155))</f>
        <v>79.595575986988834</v>
      </c>
      <c r="U2" s="3">
        <f t="shared" ref="U2" si="0">($Q$2*AVERAGE(L2,L63,L155))</f>
        <v>7.4284305191392308</v>
      </c>
      <c r="V2" s="2">
        <f>(AVERAGE(M2,M63,M155))</f>
        <v>0.27266666666666667</v>
      </c>
      <c r="W2" s="2">
        <v>2</v>
      </c>
      <c r="X2" s="4" t="s">
        <v>54</v>
      </c>
      <c r="Y2" s="5">
        <v>32.711233574655189</v>
      </c>
      <c r="Z2" s="5">
        <v>7.6296392737179417</v>
      </c>
      <c r="AA2" s="5">
        <v>24.721397326912019</v>
      </c>
      <c r="AB2" s="5">
        <v>5.5310355993559561</v>
      </c>
      <c r="AC2" s="5">
        <v>2.4180000000000035E-2</v>
      </c>
      <c r="AD2" s="2"/>
      <c r="AE2" s="7"/>
      <c r="AF2" s="6"/>
      <c r="AG2" s="6"/>
      <c r="AH2" s="6"/>
      <c r="AI2" s="6"/>
      <c r="AJ2" s="6"/>
    </row>
    <row r="3" spans="1:36" x14ac:dyDescent="0.2">
      <c r="A3" t="s">
        <v>55</v>
      </c>
      <c r="B3">
        <v>150</v>
      </c>
      <c r="C3">
        <v>22</v>
      </c>
      <c r="D3">
        <v>11</v>
      </c>
      <c r="E3">
        <v>32</v>
      </c>
      <c r="F3">
        <v>1</v>
      </c>
      <c r="G3">
        <v>0.33300000000000002</v>
      </c>
      <c r="I3">
        <f t="shared" ref="I3:I66" si="1">C3/B3</f>
        <v>0.14666666666666667</v>
      </c>
      <c r="J3">
        <f t="shared" ref="J3:J66" si="2">D3/B3</f>
        <v>7.3333333333333334E-2</v>
      </c>
      <c r="K3">
        <f t="shared" ref="K3:K66" si="3">E3/B3</f>
        <v>0.21333333333333335</v>
      </c>
      <c r="L3">
        <f t="shared" ref="L3:L66" si="4">F3/B3</f>
        <v>6.6666666666666671E-3</v>
      </c>
      <c r="M3">
        <f t="shared" ref="M3:M66" si="5">G3</f>
        <v>0.33300000000000002</v>
      </c>
      <c r="O3">
        <v>2</v>
      </c>
      <c r="P3" s="4" t="s">
        <v>55</v>
      </c>
      <c r="Q3">
        <v>463</v>
      </c>
      <c r="R3" s="3">
        <f>$Q$3*AVERAGE(I3,I158)</f>
        <v>57.557254901960782</v>
      </c>
      <c r="S3" s="3">
        <f t="shared" ref="S3:U3" si="6">$Q$3*AVERAGE(J3,J158)</f>
        <v>29.232549019607845</v>
      </c>
      <c r="T3" s="3">
        <f t="shared" si="6"/>
        <v>85.700392156862748</v>
      </c>
      <c r="U3" s="3">
        <f t="shared" si="6"/>
        <v>1.9972549019607846</v>
      </c>
      <c r="V3" s="2">
        <f>AVERAGE(M3,M158)</f>
        <v>0.28400000000000003</v>
      </c>
      <c r="W3" s="2">
        <v>2</v>
      </c>
      <c r="X3" s="4" t="s">
        <v>55</v>
      </c>
      <c r="Y3" s="5">
        <v>7.0489681012909813</v>
      </c>
      <c r="Z3" s="5">
        <v>12.055731119801997</v>
      </c>
      <c r="AA3" s="5">
        <v>30.826213496785932</v>
      </c>
      <c r="AB3" s="5">
        <v>9.9859982177509909E-2</v>
      </c>
      <c r="AC3" s="5">
        <v>3.5513333333333397E-2</v>
      </c>
      <c r="AE3" s="7"/>
      <c r="AF3" s="6"/>
      <c r="AG3" s="6"/>
      <c r="AH3" s="6"/>
      <c r="AI3" s="6"/>
      <c r="AJ3" s="6"/>
    </row>
    <row r="4" spans="1:36" x14ac:dyDescent="0.2">
      <c r="A4" t="s">
        <v>56</v>
      </c>
      <c r="B4">
        <v>165</v>
      </c>
      <c r="C4">
        <v>19</v>
      </c>
      <c r="D4">
        <v>9</v>
      </c>
      <c r="E4">
        <v>34</v>
      </c>
      <c r="F4">
        <v>1</v>
      </c>
      <c r="G4">
        <v>0.32100000000000001</v>
      </c>
      <c r="I4">
        <f t="shared" si="1"/>
        <v>0.11515151515151516</v>
      </c>
      <c r="J4">
        <f t="shared" si="2"/>
        <v>5.4545454545454543E-2</v>
      </c>
      <c r="K4">
        <f t="shared" si="3"/>
        <v>0.20606060606060606</v>
      </c>
      <c r="L4">
        <f t="shared" si="4"/>
        <v>6.0606060606060606E-3</v>
      </c>
      <c r="M4">
        <f t="shared" si="5"/>
        <v>0.32100000000000001</v>
      </c>
      <c r="O4">
        <v>3</v>
      </c>
      <c r="P4" s="4" t="s">
        <v>57</v>
      </c>
      <c r="Q4">
        <v>476</v>
      </c>
      <c r="R4" s="3">
        <f>$Q$4*AVERAGE(I5,I68,I163)</f>
        <v>72.920940771995618</v>
      </c>
      <c r="S4" s="3">
        <f t="shared" ref="S4:U4" si="7">$Q$4*AVERAGE(J5,J68,J163)</f>
        <v>19.801719018596657</v>
      </c>
      <c r="T4" s="3">
        <f t="shared" si="7"/>
        <v>68.110517268323179</v>
      </c>
      <c r="U4" s="3">
        <f t="shared" si="7"/>
        <v>2.6192061259571804</v>
      </c>
      <c r="V4" s="2">
        <f>AVERAGE(M5,M68,M163)</f>
        <v>0.25466666666666665</v>
      </c>
      <c r="W4" s="2">
        <v>2</v>
      </c>
      <c r="X4" s="4" t="s">
        <v>57</v>
      </c>
      <c r="Y4" s="5">
        <v>22.412653971325817</v>
      </c>
      <c r="Z4" s="5">
        <v>2.6249011187908096</v>
      </c>
      <c r="AA4" s="5">
        <v>13.236338608246363</v>
      </c>
      <c r="AB4" s="5">
        <v>0.72181120617390571</v>
      </c>
      <c r="AC4" s="5">
        <v>6.1800000000000188E-3</v>
      </c>
      <c r="AE4" s="7"/>
      <c r="AF4" s="6"/>
      <c r="AG4" s="6"/>
      <c r="AH4" s="6"/>
      <c r="AI4" s="6"/>
      <c r="AJ4" s="6"/>
    </row>
    <row r="5" spans="1:36" x14ac:dyDescent="0.2">
      <c r="A5" t="s">
        <v>57</v>
      </c>
      <c r="B5">
        <v>189</v>
      </c>
      <c r="C5">
        <v>37</v>
      </c>
      <c r="D5">
        <v>7</v>
      </c>
      <c r="E5">
        <v>26</v>
      </c>
      <c r="F5">
        <v>1</v>
      </c>
      <c r="G5">
        <v>0.24299999999999999</v>
      </c>
      <c r="I5">
        <f t="shared" si="1"/>
        <v>0.19576719576719576</v>
      </c>
      <c r="J5">
        <f t="shared" si="2"/>
        <v>3.7037037037037035E-2</v>
      </c>
      <c r="K5">
        <f t="shared" si="3"/>
        <v>0.13756613756613756</v>
      </c>
      <c r="L5">
        <f t="shared" si="4"/>
        <v>5.2910052910052907E-3</v>
      </c>
      <c r="M5">
        <f t="shared" si="5"/>
        <v>0.24299999999999999</v>
      </c>
      <c r="O5">
        <v>4</v>
      </c>
      <c r="P5" s="4" t="s">
        <v>64</v>
      </c>
      <c r="Q5">
        <v>397</v>
      </c>
      <c r="R5" s="3">
        <f>$Q$5*AVERAGE(I12,I67,I164)</f>
        <v>57.731113428481848</v>
      </c>
      <c r="S5" s="3">
        <f t="shared" ref="S5:U5" si="8">$Q$5*AVERAGE(J12,J67,J164)</f>
        <v>27.219471847954818</v>
      </c>
      <c r="T5" s="3">
        <f t="shared" si="8"/>
        <v>67.804594127349546</v>
      </c>
      <c r="U5" s="3">
        <f t="shared" si="8"/>
        <v>0.4097007223942209</v>
      </c>
      <c r="V5" s="2">
        <f>AVERAGE(M12,M67,M164)</f>
        <v>0.18833333333333332</v>
      </c>
      <c r="W5" s="2">
        <v>2</v>
      </c>
      <c r="X5" s="4" t="s">
        <v>64</v>
      </c>
      <c r="Y5" s="5">
        <v>7.2228266278120472</v>
      </c>
      <c r="Z5" s="5">
        <v>10.04265394814897</v>
      </c>
      <c r="AA5" s="5">
        <v>12.930415467272731</v>
      </c>
      <c r="AB5" s="2">
        <v>-1.4876941973890538</v>
      </c>
      <c r="AC5" s="2">
        <v>-6.0153333333333309E-2</v>
      </c>
      <c r="AE5" s="7"/>
      <c r="AF5" s="6"/>
      <c r="AG5" s="6"/>
      <c r="AH5" s="6"/>
      <c r="AI5" s="6"/>
      <c r="AJ5" s="6"/>
    </row>
    <row r="6" spans="1:36" x14ac:dyDescent="0.2">
      <c r="A6" t="s">
        <v>58</v>
      </c>
      <c r="B6">
        <v>173</v>
      </c>
      <c r="C6">
        <v>22</v>
      </c>
      <c r="D6">
        <v>7</v>
      </c>
      <c r="E6">
        <v>23</v>
      </c>
      <c r="F6">
        <v>4</v>
      </c>
      <c r="G6">
        <v>0.28299999999999997</v>
      </c>
      <c r="I6">
        <f t="shared" si="1"/>
        <v>0.12716763005780346</v>
      </c>
      <c r="J6">
        <f t="shared" si="2"/>
        <v>4.046242774566474E-2</v>
      </c>
      <c r="K6">
        <f t="shared" si="3"/>
        <v>0.13294797687861271</v>
      </c>
      <c r="L6">
        <f t="shared" si="4"/>
        <v>2.3121387283236993E-2</v>
      </c>
      <c r="M6">
        <f t="shared" si="5"/>
        <v>0.28299999999999997</v>
      </c>
      <c r="O6">
        <v>5</v>
      </c>
      <c r="P6" s="4" t="s">
        <v>59</v>
      </c>
      <c r="Q6">
        <v>448</v>
      </c>
      <c r="R6" s="3">
        <f>$Q$6*AVERAGE(I7,I64,I157)</f>
        <v>70.100835458577649</v>
      </c>
      <c r="S6" s="3">
        <f t="shared" ref="S6:U6" si="9">$Q$6*AVERAGE(J7,J64,J157)</f>
        <v>23.716491638993546</v>
      </c>
      <c r="T6" s="3">
        <f t="shared" si="9"/>
        <v>70.536821045440433</v>
      </c>
      <c r="U6" s="3">
        <f t="shared" si="9"/>
        <v>2.1342784570854745</v>
      </c>
      <c r="V6" s="2">
        <f>AVERAGE(M7,M64,M157)</f>
        <v>0.23899999999999999</v>
      </c>
      <c r="W6" s="2">
        <v>2</v>
      </c>
      <c r="X6" s="4" t="s">
        <v>59</v>
      </c>
      <c r="Y6" s="5">
        <v>19.592548657907848</v>
      </c>
      <c r="Z6" s="5">
        <v>6.5396737391876982</v>
      </c>
      <c r="AA6" s="5">
        <v>15.662642385363618</v>
      </c>
      <c r="AB6" s="5">
        <v>0.2368835373021998</v>
      </c>
      <c r="AC6" s="2">
        <v>-9.4866666666666433E-3</v>
      </c>
      <c r="AE6" s="7"/>
      <c r="AF6" s="6"/>
      <c r="AG6" s="6"/>
      <c r="AH6" s="6"/>
      <c r="AI6" s="6"/>
      <c r="AJ6" s="6"/>
    </row>
    <row r="7" spans="1:36" x14ac:dyDescent="0.2">
      <c r="A7" t="s">
        <v>59</v>
      </c>
      <c r="B7">
        <v>161</v>
      </c>
      <c r="C7">
        <v>27</v>
      </c>
      <c r="D7">
        <v>8</v>
      </c>
      <c r="E7">
        <v>27</v>
      </c>
      <c r="F7">
        <v>0</v>
      </c>
      <c r="G7">
        <v>0.23</v>
      </c>
      <c r="I7">
        <f t="shared" si="1"/>
        <v>0.16770186335403728</v>
      </c>
      <c r="J7">
        <f t="shared" si="2"/>
        <v>4.9689440993788817E-2</v>
      </c>
      <c r="K7">
        <f t="shared" si="3"/>
        <v>0.16770186335403728</v>
      </c>
      <c r="L7">
        <f t="shared" si="4"/>
        <v>0</v>
      </c>
      <c r="M7">
        <f t="shared" si="5"/>
        <v>0.23</v>
      </c>
      <c r="O7">
        <v>6</v>
      </c>
      <c r="P7" s="4" t="s">
        <v>56</v>
      </c>
      <c r="Q7">
        <v>423</v>
      </c>
      <c r="R7" s="3">
        <f>$Q$7*AVERAGE(I4,I2)</f>
        <v>64.698476090383608</v>
      </c>
      <c r="S7" s="3">
        <f t="shared" ref="S7:U7" si="10">$Q$7*AVERAGE(J4,J2)</f>
        <v>24.984340514976349</v>
      </c>
      <c r="T7" s="3">
        <f t="shared" si="10"/>
        <v>82.703205465055177</v>
      </c>
      <c r="U7" s="3">
        <f t="shared" si="10"/>
        <v>6.1719915922228061</v>
      </c>
      <c r="V7" s="2">
        <f>AVERAGE(M4,M2)</f>
        <v>0.29349999999999998</v>
      </c>
      <c r="W7" s="2">
        <v>2</v>
      </c>
      <c r="X7" s="4" t="s">
        <v>56</v>
      </c>
      <c r="Y7" s="5">
        <v>14.190189289713807</v>
      </c>
      <c r="Z7" s="5">
        <v>7.8075226151705017</v>
      </c>
      <c r="AA7" s="5">
        <v>27.829026804978362</v>
      </c>
      <c r="AB7" s="5">
        <v>4.2745966724395315</v>
      </c>
      <c r="AC7" s="5">
        <v>4.501333333333335E-2</v>
      </c>
      <c r="AE7" s="7"/>
      <c r="AF7" s="6"/>
      <c r="AG7" s="6"/>
      <c r="AH7" s="6"/>
      <c r="AI7" s="6"/>
      <c r="AJ7" s="6"/>
    </row>
    <row r="8" spans="1:36" x14ac:dyDescent="0.2">
      <c r="A8" t="s">
        <v>60</v>
      </c>
      <c r="B8">
        <v>97</v>
      </c>
      <c r="C8">
        <v>20</v>
      </c>
      <c r="D8">
        <v>7</v>
      </c>
      <c r="E8">
        <v>15</v>
      </c>
      <c r="F8">
        <v>1</v>
      </c>
      <c r="G8">
        <v>0.28899999999999998</v>
      </c>
      <c r="I8">
        <f t="shared" si="1"/>
        <v>0.20618556701030927</v>
      </c>
      <c r="J8">
        <f t="shared" si="2"/>
        <v>7.2164948453608241E-2</v>
      </c>
      <c r="K8">
        <f t="shared" si="3"/>
        <v>0.15463917525773196</v>
      </c>
      <c r="L8">
        <f t="shared" si="4"/>
        <v>1.0309278350515464E-2</v>
      </c>
      <c r="M8">
        <f t="shared" si="5"/>
        <v>0.28899999999999998</v>
      </c>
      <c r="O8">
        <v>7</v>
      </c>
      <c r="P8" s="4" t="s">
        <v>60</v>
      </c>
      <c r="Q8">
        <v>425</v>
      </c>
      <c r="R8" s="3">
        <f>$Q$8*AVERAGE(I8,I70,I180)</f>
        <v>59.502148653143259</v>
      </c>
      <c r="S8" s="3">
        <f t="shared" ref="S8:U8" si="11">$Q$8*AVERAGE(J8,J70,J180)</f>
        <v>18.686200158709198</v>
      </c>
      <c r="T8" s="3">
        <f t="shared" si="11"/>
        <v>54.208513353257871</v>
      </c>
      <c r="U8" s="3">
        <f t="shared" si="11"/>
        <v>2.7512935522000173</v>
      </c>
      <c r="V8" s="2">
        <f>AVERAGE(M8,M70,M180)</f>
        <v>0.26066666666666666</v>
      </c>
      <c r="W8" s="2">
        <v>2</v>
      </c>
      <c r="X8" s="4" t="s">
        <v>60</v>
      </c>
      <c r="Y8" s="5">
        <v>8.9938618524734579</v>
      </c>
      <c r="Z8" s="5">
        <v>1.5093822589033508</v>
      </c>
      <c r="AA8" s="2">
        <v>-0.6656653068189442</v>
      </c>
      <c r="AB8" s="5">
        <v>0.85389863241674258</v>
      </c>
      <c r="AC8" s="5">
        <v>1.2180000000000024E-2</v>
      </c>
      <c r="AE8" s="7"/>
      <c r="AF8" s="6"/>
      <c r="AG8" s="6"/>
      <c r="AH8" s="6"/>
      <c r="AI8" s="6"/>
      <c r="AJ8" s="6"/>
    </row>
    <row r="9" spans="1:36" x14ac:dyDescent="0.2">
      <c r="A9" t="s">
        <v>61</v>
      </c>
      <c r="B9">
        <v>135</v>
      </c>
      <c r="C9">
        <v>19</v>
      </c>
      <c r="D9">
        <v>6</v>
      </c>
      <c r="E9">
        <v>24</v>
      </c>
      <c r="F9">
        <v>1</v>
      </c>
      <c r="G9">
        <v>0.215</v>
      </c>
      <c r="I9">
        <f t="shared" si="1"/>
        <v>0.14074074074074075</v>
      </c>
      <c r="J9">
        <f t="shared" si="2"/>
        <v>4.4444444444444446E-2</v>
      </c>
      <c r="K9">
        <f t="shared" si="3"/>
        <v>0.17777777777777778</v>
      </c>
      <c r="L9">
        <f t="shared" si="4"/>
        <v>7.4074074074074077E-3</v>
      </c>
      <c r="M9">
        <f t="shared" si="5"/>
        <v>0.215</v>
      </c>
      <c r="O9">
        <v>8</v>
      </c>
      <c r="P9" s="4" t="s">
        <v>99</v>
      </c>
      <c r="Q9">
        <v>414</v>
      </c>
      <c r="R9" s="3">
        <f>$Q$9*AVERAGE(I47,I65,I167)</f>
        <v>63.75866499151779</v>
      </c>
      <c r="S9" s="3">
        <f t="shared" ref="S9:U9" si="12">$Q$9*AVERAGE(J47,J65,J167)</f>
        <v>20.787635839668383</v>
      </c>
      <c r="T9" s="3">
        <f t="shared" si="12"/>
        <v>59.876150777595598</v>
      </c>
      <c r="U9" s="3">
        <f t="shared" si="12"/>
        <v>0</v>
      </c>
      <c r="V9" s="2">
        <f>AVERAGE(M47,M65,M167)</f>
        <v>0.23600000000000002</v>
      </c>
      <c r="W9" s="2">
        <v>2</v>
      </c>
      <c r="X9" s="4" t="s">
        <v>99</v>
      </c>
      <c r="Y9" s="5">
        <v>13.250378190847989</v>
      </c>
      <c r="Z9" s="5">
        <v>3.6108179398625353</v>
      </c>
      <c r="AA9" s="5">
        <v>5.0019721175187826</v>
      </c>
      <c r="AB9" s="2">
        <v>-1.8973949197832747</v>
      </c>
      <c r="AC9" s="2">
        <v>-1.2486666666666618E-2</v>
      </c>
      <c r="AE9" s="7"/>
      <c r="AF9" s="6"/>
      <c r="AG9" s="6"/>
      <c r="AH9" s="6"/>
      <c r="AI9" s="6"/>
      <c r="AJ9" s="6"/>
    </row>
    <row r="10" spans="1:36" x14ac:dyDescent="0.2">
      <c r="A10" t="s">
        <v>62</v>
      </c>
      <c r="B10">
        <v>160</v>
      </c>
      <c r="C10">
        <v>17</v>
      </c>
      <c r="D10">
        <v>5</v>
      </c>
      <c r="E10">
        <v>21</v>
      </c>
      <c r="F10">
        <v>1</v>
      </c>
      <c r="G10">
        <v>0.25</v>
      </c>
      <c r="I10">
        <f t="shared" si="1"/>
        <v>0.10625</v>
      </c>
      <c r="J10">
        <f t="shared" si="2"/>
        <v>3.125E-2</v>
      </c>
      <c r="K10">
        <f t="shared" si="3"/>
        <v>0.13125000000000001</v>
      </c>
      <c r="L10">
        <f t="shared" si="4"/>
        <v>6.2500000000000003E-3</v>
      </c>
      <c r="M10">
        <f t="shared" si="5"/>
        <v>0.25</v>
      </c>
      <c r="O10">
        <v>9</v>
      </c>
      <c r="P10" s="4" t="s">
        <v>58</v>
      </c>
      <c r="Q10">
        <v>432</v>
      </c>
      <c r="R10" s="3">
        <f>$Q$10*AVERAGE(I6,I66,I189)</f>
        <v>51.798905354764003</v>
      </c>
      <c r="S10" s="3">
        <f t="shared" ref="S10:U10" si="13">$Q$10*AVERAGE(J6,J66,J189)</f>
        <v>14.419074427830138</v>
      </c>
      <c r="T10" s="3">
        <f t="shared" si="13"/>
        <v>49.834164983029531</v>
      </c>
      <c r="U10" s="3">
        <f t="shared" si="13"/>
        <v>6.8193212328055681</v>
      </c>
      <c r="V10" s="2">
        <f>AVERAGE(M6,M66,M189)</f>
        <v>0.2553333333333333</v>
      </c>
      <c r="W10" s="2">
        <v>2</v>
      </c>
      <c r="X10" s="4" t="s">
        <v>58</v>
      </c>
      <c r="Y10" s="5">
        <v>1.2906185540942019</v>
      </c>
      <c r="Z10" s="2">
        <v>-2.7577434719757097</v>
      </c>
      <c r="AA10" s="2">
        <v>-5.0400136770472841</v>
      </c>
      <c r="AB10" s="5">
        <v>4.9219263130222934</v>
      </c>
      <c r="AC10" s="5">
        <v>6.8466666666666676E-3</v>
      </c>
      <c r="AE10" s="7"/>
      <c r="AF10" s="6"/>
      <c r="AG10" s="6"/>
      <c r="AH10" s="6"/>
      <c r="AI10" s="6"/>
      <c r="AJ10" s="6"/>
    </row>
    <row r="11" spans="1:36" x14ac:dyDescent="0.2">
      <c r="A11" t="s">
        <v>63</v>
      </c>
      <c r="B11">
        <v>109</v>
      </c>
      <c r="C11">
        <v>14</v>
      </c>
      <c r="D11">
        <v>4</v>
      </c>
      <c r="E11">
        <v>13</v>
      </c>
      <c r="F11">
        <v>1</v>
      </c>
      <c r="G11">
        <v>0.28399999999999997</v>
      </c>
      <c r="I11">
        <f t="shared" si="1"/>
        <v>0.12844036697247707</v>
      </c>
      <c r="J11">
        <f t="shared" si="2"/>
        <v>3.669724770642202E-2</v>
      </c>
      <c r="K11">
        <f t="shared" si="3"/>
        <v>0.11926605504587157</v>
      </c>
      <c r="L11">
        <f t="shared" si="4"/>
        <v>9.1743119266055051E-3</v>
      </c>
      <c r="M11">
        <f t="shared" si="5"/>
        <v>0.28399999999999997</v>
      </c>
      <c r="O11">
        <v>10</v>
      </c>
      <c r="P11" s="4" t="s">
        <v>70</v>
      </c>
      <c r="Q11">
        <v>388</v>
      </c>
      <c r="R11" s="3">
        <f>$Q$11*AVERAGE(I18,I74,I166)</f>
        <v>43.050489710594704</v>
      </c>
      <c r="S11" s="3">
        <f t="shared" ref="S11:U11" si="14">$Q$11*AVERAGE(J18,J74,J166)</f>
        <v>13.333125044602218</v>
      </c>
      <c r="T11" s="3">
        <f t="shared" si="14"/>
        <v>53.266157123194183</v>
      </c>
      <c r="U11" s="3">
        <f t="shared" si="14"/>
        <v>5.1095783419946255</v>
      </c>
      <c r="V11" s="2">
        <f>AVERAGE(M18,M74,M166)</f>
        <v>0.25</v>
      </c>
      <c r="W11" s="2">
        <v>2</v>
      </c>
      <c r="X11" s="4" t="s">
        <v>70</v>
      </c>
      <c r="Y11" s="2">
        <v>-7.4577970900750969</v>
      </c>
      <c r="Z11" s="2">
        <v>-3.8436928552036296</v>
      </c>
      <c r="AA11" s="2">
        <v>-1.6080215368826316</v>
      </c>
      <c r="AB11" s="5">
        <v>3.2121834222113508</v>
      </c>
      <c r="AC11" s="5">
        <v>1.5133333333333665E-3</v>
      </c>
      <c r="AE11" s="7"/>
      <c r="AF11" s="6"/>
      <c r="AG11" s="6"/>
      <c r="AH11" s="6"/>
      <c r="AI11" s="6"/>
      <c r="AJ11" s="6"/>
    </row>
    <row r="12" spans="1:36" x14ac:dyDescent="0.2">
      <c r="A12" t="s">
        <v>64</v>
      </c>
      <c r="B12">
        <v>156</v>
      </c>
      <c r="C12">
        <v>19</v>
      </c>
      <c r="D12">
        <v>10</v>
      </c>
      <c r="E12">
        <v>24</v>
      </c>
      <c r="F12">
        <v>0</v>
      </c>
      <c r="G12">
        <v>0.14699999999999999</v>
      </c>
      <c r="I12">
        <f t="shared" si="1"/>
        <v>0.12179487179487179</v>
      </c>
      <c r="J12">
        <f t="shared" si="2"/>
        <v>6.4102564102564097E-2</v>
      </c>
      <c r="K12">
        <f t="shared" si="3"/>
        <v>0.15384615384615385</v>
      </c>
      <c r="L12">
        <f t="shared" si="4"/>
        <v>0</v>
      </c>
      <c r="M12">
        <f t="shared" si="5"/>
        <v>0.14699999999999999</v>
      </c>
      <c r="O12">
        <v>11</v>
      </c>
      <c r="P12" s="4" t="s">
        <v>67</v>
      </c>
      <c r="Q12">
        <v>454</v>
      </c>
      <c r="R12" s="3">
        <f>$Q$12*AVERAGE(I15,I76,I156)</f>
        <v>46.910745044488898</v>
      </c>
      <c r="S12" s="3">
        <f t="shared" ref="S12:U12" si="15">$Q$12*AVERAGE(J15,J76,J156)</f>
        <v>14.38053173433042</v>
      </c>
      <c r="T12" s="3">
        <f t="shared" si="15"/>
        <v>61.683929340595377</v>
      </c>
      <c r="U12" s="3">
        <f t="shared" si="15"/>
        <v>3.4858734442243264</v>
      </c>
      <c r="V12" s="2">
        <f>AVERAGE(M15,M76,M156)</f>
        <v>0.26433333333333336</v>
      </c>
      <c r="W12" s="2">
        <v>2</v>
      </c>
      <c r="X12" s="4" t="s">
        <v>67</v>
      </c>
      <c r="Y12" s="2">
        <v>-3.5975417561809024</v>
      </c>
      <c r="Z12" s="2">
        <v>-2.7962861654754274</v>
      </c>
      <c r="AA12" s="5">
        <v>6.8097506805185617</v>
      </c>
      <c r="AB12" s="5">
        <v>1.5884785244410518</v>
      </c>
      <c r="AC12" s="5">
        <v>1.5846666666666731E-2</v>
      </c>
      <c r="AE12" s="7"/>
      <c r="AF12" s="6"/>
      <c r="AG12" s="6"/>
      <c r="AH12" s="6"/>
      <c r="AI12" s="6"/>
      <c r="AJ12" s="6"/>
    </row>
    <row r="13" spans="1:36" x14ac:dyDescent="0.2">
      <c r="A13" t="s">
        <v>65</v>
      </c>
      <c r="B13">
        <v>120</v>
      </c>
      <c r="C13">
        <v>18</v>
      </c>
      <c r="D13">
        <v>6</v>
      </c>
      <c r="E13">
        <v>20</v>
      </c>
      <c r="F13">
        <v>0</v>
      </c>
      <c r="G13">
        <v>0.183</v>
      </c>
      <c r="I13">
        <f t="shared" si="1"/>
        <v>0.15</v>
      </c>
      <c r="J13">
        <f t="shared" si="2"/>
        <v>0.05</v>
      </c>
      <c r="K13">
        <f t="shared" si="3"/>
        <v>0.16666666666666666</v>
      </c>
      <c r="L13">
        <f t="shared" si="4"/>
        <v>0</v>
      </c>
      <c r="M13">
        <f t="shared" si="5"/>
        <v>0.183</v>
      </c>
      <c r="O13">
        <v>12</v>
      </c>
      <c r="P13" s="4" t="s">
        <v>62</v>
      </c>
      <c r="Q13">
        <v>395</v>
      </c>
      <c r="R13" s="3">
        <f>$Q$13*AVERAGE(I10,I78)</f>
        <v>44.943391393442624</v>
      </c>
      <c r="S13" s="3">
        <f t="shared" ref="S13:U13" si="16">$Q$13*AVERAGE(J10,J78)</f>
        <v>14.589907786885245</v>
      </c>
      <c r="T13" s="3">
        <f t="shared" si="16"/>
        <v>54.413678278688529</v>
      </c>
      <c r="U13" s="3">
        <f t="shared" si="16"/>
        <v>3.1769979508196724</v>
      </c>
      <c r="V13" s="2">
        <f>AVERAGE(M10,M78)</f>
        <v>0.2495</v>
      </c>
      <c r="W13" s="2">
        <v>2</v>
      </c>
      <c r="X13" s="4" t="s">
        <v>62</v>
      </c>
      <c r="Y13" s="2">
        <v>-5.5648954072271763</v>
      </c>
      <c r="Z13" s="2">
        <v>-2.5869101129206022</v>
      </c>
      <c r="AA13" s="2">
        <v>-0.46050038138828597</v>
      </c>
      <c r="AB13" s="5">
        <v>1.2796030310363977</v>
      </c>
      <c r="AC13" s="5">
        <v>1.0133333333333661E-3</v>
      </c>
      <c r="AE13" s="7"/>
      <c r="AF13" s="6"/>
      <c r="AG13" s="6"/>
      <c r="AH13" s="6"/>
      <c r="AI13" s="6"/>
      <c r="AJ13" s="6"/>
    </row>
    <row r="14" spans="1:36" x14ac:dyDescent="0.2">
      <c r="A14" t="s">
        <v>66</v>
      </c>
      <c r="B14">
        <v>82</v>
      </c>
      <c r="C14">
        <v>8</v>
      </c>
      <c r="D14">
        <v>1</v>
      </c>
      <c r="E14">
        <v>17</v>
      </c>
      <c r="F14">
        <v>1</v>
      </c>
      <c r="G14">
        <v>0.34200000000000003</v>
      </c>
      <c r="I14">
        <f t="shared" si="1"/>
        <v>9.7560975609756101E-2</v>
      </c>
      <c r="J14">
        <f t="shared" si="2"/>
        <v>1.2195121951219513E-2</v>
      </c>
      <c r="K14">
        <f t="shared" si="3"/>
        <v>0.2073170731707317</v>
      </c>
      <c r="L14">
        <f t="shared" si="4"/>
        <v>1.2195121951219513E-2</v>
      </c>
      <c r="M14">
        <f t="shared" si="5"/>
        <v>0.34200000000000003</v>
      </c>
      <c r="O14">
        <v>13</v>
      </c>
      <c r="P14" s="4" t="s">
        <v>68</v>
      </c>
      <c r="Q14">
        <v>376</v>
      </c>
      <c r="R14" s="3">
        <f>$Q$14*AVERAGE(I16,I71,I159)</f>
        <v>38.048707328704864</v>
      </c>
      <c r="S14" s="3">
        <f t="shared" ref="S14:U14" si="17">$Q$14*AVERAGE(J16,J71,J159)</f>
        <v>13.044266194891362</v>
      </c>
      <c r="T14" s="3">
        <f t="shared" si="17"/>
        <v>55.549477242677476</v>
      </c>
      <c r="U14" s="3">
        <f t="shared" si="17"/>
        <v>0.26497533474277662</v>
      </c>
      <c r="V14" s="2">
        <f>AVERAGE(M16,M71,M159)</f>
        <v>0.27733333333333338</v>
      </c>
      <c r="W14" s="2">
        <v>2</v>
      </c>
      <c r="X14" s="4" t="s">
        <v>68</v>
      </c>
      <c r="Y14" s="2">
        <v>-12.459579471964936</v>
      </c>
      <c r="Z14" s="2">
        <v>-4.1325517049144853</v>
      </c>
      <c r="AA14" s="5">
        <v>0.67529858260066078</v>
      </c>
      <c r="AB14" s="2">
        <v>-1.6324195850404981</v>
      </c>
      <c r="AC14" s="5">
        <v>2.8846666666666743E-2</v>
      </c>
      <c r="AE14" s="7"/>
      <c r="AF14" s="6"/>
      <c r="AG14" s="6"/>
      <c r="AH14" s="6"/>
      <c r="AI14" s="6"/>
      <c r="AJ14" s="6"/>
    </row>
    <row r="15" spans="1:36" x14ac:dyDescent="0.2">
      <c r="A15" t="s">
        <v>67</v>
      </c>
      <c r="B15">
        <v>145</v>
      </c>
      <c r="C15">
        <v>12</v>
      </c>
      <c r="D15">
        <v>4</v>
      </c>
      <c r="E15">
        <v>16</v>
      </c>
      <c r="F15">
        <v>0</v>
      </c>
      <c r="G15">
        <v>0.26200000000000001</v>
      </c>
      <c r="I15">
        <f t="shared" si="1"/>
        <v>8.2758620689655171E-2</v>
      </c>
      <c r="J15">
        <f t="shared" si="2"/>
        <v>2.7586206896551724E-2</v>
      </c>
      <c r="K15">
        <f t="shared" si="3"/>
        <v>0.1103448275862069</v>
      </c>
      <c r="L15">
        <f t="shared" si="4"/>
        <v>0</v>
      </c>
      <c r="M15">
        <f t="shared" si="5"/>
        <v>0.26200000000000001</v>
      </c>
      <c r="O15">
        <v>14</v>
      </c>
      <c r="P15" t="s">
        <v>115</v>
      </c>
      <c r="Q15">
        <v>255</v>
      </c>
      <c r="R15" s="3">
        <f>$Q$15*AVERAGE(I89,I206)</f>
        <v>28.893015170670036</v>
      </c>
      <c r="S15" s="3">
        <f t="shared" ref="S15:U15" si="18">$Q$15*AVERAGE(J89,J206)</f>
        <v>11.343631479140329</v>
      </c>
      <c r="T15" s="3">
        <f t="shared" si="18"/>
        <v>30.625790139064474</v>
      </c>
      <c r="U15" s="3">
        <f t="shared" si="18"/>
        <v>0.56415929203539827</v>
      </c>
      <c r="V15" s="2">
        <f>AVERAGE(M89,M206)</f>
        <v>0.2225</v>
      </c>
      <c r="W15" s="2">
        <v>2</v>
      </c>
      <c r="X15" t="s">
        <v>115</v>
      </c>
      <c r="Y15" s="2">
        <v>-21.615271629999764</v>
      </c>
      <c r="Z15" s="2">
        <v>-5.833186420665518</v>
      </c>
      <c r="AA15" s="2">
        <v>-24.248388521012341</v>
      </c>
      <c r="AB15" s="2">
        <v>-1.3332356277478765</v>
      </c>
      <c r="AC15" s="2">
        <v>-2.598666666666663E-2</v>
      </c>
      <c r="AE15" s="7"/>
      <c r="AF15" s="6"/>
      <c r="AG15" s="6"/>
      <c r="AH15" s="6"/>
      <c r="AI15" s="6"/>
      <c r="AJ15" s="6"/>
    </row>
    <row r="16" spans="1:36" x14ac:dyDescent="0.2">
      <c r="A16" t="s">
        <v>68</v>
      </c>
      <c r="B16">
        <v>142</v>
      </c>
      <c r="C16">
        <v>13</v>
      </c>
      <c r="D16">
        <v>5</v>
      </c>
      <c r="E16">
        <v>15</v>
      </c>
      <c r="F16">
        <v>0</v>
      </c>
      <c r="G16">
        <v>0.23899999999999999</v>
      </c>
      <c r="I16">
        <f t="shared" si="1"/>
        <v>9.154929577464789E-2</v>
      </c>
      <c r="J16">
        <f t="shared" si="2"/>
        <v>3.5211267605633804E-2</v>
      </c>
      <c r="K16">
        <f t="shared" si="3"/>
        <v>0.10563380281690141</v>
      </c>
      <c r="L16">
        <f t="shared" si="4"/>
        <v>0</v>
      </c>
      <c r="M16">
        <f t="shared" si="5"/>
        <v>0.23899999999999999</v>
      </c>
      <c r="O16">
        <v>15</v>
      </c>
      <c r="P16" t="s">
        <v>79</v>
      </c>
      <c r="Q16">
        <v>189</v>
      </c>
      <c r="R16" s="3">
        <f>$Q$16*AVERAGE(I27)</f>
        <v>30.483870967741936</v>
      </c>
      <c r="S16" s="3">
        <f t="shared" ref="S16:U16" si="19">$Q$16*AVERAGE(J27)</f>
        <v>18.29032258064516</v>
      </c>
      <c r="T16" s="3">
        <f t="shared" si="19"/>
        <v>24.387096774193548</v>
      </c>
      <c r="U16" s="3">
        <f t="shared" si="19"/>
        <v>0</v>
      </c>
      <c r="V16" s="2">
        <f>AVERAGE(M27)</f>
        <v>0.35499999999999998</v>
      </c>
      <c r="W16" s="2">
        <v>2</v>
      </c>
      <c r="X16" t="s">
        <v>79</v>
      </c>
      <c r="Y16" s="2">
        <v>-20.024415832927865</v>
      </c>
      <c r="Z16" s="5">
        <v>1.1135046808393128</v>
      </c>
      <c r="AA16" s="2">
        <v>-30.487081885883267</v>
      </c>
      <c r="AB16" s="2">
        <v>-1.8973949197832747</v>
      </c>
      <c r="AC16" s="5">
        <v>0.10651333333333335</v>
      </c>
      <c r="AE16" s="7"/>
      <c r="AF16" s="6"/>
      <c r="AG16" s="6"/>
      <c r="AH16" s="6"/>
      <c r="AI16" s="6"/>
      <c r="AJ16" s="6"/>
    </row>
    <row r="17" spans="1:36" x14ac:dyDescent="0.2">
      <c r="A17" t="s">
        <v>69</v>
      </c>
      <c r="B17">
        <v>125</v>
      </c>
      <c r="C17">
        <v>13</v>
      </c>
      <c r="D17">
        <v>3</v>
      </c>
      <c r="E17">
        <v>18</v>
      </c>
      <c r="F17">
        <v>0</v>
      </c>
      <c r="G17">
        <v>0.248</v>
      </c>
      <c r="I17">
        <f t="shared" si="1"/>
        <v>0.104</v>
      </c>
      <c r="J17">
        <f t="shared" si="2"/>
        <v>2.4E-2</v>
      </c>
      <c r="K17">
        <f t="shared" si="3"/>
        <v>0.14399999999999999</v>
      </c>
      <c r="L17">
        <f t="shared" si="4"/>
        <v>0</v>
      </c>
      <c r="M17">
        <f t="shared" si="5"/>
        <v>0.248</v>
      </c>
      <c r="O17">
        <v>16</v>
      </c>
      <c r="P17" t="s">
        <v>74</v>
      </c>
      <c r="Q17">
        <v>317</v>
      </c>
      <c r="R17" s="3">
        <f>$Q$17*AVERAGE(I22,I109)</f>
        <v>45.757440476190474</v>
      </c>
      <c r="S17" s="3">
        <f t="shared" ref="S17:U17" si="20">$Q$17*AVERAGE(J22,J109)</f>
        <v>21.699404761904759</v>
      </c>
      <c r="T17" s="3">
        <f t="shared" si="20"/>
        <v>64.154761904761912</v>
      </c>
      <c r="U17" s="3">
        <f t="shared" si="20"/>
        <v>0</v>
      </c>
      <c r="V17" s="2">
        <f>AVERAGE(M22,M109)</f>
        <v>0.23199999999999998</v>
      </c>
      <c r="W17" s="2">
        <v>2</v>
      </c>
      <c r="X17" t="s">
        <v>74</v>
      </c>
      <c r="Y17" s="2">
        <v>-4.7508463244793262</v>
      </c>
      <c r="Z17" s="5">
        <v>4.5225868620989118</v>
      </c>
      <c r="AA17" s="5">
        <v>9.2805832446850971</v>
      </c>
      <c r="AB17" s="2">
        <v>-1.8973949197832747</v>
      </c>
      <c r="AC17" s="2">
        <v>-1.6486666666666649E-2</v>
      </c>
      <c r="AE17" s="7"/>
      <c r="AF17" s="6"/>
      <c r="AG17" s="6"/>
      <c r="AH17" s="6"/>
      <c r="AI17" s="6"/>
      <c r="AJ17" s="6"/>
    </row>
    <row r="18" spans="1:36" x14ac:dyDescent="0.2">
      <c r="A18" t="s">
        <v>70</v>
      </c>
      <c r="B18">
        <v>93</v>
      </c>
      <c r="C18">
        <v>12</v>
      </c>
      <c r="D18">
        <v>3</v>
      </c>
      <c r="E18">
        <v>16</v>
      </c>
      <c r="F18">
        <v>2</v>
      </c>
      <c r="G18">
        <v>0.22600000000000001</v>
      </c>
      <c r="I18">
        <f t="shared" si="1"/>
        <v>0.12903225806451613</v>
      </c>
      <c r="J18">
        <f t="shared" si="2"/>
        <v>3.2258064516129031E-2</v>
      </c>
      <c r="K18">
        <f t="shared" si="3"/>
        <v>0.17204301075268819</v>
      </c>
      <c r="L18">
        <f t="shared" si="4"/>
        <v>2.1505376344086023E-2</v>
      </c>
      <c r="M18">
        <f t="shared" si="5"/>
        <v>0.22600000000000001</v>
      </c>
      <c r="O18">
        <v>17</v>
      </c>
      <c r="P18" s="4" t="s">
        <v>97</v>
      </c>
      <c r="Q18">
        <v>375</v>
      </c>
      <c r="R18" s="3">
        <f>$Q$18*AVERAGE(I45,I69,I174)</f>
        <v>41.051649112396774</v>
      </c>
      <c r="S18" s="3">
        <f t="shared" ref="S18:U18" si="21">$Q$18*AVERAGE(J45,J69,J174)</f>
        <v>12.757905602531769</v>
      </c>
      <c r="T18" s="3">
        <f t="shared" si="21"/>
        <v>41.030015329080747</v>
      </c>
      <c r="U18" s="3">
        <f t="shared" si="21"/>
        <v>0</v>
      </c>
      <c r="V18" s="2">
        <f>AVERAGE(M45,M69,M174)</f>
        <v>0.24300000000000002</v>
      </c>
      <c r="W18" s="2">
        <v>2</v>
      </c>
      <c r="X18" s="4" t="s">
        <v>97</v>
      </c>
      <c r="Y18" s="2">
        <v>-9.4566376882730268</v>
      </c>
      <c r="Z18" s="2">
        <v>-4.418912297274078</v>
      </c>
      <c r="AA18" s="2">
        <v>-13.844163330996068</v>
      </c>
      <c r="AB18" s="2">
        <v>-1.8973949197832747</v>
      </c>
      <c r="AC18" s="2">
        <v>-5.486666666666612E-3</v>
      </c>
      <c r="AE18" s="7"/>
      <c r="AF18" s="6"/>
      <c r="AG18" s="6"/>
      <c r="AH18" s="6"/>
      <c r="AI18" s="6"/>
      <c r="AJ18" s="6"/>
    </row>
    <row r="19" spans="1:36" x14ac:dyDescent="0.2">
      <c r="A19" t="s">
        <v>71</v>
      </c>
      <c r="B19">
        <v>72</v>
      </c>
      <c r="C19">
        <v>9</v>
      </c>
      <c r="D19">
        <v>2</v>
      </c>
      <c r="E19">
        <v>15</v>
      </c>
      <c r="F19">
        <v>0</v>
      </c>
      <c r="G19">
        <v>0.27800000000000002</v>
      </c>
      <c r="I19">
        <f t="shared" si="1"/>
        <v>0.125</v>
      </c>
      <c r="J19">
        <f t="shared" si="2"/>
        <v>2.7777777777777776E-2</v>
      </c>
      <c r="K19">
        <f t="shared" si="3"/>
        <v>0.20833333333333334</v>
      </c>
      <c r="L19">
        <f t="shared" si="4"/>
        <v>0</v>
      </c>
      <c r="M19">
        <f t="shared" si="5"/>
        <v>0.27800000000000002</v>
      </c>
      <c r="O19">
        <v>18</v>
      </c>
      <c r="P19" s="4" t="s">
        <v>61</v>
      </c>
      <c r="Q19">
        <v>385</v>
      </c>
      <c r="R19" s="3">
        <f>$Q$19*AVERAGE(I9,I86,I175)</f>
        <v>49.207686685792133</v>
      </c>
      <c r="S19" s="3">
        <f t="shared" ref="S19:U19" si="22">$Q$19*AVERAGE(J9,J86,J175)</f>
        <v>13.424843073636639</v>
      </c>
      <c r="T19" s="3">
        <f t="shared" si="22"/>
        <v>48.358736752838624</v>
      </c>
      <c r="U19" s="3">
        <f t="shared" si="22"/>
        <v>0.95061728395061729</v>
      </c>
      <c r="V19" s="2">
        <f>AVERAGE(M9,M86,M175)</f>
        <v>0.21766666666666667</v>
      </c>
      <c r="W19" s="2">
        <v>2</v>
      </c>
      <c r="X19" s="4" t="s">
        <v>61</v>
      </c>
      <c r="Y19" s="2">
        <v>-1.3006001148776676</v>
      </c>
      <c r="Z19" s="2">
        <v>-3.7519748261692083</v>
      </c>
      <c r="AA19" s="2">
        <v>-6.5154419072381913</v>
      </c>
      <c r="AB19" s="2">
        <v>-0.94677763583265739</v>
      </c>
      <c r="AC19" s="2">
        <v>-3.0819999999999959E-2</v>
      </c>
      <c r="AE19" s="7"/>
      <c r="AF19" s="6"/>
      <c r="AG19" s="6"/>
      <c r="AH19" s="6"/>
      <c r="AI19" s="6"/>
      <c r="AJ19" s="6"/>
    </row>
    <row r="20" spans="1:36" x14ac:dyDescent="0.2">
      <c r="A20" t="s">
        <v>72</v>
      </c>
      <c r="B20">
        <v>130</v>
      </c>
      <c r="C20">
        <v>12</v>
      </c>
      <c r="D20">
        <v>2</v>
      </c>
      <c r="E20">
        <v>17</v>
      </c>
      <c r="F20">
        <v>0</v>
      </c>
      <c r="G20">
        <v>0.23799999999999999</v>
      </c>
      <c r="I20">
        <f t="shared" si="1"/>
        <v>9.2307692307692313E-2</v>
      </c>
      <c r="J20">
        <f t="shared" si="2"/>
        <v>1.5384615384615385E-2</v>
      </c>
      <c r="K20">
        <f t="shared" si="3"/>
        <v>0.13076923076923078</v>
      </c>
      <c r="L20">
        <f t="shared" si="4"/>
        <v>0</v>
      </c>
      <c r="M20">
        <f t="shared" si="5"/>
        <v>0.23799999999999999</v>
      </c>
      <c r="O20">
        <v>19</v>
      </c>
      <c r="P20" s="4" t="s">
        <v>78</v>
      </c>
      <c r="Q20">
        <v>387</v>
      </c>
      <c r="R20" s="3">
        <f>$Q$20*AVERAGE(I26,I102)</f>
        <v>54.485526315789471</v>
      </c>
      <c r="S20" s="3">
        <f t="shared" ref="S20:U20" si="23">$Q$20*AVERAGE(J26,J102)</f>
        <v>8.3171052631578934</v>
      </c>
      <c r="T20" s="3">
        <f t="shared" si="23"/>
        <v>43.876973684210526</v>
      </c>
      <c r="U20" s="3">
        <f t="shared" si="23"/>
        <v>0</v>
      </c>
      <c r="V20" s="2">
        <f>AVERAGE(M26,M102)</f>
        <v>0.254</v>
      </c>
      <c r="W20" s="2">
        <v>2</v>
      </c>
      <c r="X20" s="4" t="s">
        <v>78</v>
      </c>
      <c r="Y20" s="5">
        <v>3.9772395151196704</v>
      </c>
      <c r="Z20" s="2">
        <v>-8.8597126366479539</v>
      </c>
      <c r="AA20" s="2">
        <v>-10.997204975866289</v>
      </c>
      <c r="AB20" s="2">
        <v>-1.8973949197832747</v>
      </c>
      <c r="AC20" s="5">
        <v>5.5133333333333701E-3</v>
      </c>
      <c r="AE20" s="7"/>
      <c r="AF20" s="6"/>
      <c r="AG20" s="6"/>
      <c r="AH20" s="6"/>
      <c r="AI20" s="6"/>
      <c r="AJ20" s="6"/>
    </row>
    <row r="21" spans="1:36" x14ac:dyDescent="0.2">
      <c r="A21" t="s">
        <v>73</v>
      </c>
      <c r="B21">
        <v>98</v>
      </c>
      <c r="C21">
        <v>10</v>
      </c>
      <c r="D21">
        <v>5</v>
      </c>
      <c r="E21">
        <v>13</v>
      </c>
      <c r="F21">
        <v>0</v>
      </c>
      <c r="G21">
        <v>0.20399999999999999</v>
      </c>
      <c r="I21">
        <f t="shared" si="1"/>
        <v>0.10204081632653061</v>
      </c>
      <c r="J21">
        <f t="shared" si="2"/>
        <v>5.1020408163265307E-2</v>
      </c>
      <c r="K21">
        <f t="shared" si="3"/>
        <v>0.1326530612244898</v>
      </c>
      <c r="L21">
        <f t="shared" si="4"/>
        <v>0</v>
      </c>
      <c r="M21">
        <f t="shared" si="5"/>
        <v>0.20399999999999999</v>
      </c>
      <c r="O21">
        <v>20</v>
      </c>
      <c r="P21" s="4" t="s">
        <v>65</v>
      </c>
      <c r="Q21">
        <v>303</v>
      </c>
      <c r="R21" s="3">
        <f>$Q$21*AVERAGE(I13,I82,I195)</f>
        <v>42.046680542213686</v>
      </c>
      <c r="S21" s="3">
        <f t="shared" ref="S21:U21" si="24">$Q$21*AVERAGE(J13,J82,J195)</f>
        <v>12.574602412210481</v>
      </c>
      <c r="T21" s="3">
        <f t="shared" si="24"/>
        <v>39.324492119400858</v>
      </c>
      <c r="U21" s="3">
        <f t="shared" si="24"/>
        <v>0</v>
      </c>
      <c r="V21" s="2">
        <f>AVERAGE(M13,M82,M195)</f>
        <v>0.21233333333333335</v>
      </c>
      <c r="W21" s="2">
        <v>2</v>
      </c>
      <c r="X21" s="4" t="s">
        <v>65</v>
      </c>
      <c r="Y21" s="2">
        <v>-8.4616062584561149</v>
      </c>
      <c r="Z21" s="2">
        <v>-4.602215487595366</v>
      </c>
      <c r="AA21" s="2">
        <v>-15.549686540675957</v>
      </c>
      <c r="AB21" s="2">
        <v>-1.8973949197832747</v>
      </c>
      <c r="AC21" s="2">
        <v>-3.6153333333333287E-2</v>
      </c>
      <c r="AE21" s="7"/>
      <c r="AF21" s="6"/>
      <c r="AG21" s="6"/>
      <c r="AH21" s="6"/>
      <c r="AI21" s="6"/>
      <c r="AJ21" s="6"/>
    </row>
    <row r="22" spans="1:36" x14ac:dyDescent="0.2">
      <c r="A22" t="s">
        <v>74</v>
      </c>
      <c r="B22">
        <v>48</v>
      </c>
      <c r="C22">
        <v>7</v>
      </c>
      <c r="D22">
        <v>4</v>
      </c>
      <c r="E22">
        <v>10</v>
      </c>
      <c r="F22">
        <v>0</v>
      </c>
      <c r="G22">
        <v>0.25</v>
      </c>
      <c r="I22">
        <f t="shared" si="1"/>
        <v>0.14583333333333334</v>
      </c>
      <c r="J22">
        <f t="shared" si="2"/>
        <v>8.3333333333333329E-2</v>
      </c>
      <c r="K22">
        <f t="shared" si="3"/>
        <v>0.20833333333333334</v>
      </c>
      <c r="L22">
        <f t="shared" si="4"/>
        <v>0</v>
      </c>
      <c r="M22">
        <f t="shared" si="5"/>
        <v>0.25</v>
      </c>
      <c r="O22">
        <v>21</v>
      </c>
      <c r="P22" s="4" t="s">
        <v>63</v>
      </c>
      <c r="Q22">
        <v>390</v>
      </c>
      <c r="R22" s="3">
        <f>$Q$22*AVERAGE(I11,I79,I161)</f>
        <v>48.37589985353523</v>
      </c>
      <c r="S22" s="3">
        <f t="shared" ref="S22:U22" si="25">$Q$22*AVERAGE(J11,J79,J161)</f>
        <v>14.900085390657544</v>
      </c>
      <c r="T22" s="3">
        <f t="shared" si="25"/>
        <v>48.791005894405885</v>
      </c>
      <c r="U22" s="3">
        <f t="shared" si="25"/>
        <v>2.0206860281657222</v>
      </c>
      <c r="V22" s="2">
        <f>AVERAGE(M11,M79,M161)</f>
        <v>0.25766666666666665</v>
      </c>
      <c r="W22" s="2">
        <v>2</v>
      </c>
      <c r="X22" s="4" t="s">
        <v>63</v>
      </c>
      <c r="Y22" s="2">
        <v>-2.1323869471345702</v>
      </c>
      <c r="Z22" s="2">
        <v>-2.2767325091483031</v>
      </c>
      <c r="AA22" s="2">
        <v>-6.0831727656709305</v>
      </c>
      <c r="AB22" s="5">
        <v>0.1232911083824475</v>
      </c>
      <c r="AC22" s="5">
        <v>9.1800000000000215E-3</v>
      </c>
      <c r="AE22" s="7"/>
      <c r="AF22" s="6"/>
      <c r="AG22" s="6"/>
      <c r="AH22" s="6"/>
      <c r="AI22" s="6"/>
      <c r="AJ22" s="6"/>
    </row>
    <row r="23" spans="1:36" x14ac:dyDescent="0.2">
      <c r="A23" t="s">
        <v>75</v>
      </c>
      <c r="B23">
        <v>48</v>
      </c>
      <c r="C23">
        <v>8</v>
      </c>
      <c r="D23">
        <v>4</v>
      </c>
      <c r="E23">
        <v>13</v>
      </c>
      <c r="F23">
        <v>0</v>
      </c>
      <c r="G23">
        <v>0.188</v>
      </c>
      <c r="I23">
        <f t="shared" si="1"/>
        <v>0.16666666666666666</v>
      </c>
      <c r="J23">
        <f t="shared" si="2"/>
        <v>8.3333333333333329E-2</v>
      </c>
      <c r="K23">
        <f t="shared" si="3"/>
        <v>0.27083333333333331</v>
      </c>
      <c r="L23">
        <f t="shared" si="4"/>
        <v>0</v>
      </c>
      <c r="M23">
        <f t="shared" si="5"/>
        <v>0.188</v>
      </c>
      <c r="O23">
        <v>22</v>
      </c>
      <c r="P23" t="s">
        <v>80</v>
      </c>
      <c r="Q23">
        <v>327</v>
      </c>
      <c r="R23" s="3"/>
      <c r="S23" s="3"/>
      <c r="T23" s="3"/>
      <c r="U23" s="3"/>
      <c r="V23" s="2"/>
      <c r="W23" s="2">
        <v>2</v>
      </c>
      <c r="X23" t="s">
        <v>80</v>
      </c>
      <c r="Y23" s="2"/>
      <c r="Z23" s="2"/>
      <c r="AA23" s="2"/>
      <c r="AB23" s="2"/>
      <c r="AC23" s="2"/>
      <c r="AE23" s="7"/>
      <c r="AF23" s="6"/>
      <c r="AG23" s="6"/>
      <c r="AH23" s="6"/>
      <c r="AI23" s="6"/>
      <c r="AJ23" s="6"/>
    </row>
    <row r="24" spans="1:36" x14ac:dyDescent="0.2">
      <c r="A24" t="s">
        <v>76</v>
      </c>
      <c r="B24">
        <v>53</v>
      </c>
      <c r="C24">
        <v>10</v>
      </c>
      <c r="D24">
        <v>3</v>
      </c>
      <c r="E24">
        <v>7</v>
      </c>
      <c r="F24">
        <v>1</v>
      </c>
      <c r="G24">
        <v>0.245</v>
      </c>
      <c r="I24">
        <f t="shared" si="1"/>
        <v>0.18867924528301888</v>
      </c>
      <c r="J24">
        <f t="shared" si="2"/>
        <v>5.6603773584905662E-2</v>
      </c>
      <c r="K24">
        <f t="shared" si="3"/>
        <v>0.13207547169811321</v>
      </c>
      <c r="L24">
        <f t="shared" si="4"/>
        <v>1.8867924528301886E-2</v>
      </c>
      <c r="M24">
        <f t="shared" si="5"/>
        <v>0.245</v>
      </c>
      <c r="O24">
        <v>23</v>
      </c>
      <c r="P24" s="4" t="s">
        <v>73</v>
      </c>
      <c r="Q24">
        <v>397</v>
      </c>
      <c r="R24" s="3">
        <f>$Q$24*AVERAGE(I21,I83,I165)</f>
        <v>41.288303213415247</v>
      </c>
      <c r="S24" s="3">
        <f t="shared" ref="S24:U24" si="26">$Q$24*AVERAGE(J21,J83,J165)</f>
        <v>14.235052358863193</v>
      </c>
      <c r="T24" s="3">
        <f t="shared" si="26"/>
        <v>47.538809954361497</v>
      </c>
      <c r="U24" s="3">
        <f t="shared" si="26"/>
        <v>0.41877637130801681</v>
      </c>
      <c r="V24" s="2">
        <f>AVERAGE(M21,M83,M165)</f>
        <v>0.22766666666666668</v>
      </c>
      <c r="W24" s="2">
        <v>2</v>
      </c>
      <c r="X24" s="4" t="s">
        <v>73</v>
      </c>
      <c r="Y24" s="2">
        <v>-9.2199835872545535</v>
      </c>
      <c r="Z24" s="2">
        <v>-2.9417655409426544</v>
      </c>
      <c r="AA24" s="2">
        <v>-7.3353687057153181</v>
      </c>
      <c r="AB24" s="2">
        <v>-1.4786185484752579</v>
      </c>
      <c r="AC24" s="2">
        <v>-2.081999999999995E-2</v>
      </c>
      <c r="AE24" s="7"/>
      <c r="AF24" s="6"/>
      <c r="AG24" s="6"/>
      <c r="AH24" s="6"/>
      <c r="AI24" s="6"/>
      <c r="AJ24" s="6"/>
    </row>
    <row r="25" spans="1:36" x14ac:dyDescent="0.2">
      <c r="A25" t="s">
        <v>77</v>
      </c>
      <c r="B25">
        <v>98</v>
      </c>
      <c r="C25">
        <v>11</v>
      </c>
      <c r="D25">
        <v>4</v>
      </c>
      <c r="E25">
        <v>10</v>
      </c>
      <c r="F25">
        <v>0</v>
      </c>
      <c r="G25">
        <v>0.214</v>
      </c>
      <c r="I25">
        <f t="shared" si="1"/>
        <v>0.11224489795918367</v>
      </c>
      <c r="J25">
        <f t="shared" si="2"/>
        <v>4.0816326530612242E-2</v>
      </c>
      <c r="K25">
        <f t="shared" si="3"/>
        <v>0.10204081632653061</v>
      </c>
      <c r="L25">
        <f t="shared" si="4"/>
        <v>0</v>
      </c>
      <c r="M25">
        <f t="shared" si="5"/>
        <v>0.214</v>
      </c>
      <c r="O25">
        <v>24</v>
      </c>
      <c r="P25" s="4" t="s">
        <v>85</v>
      </c>
      <c r="Q25">
        <v>385</v>
      </c>
      <c r="R25" s="3">
        <f>$Q$25*AVERAGE(I33,I99,I168)</f>
        <v>40.892689274571595</v>
      </c>
      <c r="S25" s="3">
        <f t="shared" ref="S25:U25" si="27">$Q$25*AVERAGE(J33,J99,J168)</f>
        <v>18.067693586065253</v>
      </c>
      <c r="T25" s="3">
        <f t="shared" si="27"/>
        <v>47.688224134957586</v>
      </c>
      <c r="U25" s="3">
        <f t="shared" si="27"/>
        <v>0</v>
      </c>
      <c r="V25" s="2">
        <f>AVERAGE(M33,M99,M168)</f>
        <v>0.17100000000000001</v>
      </c>
      <c r="W25" s="2">
        <v>2</v>
      </c>
      <c r="X25" s="4" t="s">
        <v>85</v>
      </c>
      <c r="Y25" s="2">
        <v>-9.6155975260982061</v>
      </c>
      <c r="Z25" s="5">
        <v>0.89087568625940605</v>
      </c>
      <c r="AA25" s="2">
        <v>-7.1859545251192287</v>
      </c>
      <c r="AB25" s="2">
        <v>-1.8973949197832747</v>
      </c>
      <c r="AC25" s="2">
        <v>-7.748666666666662E-2</v>
      </c>
      <c r="AE25" s="7"/>
      <c r="AF25" s="6"/>
      <c r="AG25" s="6"/>
      <c r="AH25" s="6"/>
      <c r="AI25" s="6"/>
      <c r="AJ25" s="6"/>
    </row>
    <row r="26" spans="1:36" x14ac:dyDescent="0.2">
      <c r="A26" t="s">
        <v>78</v>
      </c>
      <c r="B26">
        <v>76</v>
      </c>
      <c r="C26">
        <v>10</v>
      </c>
      <c r="D26">
        <v>2</v>
      </c>
      <c r="E26">
        <v>9</v>
      </c>
      <c r="F26">
        <v>0</v>
      </c>
      <c r="G26">
        <v>0.25</v>
      </c>
      <c r="I26">
        <f t="shared" si="1"/>
        <v>0.13157894736842105</v>
      </c>
      <c r="J26">
        <f t="shared" si="2"/>
        <v>2.6315789473684209E-2</v>
      </c>
      <c r="K26">
        <f t="shared" si="3"/>
        <v>0.11842105263157894</v>
      </c>
      <c r="L26">
        <f t="shared" si="4"/>
        <v>0</v>
      </c>
      <c r="M26">
        <f t="shared" si="5"/>
        <v>0.25</v>
      </c>
      <c r="O26">
        <v>25</v>
      </c>
      <c r="P26" t="s">
        <v>96</v>
      </c>
      <c r="Q26">
        <v>328</v>
      </c>
      <c r="R26" s="3"/>
      <c r="S26" s="3"/>
      <c r="T26" s="3"/>
      <c r="U26" s="3"/>
      <c r="V26" s="2"/>
      <c r="W26" s="2">
        <v>2</v>
      </c>
      <c r="X26" t="s">
        <v>96</v>
      </c>
      <c r="Y26" s="2"/>
      <c r="Z26" s="2"/>
      <c r="AA26" s="2"/>
      <c r="AB26" s="2"/>
      <c r="AC26" s="2"/>
      <c r="AE26" s="7"/>
      <c r="AF26" s="6"/>
      <c r="AG26" s="6"/>
      <c r="AH26" s="6"/>
      <c r="AI26" s="6"/>
      <c r="AJ26" s="6"/>
    </row>
    <row r="27" spans="1:36" x14ac:dyDescent="0.2">
      <c r="A27" t="s">
        <v>79</v>
      </c>
      <c r="B27">
        <v>31</v>
      </c>
      <c r="C27">
        <v>5</v>
      </c>
      <c r="D27">
        <v>3</v>
      </c>
      <c r="E27">
        <v>4</v>
      </c>
      <c r="F27">
        <v>0</v>
      </c>
      <c r="G27">
        <v>0.35499999999999998</v>
      </c>
      <c r="I27">
        <f t="shared" si="1"/>
        <v>0.16129032258064516</v>
      </c>
      <c r="J27">
        <f t="shared" si="2"/>
        <v>9.6774193548387094E-2</v>
      </c>
      <c r="K27">
        <f t="shared" si="3"/>
        <v>0.12903225806451613</v>
      </c>
      <c r="L27">
        <f t="shared" si="4"/>
        <v>0</v>
      </c>
      <c r="M27">
        <f t="shared" si="5"/>
        <v>0.35499999999999998</v>
      </c>
      <c r="O27">
        <v>26</v>
      </c>
      <c r="P27" s="4" t="s">
        <v>112</v>
      </c>
      <c r="Q27">
        <v>398</v>
      </c>
      <c r="R27" s="3">
        <f>$Q$27*AVERAGE(I72,I203)</f>
        <v>41.319843173299255</v>
      </c>
      <c r="S27" s="3">
        <f t="shared" ref="S27:U27" si="28">$Q$27*AVERAGE(J72,J203)</f>
        <v>14.501098648590427</v>
      </c>
      <c r="T27" s="3">
        <f t="shared" si="28"/>
        <v>53.351696801711881</v>
      </c>
      <c r="U27" s="3">
        <f t="shared" si="28"/>
        <v>1.1117318435754191</v>
      </c>
      <c r="V27" s="2">
        <f>AVERAGE(M72)</f>
        <v>0.23899999999999999</v>
      </c>
      <c r="W27" s="2">
        <v>2</v>
      </c>
      <c r="X27" s="4" t="s">
        <v>112</v>
      </c>
      <c r="Y27" s="2">
        <v>-9.1884436273705461</v>
      </c>
      <c r="Z27" s="2">
        <v>-2.6757192512154209</v>
      </c>
      <c r="AA27" s="2">
        <v>-1.5224818583649338</v>
      </c>
      <c r="AB27" s="2">
        <v>-0.78566307620785558</v>
      </c>
      <c r="AC27" s="2">
        <v>-9.4866666666666433E-3</v>
      </c>
      <c r="AE27" s="7"/>
      <c r="AF27" s="6"/>
      <c r="AG27" s="6"/>
      <c r="AH27" s="6"/>
      <c r="AI27" s="6"/>
      <c r="AJ27" s="6"/>
    </row>
    <row r="28" spans="1:36" x14ac:dyDescent="0.2">
      <c r="A28" t="s">
        <v>80</v>
      </c>
      <c r="B28">
        <v>55</v>
      </c>
      <c r="C28">
        <v>5</v>
      </c>
      <c r="D28">
        <v>3</v>
      </c>
      <c r="E28">
        <v>7</v>
      </c>
      <c r="F28">
        <v>0</v>
      </c>
      <c r="G28">
        <v>0.27300000000000002</v>
      </c>
      <c r="I28">
        <f t="shared" si="1"/>
        <v>9.0909090909090912E-2</v>
      </c>
      <c r="J28">
        <f t="shared" si="2"/>
        <v>5.4545454545454543E-2</v>
      </c>
      <c r="K28">
        <f t="shared" si="3"/>
        <v>0.12727272727272726</v>
      </c>
      <c r="L28">
        <f t="shared" si="4"/>
        <v>0</v>
      </c>
      <c r="M28">
        <f t="shared" si="5"/>
        <v>0.27300000000000002</v>
      </c>
      <c r="O28">
        <v>27</v>
      </c>
      <c r="P28" t="s">
        <v>82</v>
      </c>
      <c r="Q28">
        <v>321</v>
      </c>
      <c r="R28" s="3"/>
      <c r="S28" s="3"/>
      <c r="T28" s="3"/>
      <c r="U28" s="3"/>
      <c r="V28" s="2"/>
      <c r="W28" s="2">
        <v>2</v>
      </c>
      <c r="X28" t="s">
        <v>82</v>
      </c>
      <c r="Y28" s="2"/>
      <c r="Z28" s="2"/>
      <c r="AA28" s="2"/>
      <c r="AB28" s="2"/>
      <c r="AC28" s="2"/>
      <c r="AE28" s="7"/>
      <c r="AF28" s="6"/>
      <c r="AG28" s="6"/>
      <c r="AH28" s="6"/>
      <c r="AI28" s="6"/>
      <c r="AJ28" s="6"/>
    </row>
    <row r="29" spans="1:36" x14ac:dyDescent="0.2">
      <c r="A29" t="s">
        <v>81</v>
      </c>
      <c r="B29">
        <v>53</v>
      </c>
      <c r="C29">
        <v>10</v>
      </c>
      <c r="D29">
        <v>1</v>
      </c>
      <c r="E29">
        <v>3</v>
      </c>
      <c r="F29">
        <v>0</v>
      </c>
      <c r="G29">
        <v>0.28299999999999997</v>
      </c>
      <c r="I29">
        <f t="shared" si="1"/>
        <v>0.18867924528301888</v>
      </c>
      <c r="J29">
        <f t="shared" si="2"/>
        <v>1.8867924528301886E-2</v>
      </c>
      <c r="K29">
        <f t="shared" si="3"/>
        <v>5.6603773584905662E-2</v>
      </c>
      <c r="L29">
        <f t="shared" si="4"/>
        <v>0</v>
      </c>
      <c r="M29">
        <f t="shared" si="5"/>
        <v>0.28299999999999997</v>
      </c>
      <c r="O29">
        <v>28</v>
      </c>
      <c r="P29" s="4" t="s">
        <v>69</v>
      </c>
      <c r="Q29">
        <v>372</v>
      </c>
      <c r="R29" s="3">
        <f>$Q$29*AVERAGE(I17,I97)</f>
        <v>44.663371727748697</v>
      </c>
      <c r="S29" s="3">
        <f t="shared" ref="S29:U29" si="29">$Q$29*AVERAGE(J17,J97)</f>
        <v>10.306931937172775</v>
      </c>
      <c r="T29" s="3">
        <f t="shared" si="29"/>
        <v>39.443685863874343</v>
      </c>
      <c r="U29" s="3">
        <f t="shared" si="29"/>
        <v>0</v>
      </c>
      <c r="V29" s="2">
        <f>AVERAGE(M17,M97)</f>
        <v>0.255</v>
      </c>
      <c r="W29" s="2">
        <v>2</v>
      </c>
      <c r="X29" s="4" t="s">
        <v>69</v>
      </c>
      <c r="Y29" s="2">
        <v>-5.8449150729211041</v>
      </c>
      <c r="Z29" s="2">
        <v>-6.8698859626330719</v>
      </c>
      <c r="AA29" s="2">
        <v>-15.430492796202472</v>
      </c>
      <c r="AB29" s="2">
        <v>-1.8973949197832747</v>
      </c>
      <c r="AC29" s="5">
        <v>6.5133333333333709E-3</v>
      </c>
      <c r="AE29" s="7"/>
      <c r="AF29" s="6"/>
      <c r="AG29" s="6"/>
      <c r="AH29" s="6"/>
      <c r="AI29" s="6"/>
      <c r="AJ29" s="6"/>
    </row>
    <row r="30" spans="1:36" x14ac:dyDescent="0.2">
      <c r="A30" t="s">
        <v>82</v>
      </c>
      <c r="B30">
        <v>24</v>
      </c>
      <c r="C30">
        <v>4</v>
      </c>
      <c r="D30">
        <v>2</v>
      </c>
      <c r="E30">
        <v>6</v>
      </c>
      <c r="F30">
        <v>0</v>
      </c>
      <c r="G30">
        <v>0.29199999999999998</v>
      </c>
      <c r="I30">
        <f t="shared" si="1"/>
        <v>0.16666666666666666</v>
      </c>
      <c r="J30">
        <f t="shared" si="2"/>
        <v>8.3333333333333329E-2</v>
      </c>
      <c r="K30">
        <f t="shared" si="3"/>
        <v>0.25</v>
      </c>
      <c r="L30">
        <f t="shared" si="4"/>
        <v>0</v>
      </c>
      <c r="M30">
        <f t="shared" si="5"/>
        <v>0.29199999999999998</v>
      </c>
      <c r="V30" s="2"/>
      <c r="W30" s="2">
        <v>2</v>
      </c>
    </row>
    <row r="31" spans="1:36" x14ac:dyDescent="0.2">
      <c r="A31" t="s">
        <v>83</v>
      </c>
      <c r="B31">
        <v>17</v>
      </c>
      <c r="C31">
        <v>4</v>
      </c>
      <c r="D31">
        <v>2</v>
      </c>
      <c r="E31">
        <v>6</v>
      </c>
      <c r="F31">
        <v>0</v>
      </c>
      <c r="G31">
        <v>0.29399999999999998</v>
      </c>
      <c r="I31">
        <f t="shared" si="1"/>
        <v>0.23529411764705882</v>
      </c>
      <c r="J31">
        <f t="shared" si="2"/>
        <v>0.11764705882352941</v>
      </c>
      <c r="K31">
        <f t="shared" si="3"/>
        <v>0.35294117647058826</v>
      </c>
      <c r="L31">
        <f t="shared" si="4"/>
        <v>0</v>
      </c>
      <c r="M31">
        <f t="shared" si="5"/>
        <v>0.29399999999999998</v>
      </c>
      <c r="P31" s="4" t="s">
        <v>356</v>
      </c>
      <c r="Q31">
        <f>AVERAGE(Q2:Q29)</f>
        <v>382.25</v>
      </c>
      <c r="R31" s="3">
        <f t="shared" ref="R31:V31" si="30">AVERAGE(R2:R29)</f>
        <v>50.508286800669801</v>
      </c>
      <c r="S31" s="3">
        <f t="shared" si="30"/>
        <v>17.176817899805847</v>
      </c>
      <c r="T31" s="3">
        <f t="shared" si="30"/>
        <v>54.874178660076815</v>
      </c>
      <c r="U31" s="3">
        <f t="shared" si="30"/>
        <v>1.8973949197832747</v>
      </c>
      <c r="V31" s="2">
        <f t="shared" si="30"/>
        <v>0.24848666666666663</v>
      </c>
      <c r="W31" s="2">
        <v>2</v>
      </c>
    </row>
    <row r="32" spans="1:36" x14ac:dyDescent="0.2">
      <c r="A32" t="s">
        <v>84</v>
      </c>
      <c r="B32">
        <v>62</v>
      </c>
      <c r="C32">
        <v>6</v>
      </c>
      <c r="D32">
        <v>3</v>
      </c>
      <c r="E32">
        <v>9</v>
      </c>
      <c r="F32">
        <v>1</v>
      </c>
      <c r="G32">
        <v>0.161</v>
      </c>
      <c r="I32">
        <f t="shared" si="1"/>
        <v>9.6774193548387094E-2</v>
      </c>
      <c r="J32">
        <f t="shared" si="2"/>
        <v>4.8387096774193547E-2</v>
      </c>
      <c r="K32">
        <f t="shared" si="3"/>
        <v>0.14516129032258066</v>
      </c>
      <c r="L32">
        <f t="shared" si="4"/>
        <v>1.6129032258064516E-2</v>
      </c>
      <c r="M32">
        <f t="shared" si="5"/>
        <v>0.161</v>
      </c>
    </row>
    <row r="33" spans="1:26" x14ac:dyDescent="0.2">
      <c r="A33" t="s">
        <v>85</v>
      </c>
      <c r="B33">
        <v>75</v>
      </c>
      <c r="C33">
        <v>8</v>
      </c>
      <c r="D33">
        <v>4</v>
      </c>
      <c r="E33">
        <v>10</v>
      </c>
      <c r="F33">
        <v>0</v>
      </c>
      <c r="G33">
        <v>0.14699999999999999</v>
      </c>
      <c r="I33">
        <f t="shared" si="1"/>
        <v>0.10666666666666667</v>
      </c>
      <c r="J33">
        <f t="shared" si="2"/>
        <v>5.3333333333333337E-2</v>
      </c>
      <c r="K33">
        <f t="shared" si="3"/>
        <v>0.13333333333333333</v>
      </c>
      <c r="L33">
        <f t="shared" si="4"/>
        <v>0</v>
      </c>
      <c r="M33">
        <f t="shared" si="5"/>
        <v>0.14699999999999999</v>
      </c>
    </row>
    <row r="34" spans="1:26" x14ac:dyDescent="0.2">
      <c r="A34" t="s">
        <v>86</v>
      </c>
      <c r="B34">
        <v>24</v>
      </c>
      <c r="C34">
        <v>4</v>
      </c>
      <c r="D34">
        <v>1</v>
      </c>
      <c r="E34">
        <v>3</v>
      </c>
      <c r="F34">
        <v>0</v>
      </c>
      <c r="G34">
        <v>0.375</v>
      </c>
      <c r="I34">
        <f t="shared" si="1"/>
        <v>0.16666666666666666</v>
      </c>
      <c r="J34">
        <f t="shared" si="2"/>
        <v>4.1666666666666664E-2</v>
      </c>
      <c r="K34">
        <f t="shared" si="3"/>
        <v>0.125</v>
      </c>
      <c r="L34">
        <f t="shared" si="4"/>
        <v>0</v>
      </c>
      <c r="M34">
        <f t="shared" si="5"/>
        <v>0.375</v>
      </c>
    </row>
    <row r="35" spans="1:26" x14ac:dyDescent="0.2">
      <c r="A35" t="s">
        <v>87</v>
      </c>
      <c r="B35">
        <v>31</v>
      </c>
      <c r="C35">
        <v>3</v>
      </c>
      <c r="D35">
        <v>1</v>
      </c>
      <c r="E35">
        <v>8</v>
      </c>
      <c r="F35">
        <v>0</v>
      </c>
      <c r="G35">
        <v>0.25800000000000001</v>
      </c>
      <c r="I35">
        <f t="shared" si="1"/>
        <v>9.6774193548387094E-2</v>
      </c>
      <c r="J35">
        <f t="shared" si="2"/>
        <v>3.2258064516129031E-2</v>
      </c>
      <c r="K35">
        <f t="shared" si="3"/>
        <v>0.25806451612903225</v>
      </c>
      <c r="L35">
        <f t="shared" si="4"/>
        <v>0</v>
      </c>
      <c r="M35">
        <f t="shared" si="5"/>
        <v>0.25800000000000001</v>
      </c>
    </row>
    <row r="36" spans="1:26" x14ac:dyDescent="0.2">
      <c r="A36" t="s">
        <v>88</v>
      </c>
      <c r="B36">
        <v>80</v>
      </c>
      <c r="C36">
        <v>8</v>
      </c>
      <c r="D36">
        <v>2</v>
      </c>
      <c r="E36">
        <v>9</v>
      </c>
      <c r="F36">
        <v>0</v>
      </c>
      <c r="G36">
        <v>0.188</v>
      </c>
      <c r="I36">
        <f t="shared" si="1"/>
        <v>0.1</v>
      </c>
      <c r="J36">
        <f t="shared" si="2"/>
        <v>2.5000000000000001E-2</v>
      </c>
      <c r="K36">
        <f t="shared" si="3"/>
        <v>0.1125</v>
      </c>
      <c r="L36">
        <f t="shared" si="4"/>
        <v>0</v>
      </c>
      <c r="M36">
        <f t="shared" si="5"/>
        <v>0.188</v>
      </c>
    </row>
    <row r="37" spans="1:26" x14ac:dyDescent="0.2">
      <c r="A37" t="s">
        <v>89</v>
      </c>
      <c r="B37">
        <v>51</v>
      </c>
      <c r="C37">
        <v>8</v>
      </c>
      <c r="D37">
        <v>3</v>
      </c>
      <c r="E37">
        <v>8</v>
      </c>
      <c r="F37">
        <v>0</v>
      </c>
      <c r="G37">
        <v>0.11799999999999999</v>
      </c>
      <c r="I37">
        <f t="shared" si="1"/>
        <v>0.15686274509803921</v>
      </c>
      <c r="J37">
        <f t="shared" si="2"/>
        <v>5.8823529411764705E-2</v>
      </c>
      <c r="K37">
        <f t="shared" si="3"/>
        <v>0.15686274509803921</v>
      </c>
      <c r="L37">
        <f t="shared" si="4"/>
        <v>0</v>
      </c>
      <c r="M37">
        <f t="shared" si="5"/>
        <v>0.11799999999999999</v>
      </c>
    </row>
    <row r="38" spans="1:26" x14ac:dyDescent="0.2">
      <c r="A38" t="s">
        <v>90</v>
      </c>
      <c r="B38">
        <v>100</v>
      </c>
      <c r="C38">
        <v>10</v>
      </c>
      <c r="D38">
        <v>0</v>
      </c>
      <c r="E38">
        <v>8</v>
      </c>
      <c r="F38">
        <v>0</v>
      </c>
      <c r="G38">
        <v>0.23</v>
      </c>
      <c r="I38">
        <f t="shared" si="1"/>
        <v>0.1</v>
      </c>
      <c r="J38">
        <f t="shared" si="2"/>
        <v>0</v>
      </c>
      <c r="K38">
        <f t="shared" si="3"/>
        <v>0.08</v>
      </c>
      <c r="L38">
        <f t="shared" si="4"/>
        <v>0</v>
      </c>
      <c r="M38">
        <f t="shared" si="5"/>
        <v>0.23</v>
      </c>
      <c r="P38" s="1" t="s">
        <v>0</v>
      </c>
      <c r="Q38" t="s">
        <v>165</v>
      </c>
      <c r="R38" t="s">
        <v>166</v>
      </c>
      <c r="S38" t="s">
        <v>167</v>
      </c>
      <c r="T38" t="s">
        <v>168</v>
      </c>
      <c r="U38" t="s">
        <v>169</v>
      </c>
      <c r="V38" t="s">
        <v>170</v>
      </c>
      <c r="X38" t="s">
        <v>171</v>
      </c>
      <c r="Y38" t="s">
        <v>172</v>
      </c>
      <c r="Z38" t="s">
        <v>189</v>
      </c>
    </row>
    <row r="39" spans="1:26" x14ac:dyDescent="0.2">
      <c r="A39" t="s">
        <v>91</v>
      </c>
      <c r="B39">
        <v>39</v>
      </c>
      <c r="C39">
        <v>4</v>
      </c>
      <c r="D39">
        <v>2</v>
      </c>
      <c r="E39">
        <v>5</v>
      </c>
      <c r="F39">
        <v>0</v>
      </c>
      <c r="G39">
        <v>0.23100000000000001</v>
      </c>
      <c r="I39">
        <f t="shared" si="1"/>
        <v>0.10256410256410256</v>
      </c>
      <c r="J39">
        <f t="shared" si="2"/>
        <v>5.128205128205128E-2</v>
      </c>
      <c r="K39">
        <f t="shared" si="3"/>
        <v>0.12820512820512819</v>
      </c>
      <c r="L39">
        <f t="shared" si="4"/>
        <v>0</v>
      </c>
      <c r="M39">
        <f t="shared" si="5"/>
        <v>0.23100000000000001</v>
      </c>
      <c r="P39" s="1" t="s">
        <v>3</v>
      </c>
      <c r="Q39" t="s">
        <v>173</v>
      </c>
      <c r="R39" t="s">
        <v>174</v>
      </c>
      <c r="S39" t="s">
        <v>175</v>
      </c>
      <c r="T39" t="s">
        <v>176</v>
      </c>
      <c r="U39" t="s">
        <v>177</v>
      </c>
      <c r="V39" t="s">
        <v>178</v>
      </c>
      <c r="X39" t="s">
        <v>179</v>
      </c>
      <c r="Y39" t="s">
        <v>180</v>
      </c>
    </row>
    <row r="40" spans="1:26" x14ac:dyDescent="0.2">
      <c r="A40" t="s">
        <v>92</v>
      </c>
      <c r="B40">
        <v>8</v>
      </c>
      <c r="C40">
        <v>3</v>
      </c>
      <c r="D40">
        <v>1</v>
      </c>
      <c r="E40">
        <v>3</v>
      </c>
      <c r="F40">
        <v>0</v>
      </c>
      <c r="G40">
        <v>0.5</v>
      </c>
      <c r="I40">
        <f t="shared" si="1"/>
        <v>0.375</v>
      </c>
      <c r="J40">
        <f t="shared" si="2"/>
        <v>0.125</v>
      </c>
      <c r="K40">
        <f t="shared" si="3"/>
        <v>0.375</v>
      </c>
      <c r="L40">
        <f t="shared" si="4"/>
        <v>0</v>
      </c>
      <c r="M40">
        <f t="shared" si="5"/>
        <v>0.5</v>
      </c>
      <c r="P40" s="1" t="s">
        <v>5</v>
      </c>
      <c r="Q40" t="s">
        <v>181</v>
      </c>
      <c r="R40" t="s">
        <v>182</v>
      </c>
      <c r="S40" t="s">
        <v>183</v>
      </c>
      <c r="T40" t="s">
        <v>184</v>
      </c>
      <c r="U40" t="s">
        <v>185</v>
      </c>
      <c r="V40" t="s">
        <v>186</v>
      </c>
      <c r="X40" t="s">
        <v>187</v>
      </c>
      <c r="Y40" t="s">
        <v>188</v>
      </c>
      <c r="Z40" t="s">
        <v>190</v>
      </c>
    </row>
    <row r="41" spans="1:26" x14ac:dyDescent="0.2">
      <c r="A41" t="s">
        <v>93</v>
      </c>
      <c r="B41">
        <v>69</v>
      </c>
      <c r="C41">
        <v>7</v>
      </c>
      <c r="D41">
        <v>3</v>
      </c>
      <c r="E41">
        <v>6</v>
      </c>
      <c r="F41">
        <v>1</v>
      </c>
      <c r="G41">
        <v>0.14499999999999999</v>
      </c>
      <c r="I41">
        <f t="shared" si="1"/>
        <v>0.10144927536231885</v>
      </c>
      <c r="J41">
        <f t="shared" si="2"/>
        <v>4.3478260869565216E-2</v>
      </c>
      <c r="K41">
        <f t="shared" si="3"/>
        <v>8.6956521739130432E-2</v>
      </c>
      <c r="L41">
        <f t="shared" si="4"/>
        <v>1.4492753623188406E-2</v>
      </c>
      <c r="M41">
        <f t="shared" si="5"/>
        <v>0.14499999999999999</v>
      </c>
      <c r="P41" s="1" t="s">
        <v>8</v>
      </c>
      <c r="Q41" t="s">
        <v>234</v>
      </c>
      <c r="R41" t="s">
        <v>235</v>
      </c>
      <c r="S41" t="s">
        <v>236</v>
      </c>
      <c r="T41" t="s">
        <v>237</v>
      </c>
      <c r="U41" t="s">
        <v>238</v>
      </c>
      <c r="V41" t="s">
        <v>239</v>
      </c>
      <c r="X41" t="s">
        <v>240</v>
      </c>
      <c r="Y41" t="s">
        <v>241</v>
      </c>
      <c r="Z41" t="s">
        <v>242</v>
      </c>
    </row>
    <row r="42" spans="1:26" x14ac:dyDescent="0.2">
      <c r="A42" t="s">
        <v>94</v>
      </c>
      <c r="B42">
        <v>84</v>
      </c>
      <c r="C42">
        <v>7</v>
      </c>
      <c r="D42">
        <v>1</v>
      </c>
      <c r="E42">
        <v>13</v>
      </c>
      <c r="F42">
        <v>0</v>
      </c>
      <c r="G42">
        <v>0.16700000000000001</v>
      </c>
      <c r="I42">
        <f t="shared" si="1"/>
        <v>8.3333333333333329E-2</v>
      </c>
      <c r="J42">
        <f t="shared" si="2"/>
        <v>1.1904761904761904E-2</v>
      </c>
      <c r="K42">
        <f t="shared" si="3"/>
        <v>0.15476190476190477</v>
      </c>
      <c r="L42">
        <f t="shared" si="4"/>
        <v>0</v>
      </c>
      <c r="M42">
        <f t="shared" si="5"/>
        <v>0.16700000000000001</v>
      </c>
      <c r="P42" s="1" t="s">
        <v>11</v>
      </c>
      <c r="Q42" t="s">
        <v>279</v>
      </c>
      <c r="R42" t="s">
        <v>280</v>
      </c>
      <c r="S42" t="s">
        <v>281</v>
      </c>
      <c r="T42" t="s">
        <v>282</v>
      </c>
      <c r="U42" t="s">
        <v>283</v>
      </c>
      <c r="V42" t="s">
        <v>284</v>
      </c>
      <c r="X42" t="s">
        <v>285</v>
      </c>
      <c r="Y42" t="s">
        <v>286</v>
      </c>
    </row>
    <row r="43" spans="1:26" x14ac:dyDescent="0.2">
      <c r="A43" t="s">
        <v>95</v>
      </c>
      <c r="B43">
        <v>44</v>
      </c>
      <c r="C43">
        <v>4</v>
      </c>
      <c r="D43">
        <v>1</v>
      </c>
      <c r="E43">
        <v>6</v>
      </c>
      <c r="F43">
        <v>0</v>
      </c>
      <c r="G43">
        <v>0.22700000000000001</v>
      </c>
      <c r="I43">
        <f t="shared" si="1"/>
        <v>9.0909090909090912E-2</v>
      </c>
      <c r="J43">
        <f t="shared" si="2"/>
        <v>2.2727272727272728E-2</v>
      </c>
      <c r="K43">
        <f t="shared" si="3"/>
        <v>0.13636363636363635</v>
      </c>
      <c r="L43">
        <f t="shared" si="4"/>
        <v>0</v>
      </c>
      <c r="M43">
        <f t="shared" si="5"/>
        <v>0.22700000000000001</v>
      </c>
      <c r="P43" s="1" t="s">
        <v>14</v>
      </c>
      <c r="Q43" t="s">
        <v>312</v>
      </c>
      <c r="R43" t="s">
        <v>313</v>
      </c>
      <c r="S43" t="s">
        <v>314</v>
      </c>
      <c r="T43" t="s">
        <v>315</v>
      </c>
      <c r="U43" t="s">
        <v>264</v>
      </c>
      <c r="V43" t="s">
        <v>316</v>
      </c>
      <c r="X43" t="s">
        <v>317</v>
      </c>
      <c r="Y43" t="s">
        <v>318</v>
      </c>
      <c r="Z43" t="s">
        <v>319</v>
      </c>
    </row>
    <row r="44" spans="1:26" x14ac:dyDescent="0.2">
      <c r="A44" t="s">
        <v>96</v>
      </c>
      <c r="B44">
        <v>16</v>
      </c>
      <c r="C44">
        <v>4</v>
      </c>
      <c r="D44">
        <v>1</v>
      </c>
      <c r="E44">
        <v>3</v>
      </c>
      <c r="F44">
        <v>0</v>
      </c>
      <c r="G44">
        <v>0.25</v>
      </c>
      <c r="I44">
        <f t="shared" si="1"/>
        <v>0.25</v>
      </c>
      <c r="J44">
        <f t="shared" si="2"/>
        <v>6.25E-2</v>
      </c>
      <c r="K44">
        <f t="shared" si="3"/>
        <v>0.1875</v>
      </c>
      <c r="L44">
        <f t="shared" si="4"/>
        <v>0</v>
      </c>
      <c r="M44">
        <f t="shared" si="5"/>
        <v>0.25</v>
      </c>
      <c r="P44" s="1" t="s">
        <v>16</v>
      </c>
      <c r="Q44" t="s">
        <v>287</v>
      </c>
      <c r="R44" t="s">
        <v>288</v>
      </c>
      <c r="S44" t="s">
        <v>50</v>
      </c>
      <c r="T44" t="s">
        <v>289</v>
      </c>
      <c r="U44" t="s">
        <v>290</v>
      </c>
      <c r="V44" t="s">
        <v>291</v>
      </c>
      <c r="X44" t="s">
        <v>292</v>
      </c>
      <c r="Y44" t="s">
        <v>293</v>
      </c>
    </row>
    <row r="45" spans="1:26" x14ac:dyDescent="0.2">
      <c r="A45" t="s">
        <v>97</v>
      </c>
      <c r="B45">
        <v>108</v>
      </c>
      <c r="C45">
        <v>8</v>
      </c>
      <c r="D45">
        <v>2</v>
      </c>
      <c r="E45">
        <v>10</v>
      </c>
      <c r="F45">
        <v>0</v>
      </c>
      <c r="G45">
        <v>0.17599999999999999</v>
      </c>
      <c r="I45">
        <f t="shared" si="1"/>
        <v>7.407407407407407E-2</v>
      </c>
      <c r="J45">
        <f t="shared" si="2"/>
        <v>1.8518518518518517E-2</v>
      </c>
      <c r="K45">
        <f t="shared" si="3"/>
        <v>9.2592592592592587E-2</v>
      </c>
      <c r="L45">
        <f t="shared" si="4"/>
        <v>0</v>
      </c>
      <c r="M45">
        <f t="shared" si="5"/>
        <v>0.17599999999999999</v>
      </c>
      <c r="P45" s="1" t="s">
        <v>19</v>
      </c>
      <c r="Q45" t="s">
        <v>320</v>
      </c>
      <c r="R45" t="s">
        <v>321</v>
      </c>
      <c r="S45" t="s">
        <v>322</v>
      </c>
      <c r="T45" t="s">
        <v>323</v>
      </c>
      <c r="U45" t="s">
        <v>324</v>
      </c>
      <c r="V45" t="s">
        <v>325</v>
      </c>
      <c r="X45" t="s">
        <v>326</v>
      </c>
      <c r="Y45" t="s">
        <v>327</v>
      </c>
      <c r="Z45" t="s">
        <v>328</v>
      </c>
    </row>
    <row r="46" spans="1:26" x14ac:dyDescent="0.2">
      <c r="A46" t="s">
        <v>98</v>
      </c>
      <c r="B46">
        <v>28</v>
      </c>
      <c r="C46">
        <v>2</v>
      </c>
      <c r="D46">
        <v>0</v>
      </c>
      <c r="E46">
        <v>4</v>
      </c>
      <c r="F46">
        <v>0</v>
      </c>
      <c r="G46">
        <v>0.32100000000000001</v>
      </c>
      <c r="I46">
        <f t="shared" si="1"/>
        <v>7.1428571428571425E-2</v>
      </c>
      <c r="J46">
        <f t="shared" si="2"/>
        <v>0</v>
      </c>
      <c r="K46">
        <f t="shared" si="3"/>
        <v>0.14285714285714285</v>
      </c>
      <c r="L46">
        <f t="shared" si="4"/>
        <v>0</v>
      </c>
      <c r="M46">
        <f t="shared" si="5"/>
        <v>0.32100000000000001</v>
      </c>
      <c r="P46" s="1" t="s">
        <v>21</v>
      </c>
      <c r="Q46" t="s">
        <v>216</v>
      </c>
      <c r="R46" t="s">
        <v>217</v>
      </c>
      <c r="S46" t="s">
        <v>218</v>
      </c>
      <c r="T46" t="s">
        <v>219</v>
      </c>
      <c r="U46" t="s">
        <v>220</v>
      </c>
      <c r="V46" t="s">
        <v>221</v>
      </c>
      <c r="X46" t="s">
        <v>222</v>
      </c>
      <c r="Y46" t="s">
        <v>223</v>
      </c>
      <c r="Z46" t="s">
        <v>224</v>
      </c>
    </row>
    <row r="47" spans="1:26" x14ac:dyDescent="0.2">
      <c r="A47" t="s">
        <v>99</v>
      </c>
      <c r="B47">
        <v>72</v>
      </c>
      <c r="C47">
        <v>8</v>
      </c>
      <c r="D47">
        <v>2</v>
      </c>
      <c r="E47">
        <v>5</v>
      </c>
      <c r="F47">
        <v>0</v>
      </c>
      <c r="G47">
        <v>0.16700000000000001</v>
      </c>
      <c r="I47">
        <f t="shared" si="1"/>
        <v>0.1111111111111111</v>
      </c>
      <c r="J47">
        <f t="shared" si="2"/>
        <v>2.7777777777777776E-2</v>
      </c>
      <c r="K47">
        <f t="shared" si="3"/>
        <v>6.9444444444444448E-2</v>
      </c>
      <c r="L47">
        <f t="shared" si="4"/>
        <v>0</v>
      </c>
      <c r="M47">
        <f t="shared" si="5"/>
        <v>0.16700000000000001</v>
      </c>
      <c r="P47" s="1" t="s">
        <v>24</v>
      </c>
      <c r="Q47" t="s">
        <v>338</v>
      </c>
      <c r="R47" t="s">
        <v>339</v>
      </c>
      <c r="S47" t="s">
        <v>340</v>
      </c>
      <c r="T47" t="s">
        <v>341</v>
      </c>
      <c r="U47" t="s">
        <v>342</v>
      </c>
      <c r="V47" t="s">
        <v>343</v>
      </c>
      <c r="X47" t="s">
        <v>344</v>
      </c>
      <c r="Y47" t="s">
        <v>345</v>
      </c>
      <c r="Z47" t="s">
        <v>346</v>
      </c>
    </row>
    <row r="48" spans="1:26" x14ac:dyDescent="0.2">
      <c r="A48" t="s">
        <v>100</v>
      </c>
      <c r="B48">
        <v>69</v>
      </c>
      <c r="C48">
        <v>5</v>
      </c>
      <c r="D48">
        <v>1</v>
      </c>
      <c r="E48">
        <v>5</v>
      </c>
      <c r="F48">
        <v>0</v>
      </c>
      <c r="G48">
        <v>0.217</v>
      </c>
      <c r="I48">
        <f t="shared" si="1"/>
        <v>7.2463768115942032E-2</v>
      </c>
      <c r="J48">
        <f t="shared" si="2"/>
        <v>1.4492753623188406E-2</v>
      </c>
      <c r="K48">
        <f t="shared" si="3"/>
        <v>7.2463768115942032E-2</v>
      </c>
      <c r="L48">
        <f t="shared" si="4"/>
        <v>0</v>
      </c>
      <c r="M48">
        <f t="shared" si="5"/>
        <v>0.217</v>
      </c>
      <c r="P48" s="1" t="s">
        <v>26</v>
      </c>
      <c r="Q48" t="s">
        <v>329</v>
      </c>
      <c r="R48" t="s">
        <v>330</v>
      </c>
      <c r="S48" t="s">
        <v>331</v>
      </c>
      <c r="T48" t="s">
        <v>332</v>
      </c>
      <c r="U48" t="s">
        <v>333</v>
      </c>
      <c r="V48" t="s">
        <v>334</v>
      </c>
      <c r="X48" t="s">
        <v>335</v>
      </c>
      <c r="Y48" t="s">
        <v>336</v>
      </c>
      <c r="Z48" t="s">
        <v>337</v>
      </c>
    </row>
    <row r="49" spans="1:26" x14ac:dyDescent="0.2">
      <c r="A49" t="s">
        <v>101</v>
      </c>
      <c r="B49">
        <v>38</v>
      </c>
      <c r="C49">
        <v>5</v>
      </c>
      <c r="D49">
        <v>0</v>
      </c>
      <c r="E49">
        <v>5</v>
      </c>
      <c r="F49">
        <v>0</v>
      </c>
      <c r="G49">
        <v>0.21</v>
      </c>
      <c r="I49">
        <f t="shared" si="1"/>
        <v>0.13157894736842105</v>
      </c>
      <c r="J49">
        <f t="shared" si="2"/>
        <v>0</v>
      </c>
      <c r="K49">
        <f t="shared" si="3"/>
        <v>0.13157894736842105</v>
      </c>
      <c r="L49">
        <f t="shared" si="4"/>
        <v>0</v>
      </c>
      <c r="M49">
        <f t="shared" si="5"/>
        <v>0.21</v>
      </c>
      <c r="P49" s="1" t="s">
        <v>28</v>
      </c>
      <c r="Q49" t="s">
        <v>261</v>
      </c>
      <c r="R49" t="s">
        <v>262</v>
      </c>
      <c r="S49" t="s">
        <v>263</v>
      </c>
      <c r="T49" t="s">
        <v>264</v>
      </c>
      <c r="U49" t="s">
        <v>265</v>
      </c>
      <c r="V49" t="s">
        <v>266</v>
      </c>
      <c r="X49" t="s">
        <v>267</v>
      </c>
      <c r="Y49" t="s">
        <v>268</v>
      </c>
      <c r="Z49" t="s">
        <v>269</v>
      </c>
    </row>
    <row r="50" spans="1:26" x14ac:dyDescent="0.2">
      <c r="A50" t="s">
        <v>102</v>
      </c>
      <c r="B50">
        <v>8</v>
      </c>
      <c r="C50">
        <v>2</v>
      </c>
      <c r="D50">
        <v>1</v>
      </c>
      <c r="E50">
        <v>2</v>
      </c>
      <c r="F50">
        <v>0</v>
      </c>
      <c r="G50">
        <v>0.125</v>
      </c>
      <c r="I50">
        <f t="shared" si="1"/>
        <v>0.25</v>
      </c>
      <c r="J50">
        <f t="shared" si="2"/>
        <v>0.125</v>
      </c>
      <c r="K50">
        <f t="shared" si="3"/>
        <v>0.25</v>
      </c>
      <c r="L50">
        <f t="shared" si="4"/>
        <v>0</v>
      </c>
      <c r="M50">
        <f t="shared" si="5"/>
        <v>0.125</v>
      </c>
      <c r="P50" s="1" t="s">
        <v>29</v>
      </c>
      <c r="Q50" t="s">
        <v>294</v>
      </c>
      <c r="R50" t="s">
        <v>295</v>
      </c>
      <c r="S50" t="s">
        <v>296</v>
      </c>
      <c r="T50" t="s">
        <v>297</v>
      </c>
      <c r="U50" t="s">
        <v>298</v>
      </c>
      <c r="V50" t="s">
        <v>299</v>
      </c>
      <c r="X50" t="s">
        <v>300</v>
      </c>
      <c r="Y50" t="s">
        <v>301</v>
      </c>
      <c r="Z50" t="s">
        <v>302</v>
      </c>
    </row>
    <row r="51" spans="1:26" x14ac:dyDescent="0.2">
      <c r="A51" t="s">
        <v>103</v>
      </c>
      <c r="B51">
        <v>49</v>
      </c>
      <c r="C51">
        <v>6</v>
      </c>
      <c r="D51">
        <v>1</v>
      </c>
      <c r="E51">
        <v>2</v>
      </c>
      <c r="F51">
        <v>0</v>
      </c>
      <c r="G51">
        <v>0.184</v>
      </c>
      <c r="I51">
        <f t="shared" si="1"/>
        <v>0.12244897959183673</v>
      </c>
      <c r="J51">
        <f t="shared" si="2"/>
        <v>2.0408163265306121E-2</v>
      </c>
      <c r="K51">
        <f t="shared" si="3"/>
        <v>4.0816326530612242E-2</v>
      </c>
      <c r="L51">
        <f t="shared" si="4"/>
        <v>0</v>
      </c>
      <c r="M51">
        <f t="shared" si="5"/>
        <v>0.184</v>
      </c>
      <c r="P51" s="1" t="s">
        <v>30</v>
      </c>
      <c r="Q51" t="s">
        <v>243</v>
      </c>
      <c r="R51" t="s">
        <v>244</v>
      </c>
      <c r="S51" t="s">
        <v>245</v>
      </c>
      <c r="T51" t="s">
        <v>246</v>
      </c>
      <c r="U51" t="s">
        <v>247</v>
      </c>
      <c r="V51" t="s">
        <v>248</v>
      </c>
      <c r="X51" t="s">
        <v>249</v>
      </c>
      <c r="Y51" t="s">
        <v>250</v>
      </c>
      <c r="Z51" t="s">
        <v>251</v>
      </c>
    </row>
    <row r="52" spans="1:26" x14ac:dyDescent="0.2">
      <c r="A52" t="s">
        <v>104</v>
      </c>
      <c r="B52">
        <v>38</v>
      </c>
      <c r="C52">
        <v>4</v>
      </c>
      <c r="D52">
        <v>1</v>
      </c>
      <c r="E52">
        <v>4</v>
      </c>
      <c r="F52">
        <v>0</v>
      </c>
      <c r="G52">
        <v>0.158</v>
      </c>
      <c r="I52">
        <f t="shared" si="1"/>
        <v>0.10526315789473684</v>
      </c>
      <c r="J52">
        <f t="shared" si="2"/>
        <v>2.6315789473684209E-2</v>
      </c>
      <c r="K52">
        <f t="shared" si="3"/>
        <v>0.10526315789473684</v>
      </c>
      <c r="L52">
        <f t="shared" si="4"/>
        <v>0</v>
      </c>
      <c r="M52">
        <f t="shared" si="5"/>
        <v>0.158</v>
      </c>
      <c r="P52" s="1" t="s">
        <v>31</v>
      </c>
    </row>
    <row r="53" spans="1:26" x14ac:dyDescent="0.2">
      <c r="A53" t="s">
        <v>105</v>
      </c>
      <c r="B53">
        <v>16</v>
      </c>
      <c r="C53">
        <v>1</v>
      </c>
      <c r="D53">
        <v>0</v>
      </c>
      <c r="E53">
        <v>4</v>
      </c>
      <c r="F53">
        <v>0</v>
      </c>
      <c r="G53">
        <v>0.25</v>
      </c>
      <c r="I53">
        <f t="shared" si="1"/>
        <v>6.25E-2</v>
      </c>
      <c r="J53">
        <f t="shared" si="2"/>
        <v>0</v>
      </c>
      <c r="K53">
        <f t="shared" si="3"/>
        <v>0.25</v>
      </c>
      <c r="L53">
        <f t="shared" si="4"/>
        <v>0</v>
      </c>
      <c r="M53">
        <f t="shared" si="5"/>
        <v>0.25</v>
      </c>
      <c r="P53" s="1" t="s">
        <v>33</v>
      </c>
      <c r="Q53" t="s">
        <v>225</v>
      </c>
      <c r="R53" t="s">
        <v>226</v>
      </c>
      <c r="S53" t="s">
        <v>227</v>
      </c>
      <c r="T53" t="s">
        <v>228</v>
      </c>
      <c r="U53" t="s">
        <v>229</v>
      </c>
      <c r="V53" t="s">
        <v>230</v>
      </c>
      <c r="X53" t="s">
        <v>231</v>
      </c>
      <c r="Y53" t="s">
        <v>232</v>
      </c>
      <c r="Z53" t="s">
        <v>233</v>
      </c>
    </row>
    <row r="54" spans="1:26" x14ac:dyDescent="0.2">
      <c r="A54" t="s">
        <v>106</v>
      </c>
      <c r="B54">
        <v>16</v>
      </c>
      <c r="C54">
        <v>4</v>
      </c>
      <c r="D54">
        <v>1</v>
      </c>
      <c r="E54">
        <v>2</v>
      </c>
      <c r="F54">
        <v>0</v>
      </c>
      <c r="G54">
        <v>6.2E-2</v>
      </c>
      <c r="I54">
        <f t="shared" si="1"/>
        <v>0.25</v>
      </c>
      <c r="J54">
        <f t="shared" si="2"/>
        <v>6.25E-2</v>
      </c>
      <c r="K54">
        <f t="shared" si="3"/>
        <v>0.125</v>
      </c>
      <c r="L54">
        <f t="shared" si="4"/>
        <v>0</v>
      </c>
      <c r="M54">
        <f t="shared" si="5"/>
        <v>6.2E-2</v>
      </c>
      <c r="P54" s="1" t="s">
        <v>34</v>
      </c>
      <c r="Q54" t="s">
        <v>191</v>
      </c>
      <c r="R54" t="s">
        <v>192</v>
      </c>
      <c r="S54" t="s">
        <v>193</v>
      </c>
      <c r="T54" t="s">
        <v>194</v>
      </c>
      <c r="U54" t="s">
        <v>195</v>
      </c>
      <c r="V54" t="s">
        <v>196</v>
      </c>
      <c r="X54" t="s">
        <v>197</v>
      </c>
      <c r="Y54" t="s">
        <v>198</v>
      </c>
    </row>
    <row r="55" spans="1:26" x14ac:dyDescent="0.2">
      <c r="A55" t="s">
        <v>107</v>
      </c>
      <c r="B55">
        <v>35</v>
      </c>
      <c r="C55">
        <v>3</v>
      </c>
      <c r="D55">
        <v>0</v>
      </c>
      <c r="E55">
        <v>4</v>
      </c>
      <c r="F55">
        <v>0</v>
      </c>
      <c r="G55">
        <v>0.2</v>
      </c>
      <c r="I55">
        <f t="shared" si="1"/>
        <v>8.5714285714285715E-2</v>
      </c>
      <c r="J55">
        <f t="shared" si="2"/>
        <v>0</v>
      </c>
      <c r="K55">
        <f t="shared" si="3"/>
        <v>0.11428571428571428</v>
      </c>
      <c r="L55">
        <f t="shared" si="4"/>
        <v>0</v>
      </c>
      <c r="M55">
        <f t="shared" si="5"/>
        <v>0.2</v>
      </c>
      <c r="P55" s="1" t="s">
        <v>35</v>
      </c>
      <c r="Q55" t="s">
        <v>208</v>
      </c>
      <c r="R55" t="s">
        <v>209</v>
      </c>
      <c r="S55" t="s">
        <v>210</v>
      </c>
      <c r="T55" t="s">
        <v>211</v>
      </c>
      <c r="U55" t="s">
        <v>212</v>
      </c>
      <c r="V55" t="s">
        <v>213</v>
      </c>
      <c r="X55" t="s">
        <v>214</v>
      </c>
      <c r="Y55" t="s">
        <v>215</v>
      </c>
    </row>
    <row r="56" spans="1:26" x14ac:dyDescent="0.2">
      <c r="A56" t="s">
        <v>108</v>
      </c>
      <c r="B56">
        <v>10</v>
      </c>
      <c r="C56">
        <v>0</v>
      </c>
      <c r="D56">
        <v>0</v>
      </c>
      <c r="E56">
        <v>1</v>
      </c>
      <c r="F56">
        <v>0</v>
      </c>
      <c r="G56">
        <v>0.4</v>
      </c>
      <c r="I56">
        <f t="shared" si="1"/>
        <v>0</v>
      </c>
      <c r="J56">
        <f t="shared" si="2"/>
        <v>0</v>
      </c>
      <c r="K56">
        <f t="shared" si="3"/>
        <v>0.1</v>
      </c>
      <c r="L56">
        <f t="shared" si="4"/>
        <v>0</v>
      </c>
      <c r="M56">
        <f t="shared" si="5"/>
        <v>0.4</v>
      </c>
      <c r="P56" s="1" t="s">
        <v>36</v>
      </c>
      <c r="Q56" t="s">
        <v>303</v>
      </c>
      <c r="R56" t="s">
        <v>304</v>
      </c>
      <c r="S56" t="s">
        <v>305</v>
      </c>
      <c r="T56" t="s">
        <v>306</v>
      </c>
      <c r="U56" t="s">
        <v>307</v>
      </c>
      <c r="V56" t="s">
        <v>308</v>
      </c>
      <c r="X56" t="s">
        <v>309</v>
      </c>
      <c r="Y56" t="s">
        <v>310</v>
      </c>
      <c r="Z56" t="s">
        <v>311</v>
      </c>
    </row>
    <row r="57" spans="1:26" x14ac:dyDescent="0.2">
      <c r="A57" t="s">
        <v>109</v>
      </c>
      <c r="B57">
        <v>4</v>
      </c>
      <c r="C57">
        <v>1</v>
      </c>
      <c r="D57">
        <v>0</v>
      </c>
      <c r="E57">
        <v>0</v>
      </c>
      <c r="F57">
        <v>0</v>
      </c>
      <c r="G57">
        <v>0.5</v>
      </c>
      <c r="I57">
        <f t="shared" si="1"/>
        <v>0.25</v>
      </c>
      <c r="J57">
        <f t="shared" si="2"/>
        <v>0</v>
      </c>
      <c r="K57">
        <f t="shared" si="3"/>
        <v>0</v>
      </c>
      <c r="L57">
        <f t="shared" si="4"/>
        <v>0</v>
      </c>
      <c r="M57">
        <f t="shared" si="5"/>
        <v>0.5</v>
      </c>
      <c r="P57" s="1" t="s">
        <v>37</v>
      </c>
      <c r="Q57" t="s">
        <v>252</v>
      </c>
      <c r="R57" t="s">
        <v>253</v>
      </c>
      <c r="S57" t="s">
        <v>254</v>
      </c>
      <c r="T57" t="s">
        <v>255</v>
      </c>
      <c r="U57" t="s">
        <v>256</v>
      </c>
      <c r="V57" t="s">
        <v>257</v>
      </c>
      <c r="X57" t="s">
        <v>258</v>
      </c>
      <c r="Y57" t="s">
        <v>259</v>
      </c>
      <c r="Z57" t="s">
        <v>260</v>
      </c>
    </row>
    <row r="58" spans="1:26" x14ac:dyDescent="0.2">
      <c r="A58" t="s">
        <v>110</v>
      </c>
      <c r="B58">
        <v>74</v>
      </c>
      <c r="C58">
        <v>4</v>
      </c>
      <c r="D58">
        <v>1</v>
      </c>
      <c r="E58">
        <v>7</v>
      </c>
      <c r="F58">
        <v>0</v>
      </c>
      <c r="G58">
        <v>0.16200000000000001</v>
      </c>
      <c r="I58">
        <f t="shared" si="1"/>
        <v>5.4054054054054057E-2</v>
      </c>
      <c r="J58">
        <f t="shared" si="2"/>
        <v>1.3513513513513514E-2</v>
      </c>
      <c r="K58">
        <f t="shared" si="3"/>
        <v>9.45945945945946E-2</v>
      </c>
      <c r="L58">
        <f t="shared" si="4"/>
        <v>0</v>
      </c>
      <c r="M58">
        <f t="shared" si="5"/>
        <v>0.16200000000000001</v>
      </c>
      <c r="P58" s="1" t="s">
        <v>38</v>
      </c>
      <c r="Q58" t="s">
        <v>347</v>
      </c>
      <c r="R58" t="s">
        <v>348</v>
      </c>
      <c r="S58" t="s">
        <v>349</v>
      </c>
      <c r="T58" t="s">
        <v>350</v>
      </c>
      <c r="U58" t="s">
        <v>351</v>
      </c>
      <c r="V58" t="s">
        <v>352</v>
      </c>
      <c r="X58" t="s">
        <v>353</v>
      </c>
      <c r="Y58" t="s">
        <v>354</v>
      </c>
      <c r="Z58" t="s">
        <v>355</v>
      </c>
    </row>
    <row r="59" spans="1:26" x14ac:dyDescent="0.2">
      <c r="A59" t="s">
        <v>111</v>
      </c>
      <c r="B59">
        <v>42</v>
      </c>
      <c r="C59">
        <v>3</v>
      </c>
      <c r="D59">
        <v>0</v>
      </c>
      <c r="E59">
        <v>1</v>
      </c>
      <c r="F59">
        <v>1</v>
      </c>
      <c r="G59">
        <v>0.191</v>
      </c>
      <c r="I59">
        <f t="shared" si="1"/>
        <v>7.1428571428571425E-2</v>
      </c>
      <c r="J59">
        <f t="shared" si="2"/>
        <v>0</v>
      </c>
      <c r="K59">
        <f t="shared" si="3"/>
        <v>2.3809523809523808E-2</v>
      </c>
      <c r="L59">
        <f t="shared" si="4"/>
        <v>2.3809523809523808E-2</v>
      </c>
      <c r="M59">
        <f t="shared" si="5"/>
        <v>0.191</v>
      </c>
      <c r="P59" s="1" t="s">
        <v>39</v>
      </c>
      <c r="Q59" t="s">
        <v>199</v>
      </c>
      <c r="R59" t="s">
        <v>200</v>
      </c>
      <c r="S59" t="s">
        <v>201</v>
      </c>
      <c r="T59" t="s">
        <v>202</v>
      </c>
      <c r="U59" t="s">
        <v>203</v>
      </c>
      <c r="V59" t="s">
        <v>204</v>
      </c>
      <c r="X59" t="s">
        <v>205</v>
      </c>
      <c r="Y59" t="s">
        <v>206</v>
      </c>
      <c r="Z59" t="s">
        <v>207</v>
      </c>
    </row>
    <row r="60" spans="1:26" x14ac:dyDescent="0.2">
      <c r="A60" s="1"/>
      <c r="B60" s="1"/>
      <c r="C60" s="1"/>
      <c r="I60" t="e">
        <f t="shared" si="1"/>
        <v>#DIV/0!</v>
      </c>
      <c r="J60" t="e">
        <f t="shared" si="2"/>
        <v>#DIV/0!</v>
      </c>
      <c r="K60" t="e">
        <f t="shared" si="3"/>
        <v>#DIV/0!</v>
      </c>
      <c r="L60" t="e">
        <f t="shared" si="4"/>
        <v>#DIV/0!</v>
      </c>
      <c r="M60">
        <f t="shared" si="5"/>
        <v>0</v>
      </c>
      <c r="P60" s="1" t="s">
        <v>40</v>
      </c>
      <c r="Q60" t="s">
        <v>270</v>
      </c>
      <c r="R60" t="s">
        <v>271</v>
      </c>
      <c r="S60" t="s">
        <v>272</v>
      </c>
      <c r="T60" t="s">
        <v>273</v>
      </c>
      <c r="U60" t="s">
        <v>274</v>
      </c>
      <c r="V60" t="s">
        <v>275</v>
      </c>
      <c r="X60" t="s">
        <v>276</v>
      </c>
      <c r="Y60" t="s">
        <v>277</v>
      </c>
      <c r="Z60" t="s">
        <v>278</v>
      </c>
    </row>
    <row r="61" spans="1:26" x14ac:dyDescent="0.2">
      <c r="A61" s="1"/>
      <c r="B61" s="1"/>
      <c r="C61" s="1"/>
      <c r="I61" t="e">
        <f t="shared" si="1"/>
        <v>#DIV/0!</v>
      </c>
      <c r="J61" t="e">
        <f t="shared" si="2"/>
        <v>#DIV/0!</v>
      </c>
      <c r="K61" t="e">
        <f t="shared" si="3"/>
        <v>#DIV/0!</v>
      </c>
      <c r="L61" t="e">
        <f t="shared" si="4"/>
        <v>#DIV/0!</v>
      </c>
      <c r="M61">
        <f t="shared" si="5"/>
        <v>0</v>
      </c>
    </row>
    <row r="62" spans="1:26" x14ac:dyDescent="0.2">
      <c r="A62">
        <v>2019</v>
      </c>
      <c r="B62" t="s">
        <v>52</v>
      </c>
      <c r="C62" t="s">
        <v>7</v>
      </c>
      <c r="D62" t="s">
        <v>4</v>
      </c>
      <c r="E62" t="s">
        <v>10</v>
      </c>
      <c r="F62" t="s">
        <v>13</v>
      </c>
      <c r="G62" t="s">
        <v>2</v>
      </c>
      <c r="I62" t="e">
        <f t="shared" si="1"/>
        <v>#VALUE!</v>
      </c>
      <c r="J62" t="e">
        <f t="shared" si="2"/>
        <v>#VALUE!</v>
      </c>
      <c r="K62" t="e">
        <f t="shared" si="3"/>
        <v>#VALUE!</v>
      </c>
      <c r="L62" t="e">
        <f t="shared" si="4"/>
        <v>#VALUE!</v>
      </c>
      <c r="M62" t="str">
        <f t="shared" si="5"/>
        <v>AVG</v>
      </c>
    </row>
    <row r="63" spans="1:26" x14ac:dyDescent="0.2">
      <c r="A63" t="s">
        <v>54</v>
      </c>
      <c r="B63">
        <v>538</v>
      </c>
      <c r="C63">
        <v>92</v>
      </c>
      <c r="D63">
        <v>25</v>
      </c>
      <c r="E63">
        <v>83</v>
      </c>
      <c r="F63">
        <v>9</v>
      </c>
      <c r="G63">
        <v>0.27500000000000002</v>
      </c>
      <c r="I63">
        <f t="shared" si="1"/>
        <v>0.17100371747211895</v>
      </c>
      <c r="J63">
        <f t="shared" si="2"/>
        <v>4.6468401486988845E-2</v>
      </c>
      <c r="K63">
        <f t="shared" si="3"/>
        <v>0.15427509293680297</v>
      </c>
      <c r="L63">
        <f t="shared" si="4"/>
        <v>1.6728624535315983E-2</v>
      </c>
      <c r="M63">
        <f t="shared" si="5"/>
        <v>0.27500000000000002</v>
      </c>
    </row>
    <row r="64" spans="1:26" x14ac:dyDescent="0.2">
      <c r="A64" t="s">
        <v>59</v>
      </c>
      <c r="B64">
        <v>513</v>
      </c>
      <c r="C64">
        <v>79</v>
      </c>
      <c r="D64">
        <v>28</v>
      </c>
      <c r="E64">
        <v>77</v>
      </c>
      <c r="F64">
        <v>5</v>
      </c>
      <c r="G64">
        <v>0.246</v>
      </c>
      <c r="I64">
        <f t="shared" si="1"/>
        <v>0.15399610136452241</v>
      </c>
      <c r="J64">
        <f t="shared" si="2"/>
        <v>5.4580896686159841E-2</v>
      </c>
      <c r="K64">
        <f t="shared" si="3"/>
        <v>0.15009746588693956</v>
      </c>
      <c r="L64">
        <f t="shared" si="4"/>
        <v>9.7465886939571145E-3</v>
      </c>
      <c r="M64">
        <f t="shared" si="5"/>
        <v>0.246</v>
      </c>
    </row>
    <row r="65" spans="1:13" x14ac:dyDescent="0.2">
      <c r="A65" t="s">
        <v>99</v>
      </c>
      <c r="B65">
        <v>311</v>
      </c>
      <c r="C65">
        <v>70</v>
      </c>
      <c r="D65">
        <v>31</v>
      </c>
      <c r="E65">
        <v>67</v>
      </c>
      <c r="F65">
        <v>0</v>
      </c>
      <c r="G65">
        <v>0.27300000000000002</v>
      </c>
      <c r="I65">
        <f t="shared" si="1"/>
        <v>0.22508038585209003</v>
      </c>
      <c r="J65">
        <f t="shared" si="2"/>
        <v>9.9678456591639875E-2</v>
      </c>
      <c r="K65">
        <f t="shared" si="3"/>
        <v>0.21543408360128619</v>
      </c>
      <c r="L65">
        <f t="shared" si="4"/>
        <v>0</v>
      </c>
      <c r="M65">
        <f t="shared" si="5"/>
        <v>0.27300000000000002</v>
      </c>
    </row>
    <row r="66" spans="1:13" x14ac:dyDescent="0.2">
      <c r="A66" t="s">
        <v>58</v>
      </c>
      <c r="B66">
        <v>482</v>
      </c>
      <c r="C66">
        <v>66</v>
      </c>
      <c r="D66">
        <v>23</v>
      </c>
      <c r="E66">
        <v>72</v>
      </c>
      <c r="F66">
        <v>4</v>
      </c>
      <c r="G66">
        <v>0.27600000000000002</v>
      </c>
      <c r="I66">
        <f t="shared" si="1"/>
        <v>0.13692946058091288</v>
      </c>
      <c r="J66">
        <f t="shared" si="2"/>
        <v>4.7717842323651449E-2</v>
      </c>
      <c r="K66">
        <f t="shared" si="3"/>
        <v>0.14937759336099585</v>
      </c>
      <c r="L66">
        <f t="shared" si="4"/>
        <v>8.2987551867219917E-3</v>
      </c>
      <c r="M66">
        <f t="shared" si="5"/>
        <v>0.27600000000000002</v>
      </c>
    </row>
    <row r="67" spans="1:13" x14ac:dyDescent="0.2">
      <c r="A67" t="s">
        <v>64</v>
      </c>
      <c r="B67">
        <v>396</v>
      </c>
      <c r="C67">
        <v>62</v>
      </c>
      <c r="D67">
        <v>34</v>
      </c>
      <c r="E67">
        <v>77</v>
      </c>
      <c r="F67">
        <v>0</v>
      </c>
      <c r="G67">
        <v>0.23200000000000001</v>
      </c>
      <c r="I67">
        <f t="shared" ref="I67:I130" si="31">C67/B67</f>
        <v>0.15656565656565657</v>
      </c>
      <c r="J67">
        <f t="shared" ref="J67:J130" si="32">D67/B67</f>
        <v>8.5858585858585856E-2</v>
      </c>
      <c r="K67">
        <f t="shared" ref="K67:K130" si="33">E67/B67</f>
        <v>0.19444444444444445</v>
      </c>
      <c r="L67">
        <f t="shared" ref="L67:L130" si="34">F67/B67</f>
        <v>0</v>
      </c>
      <c r="M67">
        <f t="shared" ref="M67:M130" si="35">G67</f>
        <v>0.23200000000000001</v>
      </c>
    </row>
    <row r="68" spans="1:13" x14ac:dyDescent="0.2">
      <c r="A68" t="s">
        <v>57</v>
      </c>
      <c r="B68">
        <v>360</v>
      </c>
      <c r="C68">
        <v>57</v>
      </c>
      <c r="D68">
        <v>24</v>
      </c>
      <c r="E68">
        <v>64</v>
      </c>
      <c r="F68">
        <v>1</v>
      </c>
      <c r="G68">
        <v>0.27200000000000002</v>
      </c>
      <c r="I68">
        <f t="shared" si="31"/>
        <v>0.15833333333333333</v>
      </c>
      <c r="J68">
        <f t="shared" si="32"/>
        <v>6.6666666666666666E-2</v>
      </c>
      <c r="K68">
        <f t="shared" si="33"/>
        <v>0.17777777777777778</v>
      </c>
      <c r="L68">
        <f t="shared" si="34"/>
        <v>2.7777777777777779E-3</v>
      </c>
      <c r="M68">
        <f t="shared" si="35"/>
        <v>0.27200000000000002</v>
      </c>
    </row>
    <row r="69" spans="1:13" x14ac:dyDescent="0.2">
      <c r="A69" t="s">
        <v>97</v>
      </c>
      <c r="B69">
        <v>428</v>
      </c>
      <c r="C69">
        <v>63</v>
      </c>
      <c r="D69">
        <v>22</v>
      </c>
      <c r="E69">
        <v>55</v>
      </c>
      <c r="F69">
        <v>0</v>
      </c>
      <c r="G69">
        <v>0.27800000000000002</v>
      </c>
      <c r="I69">
        <f t="shared" si="31"/>
        <v>0.14719626168224298</v>
      </c>
      <c r="J69">
        <f t="shared" si="32"/>
        <v>5.1401869158878503E-2</v>
      </c>
      <c r="K69">
        <f t="shared" si="33"/>
        <v>0.12850467289719625</v>
      </c>
      <c r="L69">
        <f t="shared" si="34"/>
        <v>0</v>
      </c>
      <c r="M69">
        <f t="shared" si="35"/>
        <v>0.27800000000000002</v>
      </c>
    </row>
    <row r="70" spans="1:13" x14ac:dyDescent="0.2">
      <c r="A70" t="s">
        <v>60</v>
      </c>
      <c r="B70">
        <v>439</v>
      </c>
      <c r="C70">
        <v>62</v>
      </c>
      <c r="D70">
        <v>18</v>
      </c>
      <c r="E70">
        <v>60</v>
      </c>
      <c r="F70">
        <v>4</v>
      </c>
      <c r="G70">
        <v>0.27300000000000002</v>
      </c>
      <c r="I70">
        <f t="shared" si="31"/>
        <v>0.14123006833712984</v>
      </c>
      <c r="J70">
        <f t="shared" si="32"/>
        <v>4.1002277904328019E-2</v>
      </c>
      <c r="K70">
        <f t="shared" si="33"/>
        <v>0.1366742596810934</v>
      </c>
      <c r="L70">
        <f t="shared" si="34"/>
        <v>9.1116173120728925E-3</v>
      </c>
      <c r="M70">
        <f t="shared" si="35"/>
        <v>0.27300000000000002</v>
      </c>
    </row>
    <row r="71" spans="1:13" x14ac:dyDescent="0.2">
      <c r="A71" t="s">
        <v>68</v>
      </c>
      <c r="B71">
        <v>473</v>
      </c>
      <c r="C71">
        <v>52</v>
      </c>
      <c r="D71">
        <v>14</v>
      </c>
      <c r="E71">
        <v>73</v>
      </c>
      <c r="F71">
        <v>1</v>
      </c>
      <c r="G71">
        <v>0.28699999999999998</v>
      </c>
      <c r="I71">
        <f t="shared" si="31"/>
        <v>0.10993657505285412</v>
      </c>
      <c r="J71">
        <f t="shared" si="32"/>
        <v>2.9598308668076109E-2</v>
      </c>
      <c r="K71">
        <f t="shared" si="33"/>
        <v>0.15433403805496829</v>
      </c>
      <c r="L71">
        <f t="shared" si="34"/>
        <v>2.1141649048625794E-3</v>
      </c>
      <c r="M71">
        <f t="shared" si="35"/>
        <v>0.28699999999999998</v>
      </c>
    </row>
    <row r="72" spans="1:13" x14ac:dyDescent="0.2">
      <c r="A72" t="s">
        <v>112</v>
      </c>
      <c r="B72">
        <v>389</v>
      </c>
      <c r="C72">
        <v>46</v>
      </c>
      <c r="D72">
        <v>24</v>
      </c>
      <c r="E72">
        <v>63</v>
      </c>
      <c r="F72">
        <v>0</v>
      </c>
      <c r="G72">
        <v>0.23899999999999999</v>
      </c>
      <c r="I72">
        <f t="shared" si="31"/>
        <v>0.11825192802056556</v>
      </c>
      <c r="J72">
        <f t="shared" si="32"/>
        <v>6.1696658097686374E-2</v>
      </c>
      <c r="K72">
        <f t="shared" si="33"/>
        <v>0.16195372750642673</v>
      </c>
      <c r="L72">
        <f t="shared" si="34"/>
        <v>0</v>
      </c>
      <c r="M72">
        <f t="shared" si="35"/>
        <v>0.23899999999999999</v>
      </c>
    </row>
    <row r="73" spans="1:13" x14ac:dyDescent="0.2">
      <c r="A73" t="s">
        <v>56</v>
      </c>
      <c r="B73">
        <v>351</v>
      </c>
      <c r="C73">
        <v>52</v>
      </c>
      <c r="D73">
        <v>16</v>
      </c>
      <c r="E73">
        <v>69</v>
      </c>
      <c r="F73">
        <v>0</v>
      </c>
      <c r="G73">
        <v>0.251</v>
      </c>
      <c r="I73">
        <f t="shared" si="31"/>
        <v>0.14814814814814814</v>
      </c>
      <c r="J73">
        <f t="shared" si="32"/>
        <v>4.5584045584045586E-2</v>
      </c>
      <c r="K73">
        <f t="shared" si="33"/>
        <v>0.19658119658119658</v>
      </c>
      <c r="L73">
        <f t="shared" si="34"/>
        <v>0</v>
      </c>
      <c r="M73">
        <f t="shared" si="35"/>
        <v>0.251</v>
      </c>
    </row>
    <row r="74" spans="1:13" x14ac:dyDescent="0.2">
      <c r="A74" t="s">
        <v>70</v>
      </c>
      <c r="B74">
        <v>431</v>
      </c>
      <c r="C74">
        <v>44</v>
      </c>
      <c r="D74">
        <v>18</v>
      </c>
      <c r="E74">
        <v>57</v>
      </c>
      <c r="F74">
        <v>4</v>
      </c>
      <c r="G74">
        <v>0.26200000000000001</v>
      </c>
      <c r="I74">
        <f t="shared" si="31"/>
        <v>0.10208816705336426</v>
      </c>
      <c r="J74">
        <f t="shared" si="32"/>
        <v>4.1763341067285381E-2</v>
      </c>
      <c r="K74">
        <f t="shared" si="33"/>
        <v>0.13225058004640372</v>
      </c>
      <c r="L74">
        <f t="shared" si="34"/>
        <v>9.2807424593967514E-3</v>
      </c>
      <c r="M74">
        <f t="shared" si="35"/>
        <v>0.26200000000000001</v>
      </c>
    </row>
    <row r="75" spans="1:13" x14ac:dyDescent="0.2">
      <c r="A75" t="s">
        <v>110</v>
      </c>
      <c r="B75">
        <v>366</v>
      </c>
      <c r="C75">
        <v>57</v>
      </c>
      <c r="D75">
        <v>17</v>
      </c>
      <c r="E75">
        <v>58</v>
      </c>
      <c r="F75">
        <v>1</v>
      </c>
      <c r="G75">
        <v>0.23799999999999999</v>
      </c>
      <c r="I75">
        <f t="shared" si="31"/>
        <v>0.15573770491803279</v>
      </c>
      <c r="J75">
        <f t="shared" si="32"/>
        <v>4.6448087431693992E-2</v>
      </c>
      <c r="K75">
        <f t="shared" si="33"/>
        <v>0.15846994535519127</v>
      </c>
      <c r="L75">
        <f t="shared" si="34"/>
        <v>2.7322404371584699E-3</v>
      </c>
      <c r="M75">
        <f t="shared" si="35"/>
        <v>0.23799999999999999</v>
      </c>
    </row>
    <row r="76" spans="1:13" x14ac:dyDescent="0.2">
      <c r="A76" t="s">
        <v>67</v>
      </c>
      <c r="B76">
        <v>419</v>
      </c>
      <c r="C76">
        <v>45</v>
      </c>
      <c r="D76">
        <v>10</v>
      </c>
      <c r="E76">
        <v>57</v>
      </c>
      <c r="F76">
        <v>6</v>
      </c>
      <c r="G76">
        <v>0.27</v>
      </c>
      <c r="I76">
        <f t="shared" si="31"/>
        <v>0.10739856801909307</v>
      </c>
      <c r="J76">
        <f t="shared" si="32"/>
        <v>2.386634844868735E-2</v>
      </c>
      <c r="K76">
        <f t="shared" si="33"/>
        <v>0.13603818615751789</v>
      </c>
      <c r="L76">
        <f t="shared" si="34"/>
        <v>1.4319809069212411E-2</v>
      </c>
      <c r="M76">
        <f t="shared" si="35"/>
        <v>0.27</v>
      </c>
    </row>
    <row r="77" spans="1:13" x14ac:dyDescent="0.2">
      <c r="A77" t="s">
        <v>106</v>
      </c>
      <c r="B77">
        <v>314</v>
      </c>
      <c r="C77">
        <v>44</v>
      </c>
      <c r="D77">
        <v>12</v>
      </c>
      <c r="E77">
        <v>62</v>
      </c>
      <c r="F77">
        <v>0</v>
      </c>
      <c r="G77">
        <v>0.23899999999999999</v>
      </c>
      <c r="I77">
        <f t="shared" si="31"/>
        <v>0.14012738853503184</v>
      </c>
      <c r="J77">
        <f t="shared" si="32"/>
        <v>3.8216560509554139E-2</v>
      </c>
      <c r="K77">
        <f t="shared" si="33"/>
        <v>0.19745222929936307</v>
      </c>
      <c r="L77">
        <f t="shared" si="34"/>
        <v>0</v>
      </c>
      <c r="M77">
        <f t="shared" si="35"/>
        <v>0.23899999999999999</v>
      </c>
    </row>
    <row r="78" spans="1:13" x14ac:dyDescent="0.2">
      <c r="A78" t="s">
        <v>62</v>
      </c>
      <c r="B78">
        <v>305</v>
      </c>
      <c r="C78">
        <v>37</v>
      </c>
      <c r="D78">
        <v>13</v>
      </c>
      <c r="E78">
        <v>44</v>
      </c>
      <c r="F78">
        <v>3</v>
      </c>
      <c r="G78">
        <v>0.249</v>
      </c>
      <c r="I78">
        <f t="shared" si="31"/>
        <v>0.12131147540983607</v>
      </c>
      <c r="J78">
        <f t="shared" si="32"/>
        <v>4.2622950819672129E-2</v>
      </c>
      <c r="K78">
        <f t="shared" si="33"/>
        <v>0.14426229508196722</v>
      </c>
      <c r="L78">
        <f t="shared" si="34"/>
        <v>9.8360655737704927E-3</v>
      </c>
      <c r="M78">
        <f t="shared" si="35"/>
        <v>0.249</v>
      </c>
    </row>
    <row r="79" spans="1:13" x14ac:dyDescent="0.2">
      <c r="A79" t="s">
        <v>63</v>
      </c>
      <c r="B79">
        <v>314</v>
      </c>
      <c r="C79">
        <v>36</v>
      </c>
      <c r="D79">
        <v>12</v>
      </c>
      <c r="E79">
        <v>43</v>
      </c>
      <c r="F79">
        <v>2</v>
      </c>
      <c r="G79">
        <v>0.223</v>
      </c>
      <c r="I79">
        <f t="shared" si="31"/>
        <v>0.11464968152866242</v>
      </c>
      <c r="J79">
        <f t="shared" si="32"/>
        <v>3.8216560509554139E-2</v>
      </c>
      <c r="K79">
        <f t="shared" si="33"/>
        <v>0.13694267515923567</v>
      </c>
      <c r="L79">
        <f t="shared" si="34"/>
        <v>6.369426751592357E-3</v>
      </c>
      <c r="M79">
        <f t="shared" si="35"/>
        <v>0.223</v>
      </c>
    </row>
    <row r="80" spans="1:13" x14ac:dyDescent="0.2">
      <c r="A80" t="s">
        <v>88</v>
      </c>
      <c r="B80">
        <v>237</v>
      </c>
      <c r="C80">
        <v>39</v>
      </c>
      <c r="D80">
        <v>13</v>
      </c>
      <c r="E80">
        <v>30</v>
      </c>
      <c r="F80">
        <v>0</v>
      </c>
      <c r="G80">
        <v>0.23200000000000001</v>
      </c>
      <c r="I80">
        <f t="shared" si="31"/>
        <v>0.16455696202531644</v>
      </c>
      <c r="J80">
        <f t="shared" si="32"/>
        <v>5.4852320675105488E-2</v>
      </c>
      <c r="K80">
        <f t="shared" si="33"/>
        <v>0.12658227848101267</v>
      </c>
      <c r="L80">
        <f t="shared" si="34"/>
        <v>0</v>
      </c>
      <c r="M80">
        <f t="shared" si="35"/>
        <v>0.23200000000000001</v>
      </c>
    </row>
    <row r="81" spans="1:13" x14ac:dyDescent="0.2">
      <c r="A81" t="s">
        <v>72</v>
      </c>
      <c r="B81">
        <v>228</v>
      </c>
      <c r="C81">
        <v>29</v>
      </c>
      <c r="D81">
        <v>8</v>
      </c>
      <c r="E81">
        <v>35</v>
      </c>
      <c r="F81">
        <v>1</v>
      </c>
      <c r="G81">
        <v>0.28100000000000003</v>
      </c>
      <c r="I81">
        <f t="shared" si="31"/>
        <v>0.12719298245614036</v>
      </c>
      <c r="J81">
        <f t="shared" si="32"/>
        <v>3.5087719298245612E-2</v>
      </c>
      <c r="K81">
        <f t="shared" si="33"/>
        <v>0.15350877192982457</v>
      </c>
      <c r="L81">
        <f t="shared" si="34"/>
        <v>4.3859649122807015E-3</v>
      </c>
      <c r="M81">
        <f t="shared" si="35"/>
        <v>0.28100000000000003</v>
      </c>
    </row>
    <row r="82" spans="1:13" x14ac:dyDescent="0.2">
      <c r="A82" t="s">
        <v>65</v>
      </c>
      <c r="B82">
        <v>347</v>
      </c>
      <c r="C82">
        <v>41</v>
      </c>
      <c r="D82">
        <v>13</v>
      </c>
      <c r="E82">
        <v>43</v>
      </c>
      <c r="F82">
        <v>0</v>
      </c>
      <c r="G82">
        <v>0.20699999999999999</v>
      </c>
      <c r="I82">
        <f t="shared" si="31"/>
        <v>0.11815561959654179</v>
      </c>
      <c r="J82">
        <f t="shared" si="32"/>
        <v>3.7463976945244955E-2</v>
      </c>
      <c r="K82">
        <f t="shared" si="33"/>
        <v>0.1239193083573487</v>
      </c>
      <c r="L82">
        <f t="shared" si="34"/>
        <v>0</v>
      </c>
      <c r="M82">
        <f t="shared" si="35"/>
        <v>0.20699999999999999</v>
      </c>
    </row>
    <row r="83" spans="1:13" x14ac:dyDescent="0.2">
      <c r="A83" t="s">
        <v>73</v>
      </c>
      <c r="B83">
        <v>316</v>
      </c>
      <c r="C83">
        <v>32</v>
      </c>
      <c r="D83">
        <v>11</v>
      </c>
      <c r="E83">
        <v>40</v>
      </c>
      <c r="F83">
        <v>1</v>
      </c>
      <c r="G83">
        <v>0.23100000000000001</v>
      </c>
      <c r="I83">
        <f t="shared" si="31"/>
        <v>0.10126582278481013</v>
      </c>
      <c r="J83">
        <f t="shared" si="32"/>
        <v>3.4810126582278479E-2</v>
      </c>
      <c r="K83">
        <f t="shared" si="33"/>
        <v>0.12658227848101267</v>
      </c>
      <c r="L83">
        <f t="shared" si="34"/>
        <v>3.1645569620253164E-3</v>
      </c>
      <c r="M83">
        <f t="shared" si="35"/>
        <v>0.23100000000000001</v>
      </c>
    </row>
    <row r="84" spans="1:13" x14ac:dyDescent="0.2">
      <c r="A84" t="s">
        <v>100</v>
      </c>
      <c r="B84">
        <v>271</v>
      </c>
      <c r="C84">
        <v>36</v>
      </c>
      <c r="D84">
        <v>11</v>
      </c>
      <c r="E84">
        <v>34</v>
      </c>
      <c r="F84">
        <v>0</v>
      </c>
      <c r="G84">
        <v>0.22900000000000001</v>
      </c>
      <c r="I84">
        <f t="shared" si="31"/>
        <v>0.13284132841328414</v>
      </c>
      <c r="J84">
        <f t="shared" si="32"/>
        <v>4.0590405904059039E-2</v>
      </c>
      <c r="K84">
        <f t="shared" si="33"/>
        <v>0.12546125461254612</v>
      </c>
      <c r="L84">
        <f t="shared" si="34"/>
        <v>0</v>
      </c>
      <c r="M84">
        <f t="shared" si="35"/>
        <v>0.22900000000000001</v>
      </c>
    </row>
    <row r="85" spans="1:13" x14ac:dyDescent="0.2">
      <c r="A85" t="s">
        <v>90</v>
      </c>
      <c r="B85">
        <v>359</v>
      </c>
      <c r="C85">
        <v>42</v>
      </c>
      <c r="D85">
        <v>1</v>
      </c>
      <c r="E85">
        <v>42</v>
      </c>
      <c r="F85">
        <v>0</v>
      </c>
      <c r="G85">
        <v>0.26200000000000001</v>
      </c>
      <c r="I85">
        <f t="shared" si="31"/>
        <v>0.11699164345403899</v>
      </c>
      <c r="J85">
        <f t="shared" si="32"/>
        <v>2.7855153203342618E-3</v>
      </c>
      <c r="K85">
        <f t="shared" si="33"/>
        <v>0.11699164345403899</v>
      </c>
      <c r="L85">
        <f t="shared" si="34"/>
        <v>0</v>
      </c>
      <c r="M85">
        <f t="shared" si="35"/>
        <v>0.26200000000000001</v>
      </c>
    </row>
    <row r="86" spans="1:13" x14ac:dyDescent="0.2">
      <c r="A86" t="s">
        <v>61</v>
      </c>
      <c r="B86">
        <v>333</v>
      </c>
      <c r="C86">
        <v>46</v>
      </c>
      <c r="D86">
        <v>12</v>
      </c>
      <c r="E86">
        <v>27</v>
      </c>
      <c r="F86">
        <v>0</v>
      </c>
      <c r="G86">
        <v>0.21299999999999999</v>
      </c>
      <c r="I86">
        <f t="shared" si="31"/>
        <v>0.13813813813813813</v>
      </c>
      <c r="J86">
        <f t="shared" si="32"/>
        <v>3.6036036036036036E-2</v>
      </c>
      <c r="K86">
        <f t="shared" si="33"/>
        <v>8.1081081081081086E-2</v>
      </c>
      <c r="L86">
        <f t="shared" si="34"/>
        <v>0</v>
      </c>
      <c r="M86">
        <f t="shared" si="35"/>
        <v>0.21299999999999999</v>
      </c>
    </row>
    <row r="87" spans="1:13" x14ac:dyDescent="0.2">
      <c r="A87" t="s">
        <v>113</v>
      </c>
      <c r="B87">
        <v>319</v>
      </c>
      <c r="C87">
        <v>29</v>
      </c>
      <c r="D87">
        <v>13</v>
      </c>
      <c r="E87">
        <v>35</v>
      </c>
      <c r="F87">
        <v>1</v>
      </c>
      <c r="G87">
        <v>0.21</v>
      </c>
      <c r="I87">
        <f t="shared" si="31"/>
        <v>9.0909090909090912E-2</v>
      </c>
      <c r="J87">
        <f t="shared" si="32"/>
        <v>4.0752351097178681E-2</v>
      </c>
      <c r="K87">
        <f t="shared" si="33"/>
        <v>0.109717868338558</v>
      </c>
      <c r="L87">
        <f t="shared" si="34"/>
        <v>3.134796238244514E-3</v>
      </c>
      <c r="M87">
        <f t="shared" si="35"/>
        <v>0.21</v>
      </c>
    </row>
    <row r="88" spans="1:13" x14ac:dyDescent="0.2">
      <c r="A88" t="s">
        <v>114</v>
      </c>
      <c r="B88">
        <v>293</v>
      </c>
      <c r="C88">
        <v>30</v>
      </c>
      <c r="D88">
        <v>8</v>
      </c>
      <c r="E88">
        <v>36</v>
      </c>
      <c r="F88">
        <v>0</v>
      </c>
      <c r="G88">
        <v>0.23200000000000001</v>
      </c>
      <c r="I88">
        <f t="shared" si="31"/>
        <v>0.10238907849829351</v>
      </c>
      <c r="J88">
        <f t="shared" si="32"/>
        <v>2.7303754266211604E-2</v>
      </c>
      <c r="K88">
        <f t="shared" si="33"/>
        <v>0.12286689419795221</v>
      </c>
      <c r="L88">
        <f t="shared" si="34"/>
        <v>0</v>
      </c>
      <c r="M88">
        <f t="shared" si="35"/>
        <v>0.23200000000000001</v>
      </c>
    </row>
    <row r="89" spans="1:13" x14ac:dyDescent="0.2">
      <c r="A89" t="s">
        <v>115</v>
      </c>
      <c r="B89">
        <v>226</v>
      </c>
      <c r="C89">
        <v>27</v>
      </c>
      <c r="D89">
        <v>8</v>
      </c>
      <c r="E89">
        <v>22</v>
      </c>
      <c r="F89">
        <v>1</v>
      </c>
      <c r="G89">
        <v>0.26600000000000001</v>
      </c>
      <c r="I89">
        <f t="shared" si="31"/>
        <v>0.11946902654867257</v>
      </c>
      <c r="J89">
        <f t="shared" si="32"/>
        <v>3.5398230088495575E-2</v>
      </c>
      <c r="K89">
        <f t="shared" si="33"/>
        <v>9.7345132743362831E-2</v>
      </c>
      <c r="L89">
        <f t="shared" si="34"/>
        <v>4.4247787610619468E-3</v>
      </c>
      <c r="M89">
        <f t="shared" si="35"/>
        <v>0.26600000000000001</v>
      </c>
    </row>
    <row r="90" spans="1:13" x14ac:dyDescent="0.2">
      <c r="A90" t="s">
        <v>116</v>
      </c>
      <c r="B90">
        <v>230</v>
      </c>
      <c r="C90">
        <v>19</v>
      </c>
      <c r="D90">
        <v>12</v>
      </c>
      <c r="E90">
        <v>41</v>
      </c>
      <c r="F90">
        <v>0</v>
      </c>
      <c r="G90">
        <v>0.20899999999999999</v>
      </c>
      <c r="I90">
        <f t="shared" si="31"/>
        <v>8.2608695652173908E-2</v>
      </c>
      <c r="J90">
        <f t="shared" si="32"/>
        <v>5.2173913043478258E-2</v>
      </c>
      <c r="K90">
        <f t="shared" si="33"/>
        <v>0.17826086956521739</v>
      </c>
      <c r="L90">
        <f t="shared" si="34"/>
        <v>0</v>
      </c>
      <c r="M90">
        <f t="shared" si="35"/>
        <v>0.20899999999999999</v>
      </c>
    </row>
    <row r="91" spans="1:13" x14ac:dyDescent="0.2">
      <c r="A91" t="s">
        <v>96</v>
      </c>
      <c r="B91">
        <v>190</v>
      </c>
      <c r="C91">
        <v>28</v>
      </c>
      <c r="D91">
        <v>4</v>
      </c>
      <c r="E91">
        <v>21</v>
      </c>
      <c r="F91">
        <v>0</v>
      </c>
      <c r="G91">
        <v>0.26800000000000002</v>
      </c>
      <c r="I91">
        <f t="shared" si="31"/>
        <v>0.14736842105263157</v>
      </c>
      <c r="J91">
        <f t="shared" si="32"/>
        <v>2.1052631578947368E-2</v>
      </c>
      <c r="K91">
        <f t="shared" si="33"/>
        <v>0.11052631578947368</v>
      </c>
      <c r="L91">
        <f t="shared" si="34"/>
        <v>0</v>
      </c>
      <c r="M91">
        <f t="shared" si="35"/>
        <v>0.26800000000000002</v>
      </c>
    </row>
    <row r="92" spans="1:13" x14ac:dyDescent="0.2">
      <c r="A92" t="s">
        <v>107</v>
      </c>
      <c r="B92">
        <v>168</v>
      </c>
      <c r="C92">
        <v>15</v>
      </c>
      <c r="D92">
        <v>11</v>
      </c>
      <c r="E92">
        <v>27</v>
      </c>
      <c r="F92">
        <v>1</v>
      </c>
      <c r="G92">
        <v>0.214</v>
      </c>
      <c r="I92">
        <f t="shared" si="31"/>
        <v>8.9285714285714288E-2</v>
      </c>
      <c r="J92">
        <f t="shared" si="32"/>
        <v>6.5476190476190479E-2</v>
      </c>
      <c r="K92">
        <f t="shared" si="33"/>
        <v>0.16071428571428573</v>
      </c>
      <c r="L92">
        <f t="shared" si="34"/>
        <v>5.9523809523809521E-3</v>
      </c>
      <c r="M92">
        <f t="shared" si="35"/>
        <v>0.214</v>
      </c>
    </row>
    <row r="93" spans="1:13" x14ac:dyDescent="0.2">
      <c r="A93" t="s">
        <v>103</v>
      </c>
      <c r="B93">
        <v>164</v>
      </c>
      <c r="C93">
        <v>22</v>
      </c>
      <c r="D93">
        <v>9</v>
      </c>
      <c r="E93">
        <v>24</v>
      </c>
      <c r="F93">
        <v>1</v>
      </c>
      <c r="G93">
        <v>0.20699999999999999</v>
      </c>
      <c r="I93">
        <f t="shared" si="31"/>
        <v>0.13414634146341464</v>
      </c>
      <c r="J93">
        <f t="shared" si="32"/>
        <v>5.4878048780487805E-2</v>
      </c>
      <c r="K93">
        <f t="shared" si="33"/>
        <v>0.14634146341463414</v>
      </c>
      <c r="L93">
        <f t="shared" si="34"/>
        <v>6.0975609756097563E-3</v>
      </c>
      <c r="M93">
        <f t="shared" si="35"/>
        <v>0.20699999999999999</v>
      </c>
    </row>
    <row r="94" spans="1:13" x14ac:dyDescent="0.2">
      <c r="A94" t="s">
        <v>77</v>
      </c>
      <c r="B94">
        <v>167</v>
      </c>
      <c r="C94">
        <v>29</v>
      </c>
      <c r="D94">
        <v>8</v>
      </c>
      <c r="E94">
        <v>20</v>
      </c>
      <c r="F94">
        <v>0</v>
      </c>
      <c r="G94">
        <v>0.21</v>
      </c>
      <c r="I94">
        <f t="shared" si="31"/>
        <v>0.17365269461077845</v>
      </c>
      <c r="J94">
        <f t="shared" si="32"/>
        <v>4.790419161676647E-2</v>
      </c>
      <c r="K94">
        <f t="shared" si="33"/>
        <v>0.11976047904191617</v>
      </c>
      <c r="L94">
        <f t="shared" si="34"/>
        <v>0</v>
      </c>
      <c r="M94">
        <f t="shared" si="35"/>
        <v>0.21</v>
      </c>
    </row>
    <row r="95" spans="1:13" x14ac:dyDescent="0.2">
      <c r="A95" t="s">
        <v>93</v>
      </c>
      <c r="B95">
        <v>312</v>
      </c>
      <c r="C95">
        <v>28</v>
      </c>
      <c r="D95">
        <v>11</v>
      </c>
      <c r="E95">
        <v>36</v>
      </c>
      <c r="F95">
        <v>1</v>
      </c>
      <c r="G95">
        <v>0.17599999999999999</v>
      </c>
      <c r="I95">
        <f t="shared" si="31"/>
        <v>8.9743589743589744E-2</v>
      </c>
      <c r="J95">
        <f t="shared" si="32"/>
        <v>3.5256410256410256E-2</v>
      </c>
      <c r="K95">
        <f t="shared" si="33"/>
        <v>0.11538461538461539</v>
      </c>
      <c r="L95">
        <f t="shared" si="34"/>
        <v>3.205128205128205E-3</v>
      </c>
      <c r="M95">
        <f t="shared" si="35"/>
        <v>0.17599999999999999</v>
      </c>
    </row>
    <row r="96" spans="1:13" x14ac:dyDescent="0.2">
      <c r="A96" t="s">
        <v>87</v>
      </c>
      <c r="B96">
        <v>191</v>
      </c>
      <c r="C96">
        <v>21</v>
      </c>
      <c r="D96">
        <v>5</v>
      </c>
      <c r="E96">
        <v>20</v>
      </c>
      <c r="F96">
        <v>2</v>
      </c>
      <c r="G96">
        <v>0.251</v>
      </c>
      <c r="I96">
        <f t="shared" si="31"/>
        <v>0.1099476439790576</v>
      </c>
      <c r="J96">
        <f t="shared" si="32"/>
        <v>2.6178010471204188E-2</v>
      </c>
      <c r="K96">
        <f t="shared" si="33"/>
        <v>0.10471204188481675</v>
      </c>
      <c r="L96">
        <f t="shared" si="34"/>
        <v>1.0471204188481676E-2</v>
      </c>
      <c r="M96">
        <f t="shared" si="35"/>
        <v>0.251</v>
      </c>
    </row>
    <row r="97" spans="1:13" x14ac:dyDescent="0.2">
      <c r="A97" t="s">
        <v>69</v>
      </c>
      <c r="B97">
        <v>191</v>
      </c>
      <c r="C97">
        <v>26</v>
      </c>
      <c r="D97">
        <v>6</v>
      </c>
      <c r="E97">
        <v>13</v>
      </c>
      <c r="F97">
        <v>0</v>
      </c>
      <c r="G97">
        <v>0.26200000000000001</v>
      </c>
      <c r="I97">
        <f t="shared" si="31"/>
        <v>0.13612565445026178</v>
      </c>
      <c r="J97">
        <f t="shared" si="32"/>
        <v>3.1413612565445025E-2</v>
      </c>
      <c r="K97">
        <f t="shared" si="33"/>
        <v>6.8062827225130892E-2</v>
      </c>
      <c r="L97">
        <f t="shared" si="34"/>
        <v>0</v>
      </c>
      <c r="M97">
        <f t="shared" si="35"/>
        <v>0.26200000000000001</v>
      </c>
    </row>
    <row r="98" spans="1:13" x14ac:dyDescent="0.2">
      <c r="A98" t="s">
        <v>117</v>
      </c>
      <c r="B98">
        <v>144</v>
      </c>
      <c r="C98">
        <v>20</v>
      </c>
      <c r="D98">
        <v>6</v>
      </c>
      <c r="E98">
        <v>21</v>
      </c>
      <c r="F98">
        <v>0</v>
      </c>
      <c r="G98">
        <v>0.222</v>
      </c>
      <c r="I98">
        <f t="shared" si="31"/>
        <v>0.1388888888888889</v>
      </c>
      <c r="J98">
        <f t="shared" si="32"/>
        <v>4.1666666666666664E-2</v>
      </c>
      <c r="K98">
        <f t="shared" si="33"/>
        <v>0.14583333333333334</v>
      </c>
      <c r="L98">
        <f t="shared" si="34"/>
        <v>0</v>
      </c>
      <c r="M98">
        <f t="shared" si="35"/>
        <v>0.222</v>
      </c>
    </row>
    <row r="99" spans="1:13" x14ac:dyDescent="0.2">
      <c r="A99" t="s">
        <v>85</v>
      </c>
      <c r="B99">
        <v>266</v>
      </c>
      <c r="C99">
        <v>30</v>
      </c>
      <c r="D99">
        <v>9</v>
      </c>
      <c r="E99">
        <v>32</v>
      </c>
      <c r="F99">
        <v>0</v>
      </c>
      <c r="G99">
        <v>0.16500000000000001</v>
      </c>
      <c r="I99">
        <f t="shared" si="31"/>
        <v>0.11278195488721804</v>
      </c>
      <c r="J99">
        <f t="shared" si="32"/>
        <v>3.3834586466165412E-2</v>
      </c>
      <c r="K99">
        <f t="shared" si="33"/>
        <v>0.12030075187969924</v>
      </c>
      <c r="L99">
        <f t="shared" si="34"/>
        <v>0</v>
      </c>
      <c r="M99">
        <f t="shared" si="35"/>
        <v>0.16500000000000001</v>
      </c>
    </row>
    <row r="100" spans="1:13" x14ac:dyDescent="0.2">
      <c r="A100" t="s">
        <v>91</v>
      </c>
      <c r="B100">
        <v>158</v>
      </c>
      <c r="C100">
        <v>10</v>
      </c>
      <c r="D100">
        <v>7</v>
      </c>
      <c r="E100">
        <v>25</v>
      </c>
      <c r="F100">
        <v>0</v>
      </c>
      <c r="G100">
        <v>0.22800000000000001</v>
      </c>
      <c r="I100">
        <f t="shared" si="31"/>
        <v>6.3291139240506333E-2</v>
      </c>
      <c r="J100">
        <f t="shared" si="32"/>
        <v>4.4303797468354431E-2</v>
      </c>
      <c r="K100">
        <f t="shared" si="33"/>
        <v>0.15822784810126583</v>
      </c>
      <c r="L100">
        <f t="shared" si="34"/>
        <v>0</v>
      </c>
      <c r="M100">
        <f t="shared" si="35"/>
        <v>0.22800000000000001</v>
      </c>
    </row>
    <row r="101" spans="1:13" x14ac:dyDescent="0.2">
      <c r="A101" t="s">
        <v>118</v>
      </c>
      <c r="B101">
        <v>97</v>
      </c>
      <c r="C101">
        <v>14</v>
      </c>
      <c r="D101">
        <v>5</v>
      </c>
      <c r="E101">
        <v>11</v>
      </c>
      <c r="F101">
        <v>0</v>
      </c>
      <c r="G101">
        <v>0.29899999999999999</v>
      </c>
      <c r="I101">
        <f t="shared" si="31"/>
        <v>0.14432989690721648</v>
      </c>
      <c r="J101">
        <f t="shared" si="32"/>
        <v>5.1546391752577317E-2</v>
      </c>
      <c r="K101">
        <f t="shared" si="33"/>
        <v>0.1134020618556701</v>
      </c>
      <c r="L101">
        <f t="shared" si="34"/>
        <v>0</v>
      </c>
      <c r="M101">
        <f t="shared" si="35"/>
        <v>0.29899999999999999</v>
      </c>
    </row>
    <row r="102" spans="1:13" x14ac:dyDescent="0.2">
      <c r="A102" t="s">
        <v>78</v>
      </c>
      <c r="B102">
        <v>120</v>
      </c>
      <c r="C102">
        <v>18</v>
      </c>
      <c r="D102">
        <v>2</v>
      </c>
      <c r="E102">
        <v>13</v>
      </c>
      <c r="F102">
        <v>0</v>
      </c>
      <c r="G102">
        <v>0.25800000000000001</v>
      </c>
      <c r="I102">
        <f t="shared" si="31"/>
        <v>0.15</v>
      </c>
      <c r="J102">
        <f t="shared" si="32"/>
        <v>1.6666666666666666E-2</v>
      </c>
      <c r="K102">
        <f t="shared" si="33"/>
        <v>0.10833333333333334</v>
      </c>
      <c r="L102">
        <f t="shared" si="34"/>
        <v>0</v>
      </c>
      <c r="M102">
        <f t="shared" si="35"/>
        <v>0.25800000000000001</v>
      </c>
    </row>
    <row r="103" spans="1:13" x14ac:dyDescent="0.2">
      <c r="A103" t="s">
        <v>104</v>
      </c>
      <c r="B103">
        <v>86</v>
      </c>
      <c r="C103">
        <v>14</v>
      </c>
      <c r="D103">
        <v>3</v>
      </c>
      <c r="E103">
        <v>14</v>
      </c>
      <c r="F103">
        <v>0</v>
      </c>
      <c r="G103">
        <v>0.24399999999999999</v>
      </c>
      <c r="I103">
        <f t="shared" si="31"/>
        <v>0.16279069767441862</v>
      </c>
      <c r="J103">
        <f t="shared" si="32"/>
        <v>3.4883720930232558E-2</v>
      </c>
      <c r="K103">
        <f t="shared" si="33"/>
        <v>0.16279069767441862</v>
      </c>
      <c r="L103">
        <f t="shared" si="34"/>
        <v>0</v>
      </c>
      <c r="M103">
        <f t="shared" si="35"/>
        <v>0.24399999999999999</v>
      </c>
    </row>
    <row r="104" spans="1:13" x14ac:dyDescent="0.2">
      <c r="A104" t="s">
        <v>89</v>
      </c>
      <c r="B104">
        <v>208</v>
      </c>
      <c r="C104">
        <v>18</v>
      </c>
      <c r="D104">
        <v>5</v>
      </c>
      <c r="E104">
        <v>19</v>
      </c>
      <c r="F104">
        <v>0</v>
      </c>
      <c r="G104">
        <v>0.20200000000000001</v>
      </c>
      <c r="I104">
        <f t="shared" si="31"/>
        <v>8.6538461538461536E-2</v>
      </c>
      <c r="J104">
        <f t="shared" si="32"/>
        <v>2.403846153846154E-2</v>
      </c>
      <c r="K104">
        <f t="shared" si="33"/>
        <v>9.1346153846153841E-2</v>
      </c>
      <c r="L104">
        <f t="shared" si="34"/>
        <v>0</v>
      </c>
      <c r="M104">
        <f t="shared" si="35"/>
        <v>0.20200000000000001</v>
      </c>
    </row>
    <row r="105" spans="1:13" x14ac:dyDescent="0.2">
      <c r="A105" t="s">
        <v>81</v>
      </c>
      <c r="B105">
        <v>126</v>
      </c>
      <c r="C105">
        <v>14</v>
      </c>
      <c r="D105">
        <v>3</v>
      </c>
      <c r="E105">
        <v>12</v>
      </c>
      <c r="F105">
        <v>0</v>
      </c>
      <c r="G105">
        <v>0.23799999999999999</v>
      </c>
      <c r="I105">
        <f t="shared" si="31"/>
        <v>0.1111111111111111</v>
      </c>
      <c r="J105">
        <f t="shared" si="32"/>
        <v>2.3809523809523808E-2</v>
      </c>
      <c r="K105">
        <f t="shared" si="33"/>
        <v>9.5238095238095233E-2</v>
      </c>
      <c r="L105">
        <f t="shared" si="34"/>
        <v>0</v>
      </c>
      <c r="M105">
        <f t="shared" si="35"/>
        <v>0.23799999999999999</v>
      </c>
    </row>
    <row r="106" spans="1:13" x14ac:dyDescent="0.2">
      <c r="A106" t="s">
        <v>66</v>
      </c>
      <c r="B106">
        <v>158</v>
      </c>
      <c r="C106">
        <v>13</v>
      </c>
      <c r="D106">
        <v>3</v>
      </c>
      <c r="E106">
        <v>17</v>
      </c>
      <c r="F106">
        <v>0</v>
      </c>
      <c r="G106">
        <v>0.222</v>
      </c>
      <c r="I106">
        <f t="shared" si="31"/>
        <v>8.2278481012658222E-2</v>
      </c>
      <c r="J106">
        <f t="shared" si="32"/>
        <v>1.8987341772151899E-2</v>
      </c>
      <c r="K106">
        <f t="shared" si="33"/>
        <v>0.10759493670886076</v>
      </c>
      <c r="L106">
        <f t="shared" si="34"/>
        <v>0</v>
      </c>
      <c r="M106">
        <f t="shared" si="35"/>
        <v>0.222</v>
      </c>
    </row>
    <row r="107" spans="1:13" x14ac:dyDescent="0.2">
      <c r="A107" t="s">
        <v>119</v>
      </c>
      <c r="B107">
        <v>172</v>
      </c>
      <c r="C107">
        <v>14</v>
      </c>
      <c r="D107">
        <v>5</v>
      </c>
      <c r="E107">
        <v>19</v>
      </c>
      <c r="F107">
        <v>0</v>
      </c>
      <c r="G107">
        <v>0.192</v>
      </c>
      <c r="I107">
        <f t="shared" si="31"/>
        <v>8.1395348837209308E-2</v>
      </c>
      <c r="J107">
        <f t="shared" si="32"/>
        <v>2.9069767441860465E-2</v>
      </c>
      <c r="K107">
        <f t="shared" si="33"/>
        <v>0.11046511627906977</v>
      </c>
      <c r="L107">
        <f t="shared" si="34"/>
        <v>0</v>
      </c>
      <c r="M107">
        <f t="shared" si="35"/>
        <v>0.192</v>
      </c>
    </row>
    <row r="108" spans="1:13" x14ac:dyDescent="0.2">
      <c r="A108" t="s">
        <v>76</v>
      </c>
      <c r="B108">
        <v>141</v>
      </c>
      <c r="C108">
        <v>15</v>
      </c>
      <c r="D108">
        <v>3</v>
      </c>
      <c r="E108">
        <v>12</v>
      </c>
      <c r="F108">
        <v>1</v>
      </c>
      <c r="G108">
        <v>0.21299999999999999</v>
      </c>
      <c r="I108">
        <f t="shared" si="31"/>
        <v>0.10638297872340426</v>
      </c>
      <c r="J108">
        <f t="shared" si="32"/>
        <v>2.1276595744680851E-2</v>
      </c>
      <c r="K108">
        <f t="shared" si="33"/>
        <v>8.5106382978723402E-2</v>
      </c>
      <c r="L108">
        <f t="shared" si="34"/>
        <v>7.0921985815602835E-3</v>
      </c>
      <c r="M108">
        <f t="shared" si="35"/>
        <v>0.21299999999999999</v>
      </c>
    </row>
    <row r="109" spans="1:13" x14ac:dyDescent="0.2">
      <c r="A109" t="s">
        <v>74</v>
      </c>
      <c r="B109">
        <v>56</v>
      </c>
      <c r="C109">
        <v>8</v>
      </c>
      <c r="D109">
        <v>3</v>
      </c>
      <c r="E109">
        <v>11</v>
      </c>
      <c r="F109">
        <v>0</v>
      </c>
      <c r="G109">
        <v>0.214</v>
      </c>
      <c r="I109">
        <f t="shared" si="31"/>
        <v>0.14285714285714285</v>
      </c>
      <c r="J109">
        <f t="shared" si="32"/>
        <v>5.3571428571428568E-2</v>
      </c>
      <c r="K109">
        <f t="shared" si="33"/>
        <v>0.19642857142857142</v>
      </c>
      <c r="L109">
        <f t="shared" si="34"/>
        <v>0</v>
      </c>
      <c r="M109">
        <f t="shared" si="35"/>
        <v>0.214</v>
      </c>
    </row>
    <row r="110" spans="1:13" x14ac:dyDescent="0.2">
      <c r="A110" t="s">
        <v>105</v>
      </c>
      <c r="B110">
        <v>53</v>
      </c>
      <c r="C110">
        <v>7</v>
      </c>
      <c r="D110">
        <v>2</v>
      </c>
      <c r="E110">
        <v>7</v>
      </c>
      <c r="F110">
        <v>2</v>
      </c>
      <c r="G110">
        <v>0.22600000000000001</v>
      </c>
      <c r="I110">
        <f t="shared" si="31"/>
        <v>0.13207547169811321</v>
      </c>
      <c r="J110">
        <f t="shared" si="32"/>
        <v>3.7735849056603772E-2</v>
      </c>
      <c r="K110">
        <f t="shared" si="33"/>
        <v>0.13207547169811321</v>
      </c>
      <c r="L110">
        <f t="shared" si="34"/>
        <v>3.7735849056603772E-2</v>
      </c>
      <c r="M110">
        <f t="shared" si="35"/>
        <v>0.22600000000000001</v>
      </c>
    </row>
    <row r="111" spans="1:13" x14ac:dyDescent="0.2">
      <c r="A111" t="s">
        <v>82</v>
      </c>
      <c r="B111">
        <v>136</v>
      </c>
      <c r="C111">
        <v>9</v>
      </c>
      <c r="D111">
        <v>4</v>
      </c>
      <c r="E111">
        <v>14</v>
      </c>
      <c r="F111">
        <v>0</v>
      </c>
      <c r="G111">
        <v>0.191</v>
      </c>
      <c r="I111">
        <f t="shared" si="31"/>
        <v>6.6176470588235295E-2</v>
      </c>
      <c r="J111">
        <f t="shared" si="32"/>
        <v>2.9411764705882353E-2</v>
      </c>
      <c r="K111">
        <f t="shared" si="33"/>
        <v>0.10294117647058823</v>
      </c>
      <c r="L111">
        <f t="shared" si="34"/>
        <v>0</v>
      </c>
      <c r="M111">
        <f t="shared" si="35"/>
        <v>0.191</v>
      </c>
    </row>
    <row r="112" spans="1:13" x14ac:dyDescent="0.2">
      <c r="A112" t="s">
        <v>120</v>
      </c>
      <c r="B112">
        <v>63</v>
      </c>
      <c r="C112">
        <v>9</v>
      </c>
      <c r="D112">
        <v>4</v>
      </c>
      <c r="E112">
        <v>7</v>
      </c>
      <c r="F112">
        <v>0</v>
      </c>
      <c r="G112">
        <v>0.17499999999999999</v>
      </c>
      <c r="I112">
        <f t="shared" si="31"/>
        <v>0.14285714285714285</v>
      </c>
      <c r="J112">
        <f t="shared" si="32"/>
        <v>6.3492063492063489E-2</v>
      </c>
      <c r="K112">
        <f t="shared" si="33"/>
        <v>0.1111111111111111</v>
      </c>
      <c r="L112">
        <f t="shared" si="34"/>
        <v>0</v>
      </c>
      <c r="M112">
        <f t="shared" si="35"/>
        <v>0.17499999999999999</v>
      </c>
    </row>
    <row r="113" spans="1:13" x14ac:dyDescent="0.2">
      <c r="A113" t="s">
        <v>121</v>
      </c>
      <c r="B113">
        <v>56</v>
      </c>
      <c r="C113">
        <v>11</v>
      </c>
      <c r="D113">
        <v>2</v>
      </c>
      <c r="E113">
        <v>6</v>
      </c>
      <c r="F113">
        <v>0</v>
      </c>
      <c r="G113">
        <v>0.19600000000000001</v>
      </c>
      <c r="I113">
        <f t="shared" si="31"/>
        <v>0.19642857142857142</v>
      </c>
      <c r="J113">
        <f t="shared" si="32"/>
        <v>3.5714285714285712E-2</v>
      </c>
      <c r="K113">
        <f t="shared" si="33"/>
        <v>0.10714285714285714</v>
      </c>
      <c r="L113">
        <f t="shared" si="34"/>
        <v>0</v>
      </c>
      <c r="M113">
        <f t="shared" si="35"/>
        <v>0.19600000000000001</v>
      </c>
    </row>
    <row r="114" spans="1:13" x14ac:dyDescent="0.2">
      <c r="A114" t="s">
        <v>122</v>
      </c>
      <c r="B114">
        <v>18</v>
      </c>
      <c r="C114">
        <v>4</v>
      </c>
      <c r="D114">
        <v>2</v>
      </c>
      <c r="E114">
        <v>7</v>
      </c>
      <c r="F114">
        <v>0</v>
      </c>
      <c r="G114">
        <v>0.27800000000000002</v>
      </c>
      <c r="I114">
        <f t="shared" si="31"/>
        <v>0.22222222222222221</v>
      </c>
      <c r="J114">
        <f t="shared" si="32"/>
        <v>0.1111111111111111</v>
      </c>
      <c r="K114">
        <f t="shared" si="33"/>
        <v>0.3888888888888889</v>
      </c>
      <c r="L114">
        <f t="shared" si="34"/>
        <v>0</v>
      </c>
      <c r="M114">
        <f t="shared" si="35"/>
        <v>0.27800000000000002</v>
      </c>
    </row>
    <row r="115" spans="1:13" x14ac:dyDescent="0.2">
      <c r="A115" t="s">
        <v>71</v>
      </c>
      <c r="B115">
        <v>136</v>
      </c>
      <c r="C115">
        <v>12</v>
      </c>
      <c r="D115">
        <v>2</v>
      </c>
      <c r="E115">
        <v>8</v>
      </c>
      <c r="F115">
        <v>0</v>
      </c>
      <c r="G115">
        <v>0.21299999999999999</v>
      </c>
      <c r="I115">
        <f t="shared" si="31"/>
        <v>8.8235294117647065E-2</v>
      </c>
      <c r="J115">
        <f t="shared" si="32"/>
        <v>1.4705882352941176E-2</v>
      </c>
      <c r="K115">
        <f t="shared" si="33"/>
        <v>5.8823529411764705E-2</v>
      </c>
      <c r="L115">
        <f t="shared" si="34"/>
        <v>0</v>
      </c>
      <c r="M115">
        <f t="shared" si="35"/>
        <v>0.21299999999999999</v>
      </c>
    </row>
    <row r="116" spans="1:13" x14ac:dyDescent="0.2">
      <c r="A116" t="s">
        <v>123</v>
      </c>
      <c r="B116">
        <v>133</v>
      </c>
      <c r="C116">
        <v>7</v>
      </c>
      <c r="D116">
        <v>1</v>
      </c>
      <c r="E116">
        <v>15</v>
      </c>
      <c r="F116">
        <v>0</v>
      </c>
      <c r="G116">
        <v>0.21</v>
      </c>
      <c r="I116">
        <f t="shared" si="31"/>
        <v>5.2631578947368418E-2</v>
      </c>
      <c r="J116">
        <f t="shared" si="32"/>
        <v>7.5187969924812026E-3</v>
      </c>
      <c r="K116">
        <f t="shared" si="33"/>
        <v>0.11278195488721804</v>
      </c>
      <c r="L116">
        <f t="shared" si="34"/>
        <v>0</v>
      </c>
      <c r="M116">
        <f t="shared" si="35"/>
        <v>0.21</v>
      </c>
    </row>
    <row r="117" spans="1:13" x14ac:dyDescent="0.2">
      <c r="A117" t="s">
        <v>124</v>
      </c>
      <c r="B117">
        <v>84</v>
      </c>
      <c r="C117">
        <v>9</v>
      </c>
      <c r="D117">
        <v>1</v>
      </c>
      <c r="E117">
        <v>8</v>
      </c>
      <c r="F117">
        <v>0</v>
      </c>
      <c r="G117">
        <v>0.20200000000000001</v>
      </c>
      <c r="I117">
        <f t="shared" si="31"/>
        <v>0.10714285714285714</v>
      </c>
      <c r="J117">
        <f t="shared" si="32"/>
        <v>1.1904761904761904E-2</v>
      </c>
      <c r="K117">
        <f t="shared" si="33"/>
        <v>9.5238095238095233E-2</v>
      </c>
      <c r="L117">
        <f t="shared" si="34"/>
        <v>0</v>
      </c>
      <c r="M117">
        <f t="shared" si="35"/>
        <v>0.20200000000000001</v>
      </c>
    </row>
    <row r="118" spans="1:13" x14ac:dyDescent="0.2">
      <c r="A118" t="s">
        <v>125</v>
      </c>
      <c r="B118">
        <v>70</v>
      </c>
      <c r="C118">
        <v>8</v>
      </c>
      <c r="D118">
        <v>1</v>
      </c>
      <c r="E118">
        <v>5</v>
      </c>
      <c r="F118">
        <v>0</v>
      </c>
      <c r="G118">
        <v>0.214</v>
      </c>
      <c r="I118">
        <f t="shared" si="31"/>
        <v>0.11428571428571428</v>
      </c>
      <c r="J118">
        <f t="shared" si="32"/>
        <v>1.4285714285714285E-2</v>
      </c>
      <c r="K118">
        <f t="shared" si="33"/>
        <v>7.1428571428571425E-2</v>
      </c>
      <c r="L118">
        <f t="shared" si="34"/>
        <v>0</v>
      </c>
      <c r="M118">
        <f t="shared" si="35"/>
        <v>0.214</v>
      </c>
    </row>
    <row r="119" spans="1:13" x14ac:dyDescent="0.2">
      <c r="A119" t="s">
        <v>126</v>
      </c>
      <c r="B119">
        <v>35</v>
      </c>
      <c r="C119">
        <v>8</v>
      </c>
      <c r="D119">
        <v>0</v>
      </c>
      <c r="E119">
        <v>2</v>
      </c>
      <c r="F119">
        <v>1</v>
      </c>
      <c r="G119">
        <v>0.2</v>
      </c>
      <c r="I119">
        <f t="shared" si="31"/>
        <v>0.22857142857142856</v>
      </c>
      <c r="J119">
        <f t="shared" si="32"/>
        <v>0</v>
      </c>
      <c r="K119">
        <f t="shared" si="33"/>
        <v>5.7142857142857141E-2</v>
      </c>
      <c r="L119">
        <f t="shared" si="34"/>
        <v>2.8571428571428571E-2</v>
      </c>
      <c r="M119">
        <f t="shared" si="35"/>
        <v>0.2</v>
      </c>
    </row>
    <row r="120" spans="1:13" x14ac:dyDescent="0.2">
      <c r="A120" t="s">
        <v>95</v>
      </c>
      <c r="B120">
        <v>48</v>
      </c>
      <c r="C120">
        <v>4</v>
      </c>
      <c r="D120">
        <v>1</v>
      </c>
      <c r="E120">
        <v>3</v>
      </c>
      <c r="F120">
        <v>0</v>
      </c>
      <c r="G120">
        <v>0.25</v>
      </c>
      <c r="I120">
        <f t="shared" si="31"/>
        <v>8.3333333333333329E-2</v>
      </c>
      <c r="J120">
        <f t="shared" si="32"/>
        <v>2.0833333333333332E-2</v>
      </c>
      <c r="K120">
        <f t="shared" si="33"/>
        <v>6.25E-2</v>
      </c>
      <c r="L120">
        <f t="shared" si="34"/>
        <v>0</v>
      </c>
      <c r="M120">
        <f t="shared" si="35"/>
        <v>0.25</v>
      </c>
    </row>
    <row r="121" spans="1:13" x14ac:dyDescent="0.2">
      <c r="A121" t="s">
        <v>75</v>
      </c>
      <c r="B121">
        <v>6</v>
      </c>
      <c r="C121">
        <v>1</v>
      </c>
      <c r="D121">
        <v>1</v>
      </c>
      <c r="E121">
        <v>4</v>
      </c>
      <c r="F121">
        <v>0</v>
      </c>
      <c r="G121">
        <v>0.33300000000000002</v>
      </c>
      <c r="I121">
        <f t="shared" si="31"/>
        <v>0.16666666666666666</v>
      </c>
      <c r="J121">
        <f t="shared" si="32"/>
        <v>0.16666666666666666</v>
      </c>
      <c r="K121">
        <f t="shared" si="33"/>
        <v>0.66666666666666663</v>
      </c>
      <c r="L121">
        <f t="shared" si="34"/>
        <v>0</v>
      </c>
      <c r="M121">
        <f t="shared" si="35"/>
        <v>0.33300000000000002</v>
      </c>
    </row>
    <row r="122" spans="1:13" x14ac:dyDescent="0.2">
      <c r="A122" t="s">
        <v>127</v>
      </c>
      <c r="B122">
        <v>17</v>
      </c>
      <c r="C122">
        <v>2</v>
      </c>
      <c r="D122">
        <v>1</v>
      </c>
      <c r="E122">
        <v>3</v>
      </c>
      <c r="F122">
        <v>0</v>
      </c>
      <c r="G122">
        <v>0.23499999999999999</v>
      </c>
      <c r="I122">
        <f t="shared" si="31"/>
        <v>0.11764705882352941</v>
      </c>
      <c r="J122">
        <f t="shared" si="32"/>
        <v>5.8823529411764705E-2</v>
      </c>
      <c r="K122">
        <f t="shared" si="33"/>
        <v>0.17647058823529413</v>
      </c>
      <c r="L122">
        <f t="shared" si="34"/>
        <v>0</v>
      </c>
      <c r="M122">
        <f t="shared" si="35"/>
        <v>0.23499999999999999</v>
      </c>
    </row>
    <row r="123" spans="1:13" x14ac:dyDescent="0.2">
      <c r="A123" t="s">
        <v>128</v>
      </c>
      <c r="B123">
        <v>112</v>
      </c>
      <c r="C123">
        <v>11</v>
      </c>
      <c r="D123">
        <v>4</v>
      </c>
      <c r="E123">
        <v>8</v>
      </c>
      <c r="F123">
        <v>0</v>
      </c>
      <c r="G123">
        <v>0.125</v>
      </c>
      <c r="I123">
        <f t="shared" si="31"/>
        <v>9.8214285714285712E-2</v>
      </c>
      <c r="J123">
        <f t="shared" si="32"/>
        <v>3.5714285714285712E-2</v>
      </c>
      <c r="K123">
        <f t="shared" si="33"/>
        <v>7.1428571428571425E-2</v>
      </c>
      <c r="L123">
        <f t="shared" si="34"/>
        <v>0</v>
      </c>
      <c r="M123">
        <f t="shared" si="35"/>
        <v>0.125</v>
      </c>
    </row>
    <row r="124" spans="1:13" x14ac:dyDescent="0.2">
      <c r="A124" t="s">
        <v>129</v>
      </c>
      <c r="B124">
        <v>25</v>
      </c>
      <c r="C124">
        <v>3</v>
      </c>
      <c r="D124">
        <v>2</v>
      </c>
      <c r="E124">
        <v>2</v>
      </c>
      <c r="F124">
        <v>0</v>
      </c>
      <c r="G124">
        <v>0.16</v>
      </c>
      <c r="I124">
        <f t="shared" si="31"/>
        <v>0.12</v>
      </c>
      <c r="J124">
        <f t="shared" si="32"/>
        <v>0.08</v>
      </c>
      <c r="K124">
        <f t="shared" si="33"/>
        <v>0.08</v>
      </c>
      <c r="L124">
        <f t="shared" si="34"/>
        <v>0</v>
      </c>
      <c r="M124">
        <f t="shared" si="35"/>
        <v>0.16</v>
      </c>
    </row>
    <row r="125" spans="1:13" x14ac:dyDescent="0.2">
      <c r="A125" t="s">
        <v>130</v>
      </c>
      <c r="B125">
        <v>18</v>
      </c>
      <c r="C125">
        <v>2</v>
      </c>
      <c r="D125">
        <v>1</v>
      </c>
      <c r="E125">
        <v>4</v>
      </c>
      <c r="F125">
        <v>0</v>
      </c>
      <c r="G125">
        <v>0.16700000000000001</v>
      </c>
      <c r="I125">
        <f t="shared" si="31"/>
        <v>0.1111111111111111</v>
      </c>
      <c r="J125">
        <f t="shared" si="32"/>
        <v>5.5555555555555552E-2</v>
      </c>
      <c r="K125">
        <f t="shared" si="33"/>
        <v>0.22222222222222221</v>
      </c>
      <c r="L125">
        <f t="shared" si="34"/>
        <v>0</v>
      </c>
      <c r="M125">
        <f t="shared" si="35"/>
        <v>0.16700000000000001</v>
      </c>
    </row>
    <row r="126" spans="1:13" x14ac:dyDescent="0.2">
      <c r="A126" t="s">
        <v>111</v>
      </c>
      <c r="B126">
        <v>11</v>
      </c>
      <c r="C126">
        <v>1</v>
      </c>
      <c r="D126">
        <v>1</v>
      </c>
      <c r="E126">
        <v>2</v>
      </c>
      <c r="F126">
        <v>0</v>
      </c>
      <c r="G126">
        <v>0.27300000000000002</v>
      </c>
      <c r="I126">
        <f t="shared" si="31"/>
        <v>9.0909090909090912E-2</v>
      </c>
      <c r="J126">
        <f t="shared" si="32"/>
        <v>9.0909090909090912E-2</v>
      </c>
      <c r="K126">
        <f t="shared" si="33"/>
        <v>0.18181818181818182</v>
      </c>
      <c r="L126">
        <f t="shared" si="34"/>
        <v>0</v>
      </c>
      <c r="M126">
        <f t="shared" si="35"/>
        <v>0.27300000000000002</v>
      </c>
    </row>
    <row r="127" spans="1:13" x14ac:dyDescent="0.2">
      <c r="A127" t="s">
        <v>131</v>
      </c>
      <c r="B127">
        <v>119</v>
      </c>
      <c r="C127">
        <v>9</v>
      </c>
      <c r="D127">
        <v>2</v>
      </c>
      <c r="E127">
        <v>9</v>
      </c>
      <c r="F127">
        <v>1</v>
      </c>
      <c r="G127">
        <v>0.151</v>
      </c>
      <c r="I127">
        <f t="shared" si="31"/>
        <v>7.5630252100840331E-2</v>
      </c>
      <c r="J127">
        <f t="shared" si="32"/>
        <v>1.680672268907563E-2</v>
      </c>
      <c r="K127">
        <f t="shared" si="33"/>
        <v>7.5630252100840331E-2</v>
      </c>
      <c r="L127">
        <f t="shared" si="34"/>
        <v>8.4033613445378148E-3</v>
      </c>
      <c r="M127">
        <f t="shared" si="35"/>
        <v>0.151</v>
      </c>
    </row>
    <row r="128" spans="1:13" x14ac:dyDescent="0.2">
      <c r="A128" t="s">
        <v>102</v>
      </c>
      <c r="B128">
        <v>38</v>
      </c>
      <c r="C128">
        <v>5</v>
      </c>
      <c r="D128">
        <v>0</v>
      </c>
      <c r="E128">
        <v>3</v>
      </c>
      <c r="F128">
        <v>0</v>
      </c>
      <c r="G128">
        <v>0.21</v>
      </c>
      <c r="I128">
        <f t="shared" si="31"/>
        <v>0.13157894736842105</v>
      </c>
      <c r="J128">
        <f t="shared" si="32"/>
        <v>0</v>
      </c>
      <c r="K128">
        <f t="shared" si="33"/>
        <v>7.8947368421052627E-2</v>
      </c>
      <c r="L128">
        <f t="shared" si="34"/>
        <v>0</v>
      </c>
      <c r="M128">
        <f t="shared" si="35"/>
        <v>0.21</v>
      </c>
    </row>
    <row r="129" spans="1:13" x14ac:dyDescent="0.2">
      <c r="A129" t="s">
        <v>94</v>
      </c>
      <c r="B129">
        <v>46</v>
      </c>
      <c r="C129">
        <v>6</v>
      </c>
      <c r="D129">
        <v>0</v>
      </c>
      <c r="E129">
        <v>2</v>
      </c>
      <c r="F129">
        <v>0</v>
      </c>
      <c r="G129">
        <v>0.217</v>
      </c>
      <c r="I129">
        <f t="shared" si="31"/>
        <v>0.13043478260869565</v>
      </c>
      <c r="J129">
        <f t="shared" si="32"/>
        <v>0</v>
      </c>
      <c r="K129">
        <f t="shared" si="33"/>
        <v>4.3478260869565216E-2</v>
      </c>
      <c r="L129">
        <f t="shared" si="34"/>
        <v>0</v>
      </c>
      <c r="M129">
        <f t="shared" si="35"/>
        <v>0.217</v>
      </c>
    </row>
    <row r="130" spans="1:13" x14ac:dyDescent="0.2">
      <c r="A130" t="s">
        <v>132</v>
      </c>
      <c r="B130">
        <v>43</v>
      </c>
      <c r="C130">
        <v>6</v>
      </c>
      <c r="D130">
        <v>0</v>
      </c>
      <c r="E130">
        <v>3</v>
      </c>
      <c r="F130">
        <v>0</v>
      </c>
      <c r="G130">
        <v>0.16300000000000001</v>
      </c>
      <c r="I130">
        <f t="shared" si="31"/>
        <v>0.13953488372093023</v>
      </c>
      <c r="J130">
        <f t="shared" si="32"/>
        <v>0</v>
      </c>
      <c r="K130">
        <f t="shared" si="33"/>
        <v>6.9767441860465115E-2</v>
      </c>
      <c r="L130">
        <f t="shared" si="34"/>
        <v>0</v>
      </c>
      <c r="M130">
        <f t="shared" si="35"/>
        <v>0.16300000000000001</v>
      </c>
    </row>
    <row r="131" spans="1:13" x14ac:dyDescent="0.2">
      <c r="A131" t="s">
        <v>133</v>
      </c>
      <c r="B131">
        <v>16</v>
      </c>
      <c r="C131">
        <v>1</v>
      </c>
      <c r="D131">
        <v>1</v>
      </c>
      <c r="E131">
        <v>3</v>
      </c>
      <c r="F131">
        <v>0</v>
      </c>
      <c r="G131">
        <v>6.2E-2</v>
      </c>
      <c r="I131">
        <f t="shared" ref="I131:I194" si="36">C131/B131</f>
        <v>6.25E-2</v>
      </c>
      <c r="J131">
        <f t="shared" ref="J131:J194" si="37">D131/B131</f>
        <v>6.25E-2</v>
      </c>
      <c r="K131">
        <f t="shared" ref="K131:K194" si="38">E131/B131</f>
        <v>0.1875</v>
      </c>
      <c r="L131">
        <f t="shared" ref="L131:L194" si="39">F131/B131</f>
        <v>0</v>
      </c>
      <c r="M131">
        <f t="shared" ref="M131:M194" si="40">G131</f>
        <v>6.2E-2</v>
      </c>
    </row>
    <row r="132" spans="1:13" x14ac:dyDescent="0.2">
      <c r="A132" t="s">
        <v>134</v>
      </c>
      <c r="B132">
        <v>15</v>
      </c>
      <c r="C132">
        <v>0</v>
      </c>
      <c r="D132">
        <v>0</v>
      </c>
      <c r="E132">
        <v>2</v>
      </c>
      <c r="F132">
        <v>1</v>
      </c>
      <c r="G132">
        <v>0.13300000000000001</v>
      </c>
      <c r="I132">
        <f t="shared" si="36"/>
        <v>0</v>
      </c>
      <c r="J132">
        <f t="shared" si="37"/>
        <v>0</v>
      </c>
      <c r="K132">
        <f t="shared" si="38"/>
        <v>0.13333333333333333</v>
      </c>
      <c r="L132">
        <f t="shared" si="39"/>
        <v>6.6666666666666666E-2</v>
      </c>
      <c r="M132">
        <f t="shared" si="40"/>
        <v>0.13300000000000001</v>
      </c>
    </row>
    <row r="133" spans="1:13" x14ac:dyDescent="0.2">
      <c r="A133" t="s">
        <v>84</v>
      </c>
      <c r="B133">
        <v>228</v>
      </c>
      <c r="C133">
        <v>17</v>
      </c>
      <c r="D133">
        <v>2</v>
      </c>
      <c r="E133">
        <v>12</v>
      </c>
      <c r="F133">
        <v>1</v>
      </c>
      <c r="G133">
        <v>0.158</v>
      </c>
      <c r="I133">
        <f t="shared" si="36"/>
        <v>7.4561403508771926E-2</v>
      </c>
      <c r="J133">
        <f t="shared" si="37"/>
        <v>8.771929824561403E-3</v>
      </c>
      <c r="K133">
        <f t="shared" si="38"/>
        <v>5.2631578947368418E-2</v>
      </c>
      <c r="L133">
        <f t="shared" si="39"/>
        <v>4.3859649122807015E-3</v>
      </c>
      <c r="M133">
        <f t="shared" si="40"/>
        <v>0.158</v>
      </c>
    </row>
    <row r="134" spans="1:13" x14ac:dyDescent="0.2">
      <c r="A134" t="s">
        <v>135</v>
      </c>
      <c r="B134">
        <v>7</v>
      </c>
      <c r="C134">
        <v>0</v>
      </c>
      <c r="D134">
        <v>0</v>
      </c>
      <c r="E134">
        <v>2</v>
      </c>
      <c r="F134">
        <v>0</v>
      </c>
      <c r="G134">
        <v>0.14299999999999999</v>
      </c>
      <c r="I134">
        <f t="shared" si="36"/>
        <v>0</v>
      </c>
      <c r="J134">
        <f t="shared" si="37"/>
        <v>0</v>
      </c>
      <c r="K134">
        <f t="shared" si="38"/>
        <v>0.2857142857142857</v>
      </c>
      <c r="L134">
        <f t="shared" si="39"/>
        <v>0</v>
      </c>
      <c r="M134">
        <f t="shared" si="40"/>
        <v>0.14299999999999999</v>
      </c>
    </row>
    <row r="135" spans="1:13" x14ac:dyDescent="0.2">
      <c r="A135" t="s">
        <v>55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I135" t="e">
        <f t="shared" si="36"/>
        <v>#DIV/0!</v>
      </c>
      <c r="J135" t="e">
        <f t="shared" si="37"/>
        <v>#DIV/0!</v>
      </c>
      <c r="K135" t="e">
        <f t="shared" si="38"/>
        <v>#DIV/0!</v>
      </c>
      <c r="L135" t="e">
        <f t="shared" si="39"/>
        <v>#DIV/0!</v>
      </c>
      <c r="M135">
        <f t="shared" si="40"/>
        <v>0</v>
      </c>
    </row>
    <row r="136" spans="1:13" x14ac:dyDescent="0.2">
      <c r="A136" t="s">
        <v>136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I136" t="e">
        <f t="shared" si="36"/>
        <v>#DIV/0!</v>
      </c>
      <c r="J136" t="e">
        <f t="shared" si="37"/>
        <v>#DIV/0!</v>
      </c>
      <c r="K136" t="e">
        <f t="shared" si="38"/>
        <v>#DIV/0!</v>
      </c>
      <c r="L136" t="e">
        <f t="shared" si="39"/>
        <v>#DIV/0!</v>
      </c>
      <c r="M136">
        <f t="shared" si="40"/>
        <v>0</v>
      </c>
    </row>
    <row r="137" spans="1:13" x14ac:dyDescent="0.2">
      <c r="A137" t="s">
        <v>137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I137" t="e">
        <f t="shared" si="36"/>
        <v>#DIV/0!</v>
      </c>
      <c r="J137" t="e">
        <f t="shared" si="37"/>
        <v>#DIV/0!</v>
      </c>
      <c r="K137" t="e">
        <f t="shared" si="38"/>
        <v>#DIV/0!</v>
      </c>
      <c r="L137" t="e">
        <f t="shared" si="39"/>
        <v>#DIV/0!</v>
      </c>
      <c r="M137">
        <f t="shared" si="40"/>
        <v>0</v>
      </c>
    </row>
    <row r="138" spans="1:13" x14ac:dyDescent="0.2">
      <c r="A138" t="s">
        <v>138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I138" t="e">
        <f t="shared" si="36"/>
        <v>#DIV/0!</v>
      </c>
      <c r="J138" t="e">
        <f t="shared" si="37"/>
        <v>#DIV/0!</v>
      </c>
      <c r="K138" t="e">
        <f t="shared" si="38"/>
        <v>#DIV/0!</v>
      </c>
      <c r="L138" t="e">
        <f t="shared" si="39"/>
        <v>#DIV/0!</v>
      </c>
      <c r="M138">
        <f t="shared" si="40"/>
        <v>0</v>
      </c>
    </row>
    <row r="139" spans="1:13" x14ac:dyDescent="0.2">
      <c r="A139" t="s">
        <v>109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I139" t="e">
        <f t="shared" si="36"/>
        <v>#DIV/0!</v>
      </c>
      <c r="J139" t="e">
        <f t="shared" si="37"/>
        <v>#DIV/0!</v>
      </c>
      <c r="K139" t="e">
        <f t="shared" si="38"/>
        <v>#DIV/0!</v>
      </c>
      <c r="L139" t="e">
        <f t="shared" si="39"/>
        <v>#DIV/0!</v>
      </c>
      <c r="M139">
        <f t="shared" si="40"/>
        <v>0</v>
      </c>
    </row>
    <row r="140" spans="1:13" x14ac:dyDescent="0.2">
      <c r="A140" t="s">
        <v>139</v>
      </c>
      <c r="B140">
        <v>10</v>
      </c>
      <c r="C140">
        <v>0</v>
      </c>
      <c r="D140">
        <v>0</v>
      </c>
      <c r="E140">
        <v>1</v>
      </c>
      <c r="F140">
        <v>0</v>
      </c>
      <c r="G140">
        <v>0.2</v>
      </c>
      <c r="I140">
        <f t="shared" si="36"/>
        <v>0</v>
      </c>
      <c r="J140">
        <f t="shared" si="37"/>
        <v>0</v>
      </c>
      <c r="K140">
        <f t="shared" si="38"/>
        <v>0.1</v>
      </c>
      <c r="L140">
        <f t="shared" si="39"/>
        <v>0</v>
      </c>
      <c r="M140">
        <f t="shared" si="40"/>
        <v>0.2</v>
      </c>
    </row>
    <row r="141" spans="1:13" x14ac:dyDescent="0.2">
      <c r="A141" t="s">
        <v>140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I141">
        <f t="shared" si="36"/>
        <v>0</v>
      </c>
      <c r="J141">
        <f t="shared" si="37"/>
        <v>0</v>
      </c>
      <c r="K141">
        <f t="shared" si="38"/>
        <v>0</v>
      </c>
      <c r="L141">
        <f t="shared" si="39"/>
        <v>0</v>
      </c>
      <c r="M141">
        <f t="shared" si="40"/>
        <v>0</v>
      </c>
    </row>
    <row r="142" spans="1:13" x14ac:dyDescent="0.2">
      <c r="A142" t="s">
        <v>141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I142">
        <f t="shared" si="36"/>
        <v>0</v>
      </c>
      <c r="J142">
        <f t="shared" si="37"/>
        <v>0</v>
      </c>
      <c r="K142">
        <f t="shared" si="38"/>
        <v>0</v>
      </c>
      <c r="L142">
        <f t="shared" si="39"/>
        <v>0</v>
      </c>
      <c r="M142">
        <f t="shared" si="40"/>
        <v>0</v>
      </c>
    </row>
    <row r="143" spans="1:13" x14ac:dyDescent="0.2">
      <c r="A143" t="s">
        <v>142</v>
      </c>
      <c r="B143">
        <v>2</v>
      </c>
      <c r="C143">
        <v>0</v>
      </c>
      <c r="D143">
        <v>0</v>
      </c>
      <c r="E143">
        <v>0</v>
      </c>
      <c r="F143">
        <v>0</v>
      </c>
      <c r="G143">
        <v>0</v>
      </c>
      <c r="I143">
        <f t="shared" si="36"/>
        <v>0</v>
      </c>
      <c r="J143">
        <f t="shared" si="37"/>
        <v>0</v>
      </c>
      <c r="K143">
        <f t="shared" si="38"/>
        <v>0</v>
      </c>
      <c r="L143">
        <f t="shared" si="39"/>
        <v>0</v>
      </c>
      <c r="M143">
        <f t="shared" si="40"/>
        <v>0</v>
      </c>
    </row>
    <row r="144" spans="1:13" x14ac:dyDescent="0.2">
      <c r="A144" t="s">
        <v>143</v>
      </c>
      <c r="B144">
        <v>6</v>
      </c>
      <c r="C144">
        <v>0</v>
      </c>
      <c r="D144">
        <v>0</v>
      </c>
      <c r="E144">
        <v>0</v>
      </c>
      <c r="F144">
        <v>0</v>
      </c>
      <c r="G144">
        <v>0.16700000000000001</v>
      </c>
      <c r="I144">
        <f t="shared" si="36"/>
        <v>0</v>
      </c>
      <c r="J144">
        <f t="shared" si="37"/>
        <v>0</v>
      </c>
      <c r="K144">
        <f t="shared" si="38"/>
        <v>0</v>
      </c>
      <c r="L144">
        <f t="shared" si="39"/>
        <v>0</v>
      </c>
      <c r="M144">
        <f t="shared" si="40"/>
        <v>0.16700000000000001</v>
      </c>
    </row>
    <row r="145" spans="1:13" x14ac:dyDescent="0.2">
      <c r="A145" t="s">
        <v>144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0.111</v>
      </c>
      <c r="I145">
        <f t="shared" si="36"/>
        <v>0</v>
      </c>
      <c r="J145">
        <f t="shared" si="37"/>
        <v>0</v>
      </c>
      <c r="K145">
        <f t="shared" si="38"/>
        <v>0.1111111111111111</v>
      </c>
      <c r="L145">
        <f t="shared" si="39"/>
        <v>0</v>
      </c>
      <c r="M145">
        <f t="shared" si="40"/>
        <v>0.111</v>
      </c>
    </row>
    <row r="146" spans="1:13" x14ac:dyDescent="0.2">
      <c r="A146" t="s">
        <v>145</v>
      </c>
      <c r="B146">
        <v>15</v>
      </c>
      <c r="C146">
        <v>2</v>
      </c>
      <c r="D146">
        <v>0</v>
      </c>
      <c r="E146">
        <v>1</v>
      </c>
      <c r="F146">
        <v>0</v>
      </c>
      <c r="G146">
        <v>6.7000000000000004E-2</v>
      </c>
      <c r="I146">
        <f t="shared" si="36"/>
        <v>0.13333333333333333</v>
      </c>
      <c r="J146">
        <f t="shared" si="37"/>
        <v>0</v>
      </c>
      <c r="K146">
        <f t="shared" si="38"/>
        <v>6.6666666666666666E-2</v>
      </c>
      <c r="L146">
        <f t="shared" si="39"/>
        <v>0</v>
      </c>
      <c r="M146">
        <f t="shared" si="40"/>
        <v>6.7000000000000004E-2</v>
      </c>
    </row>
    <row r="147" spans="1:13" x14ac:dyDescent="0.2">
      <c r="A147" t="s">
        <v>146</v>
      </c>
      <c r="B147">
        <v>15</v>
      </c>
      <c r="C147">
        <v>1</v>
      </c>
      <c r="D147">
        <v>0</v>
      </c>
      <c r="E147">
        <v>0</v>
      </c>
      <c r="F147">
        <v>0</v>
      </c>
      <c r="G147">
        <v>0.13300000000000001</v>
      </c>
      <c r="I147">
        <f t="shared" si="36"/>
        <v>6.6666666666666666E-2</v>
      </c>
      <c r="J147">
        <f t="shared" si="37"/>
        <v>0</v>
      </c>
      <c r="K147">
        <f t="shared" si="38"/>
        <v>0</v>
      </c>
      <c r="L147">
        <f t="shared" si="39"/>
        <v>0</v>
      </c>
      <c r="M147">
        <f t="shared" si="40"/>
        <v>0.13300000000000001</v>
      </c>
    </row>
    <row r="148" spans="1:13" x14ac:dyDescent="0.2">
      <c r="A148" t="s">
        <v>147</v>
      </c>
      <c r="B148">
        <v>12</v>
      </c>
      <c r="C148">
        <v>1</v>
      </c>
      <c r="D148">
        <v>0</v>
      </c>
      <c r="E148">
        <v>0</v>
      </c>
      <c r="F148">
        <v>0</v>
      </c>
      <c r="G148">
        <v>8.3000000000000004E-2</v>
      </c>
      <c r="I148">
        <f t="shared" si="36"/>
        <v>8.3333333333333329E-2</v>
      </c>
      <c r="J148">
        <f t="shared" si="37"/>
        <v>0</v>
      </c>
      <c r="K148">
        <f t="shared" si="38"/>
        <v>0</v>
      </c>
      <c r="L148">
        <f t="shared" si="39"/>
        <v>0</v>
      </c>
      <c r="M148">
        <f t="shared" si="40"/>
        <v>8.3000000000000004E-2</v>
      </c>
    </row>
    <row r="149" spans="1:13" x14ac:dyDescent="0.2">
      <c r="A149" t="s">
        <v>148</v>
      </c>
      <c r="B149">
        <v>11</v>
      </c>
      <c r="C149">
        <v>0</v>
      </c>
      <c r="D149">
        <v>0</v>
      </c>
      <c r="E149">
        <v>0</v>
      </c>
      <c r="F149">
        <v>0</v>
      </c>
      <c r="G149">
        <v>9.0999999999999998E-2</v>
      </c>
      <c r="I149">
        <f t="shared" si="36"/>
        <v>0</v>
      </c>
      <c r="J149">
        <f t="shared" si="37"/>
        <v>0</v>
      </c>
      <c r="K149">
        <f t="shared" si="38"/>
        <v>0</v>
      </c>
      <c r="L149">
        <f t="shared" si="39"/>
        <v>0</v>
      </c>
      <c r="M149">
        <f t="shared" si="40"/>
        <v>9.0999999999999998E-2</v>
      </c>
    </row>
    <row r="150" spans="1:13" x14ac:dyDescent="0.2">
      <c r="A150" t="s">
        <v>149</v>
      </c>
      <c r="B150">
        <v>13</v>
      </c>
      <c r="C150">
        <v>0</v>
      </c>
      <c r="D150">
        <v>0</v>
      </c>
      <c r="E150">
        <v>0</v>
      </c>
      <c r="F150">
        <v>0</v>
      </c>
      <c r="G150">
        <v>0</v>
      </c>
      <c r="I150">
        <f t="shared" si="36"/>
        <v>0</v>
      </c>
      <c r="J150">
        <f t="shared" si="37"/>
        <v>0</v>
      </c>
      <c r="K150">
        <f t="shared" si="38"/>
        <v>0</v>
      </c>
      <c r="L150">
        <f t="shared" si="39"/>
        <v>0</v>
      </c>
      <c r="M150">
        <f t="shared" si="40"/>
        <v>0</v>
      </c>
    </row>
    <row r="151" spans="1:13" x14ac:dyDescent="0.2">
      <c r="A151" t="s">
        <v>98</v>
      </c>
      <c r="B151">
        <v>49</v>
      </c>
      <c r="C151">
        <v>1</v>
      </c>
      <c r="D151">
        <v>1</v>
      </c>
      <c r="E151">
        <v>3</v>
      </c>
      <c r="F151">
        <v>0</v>
      </c>
      <c r="G151">
        <v>0.10199999999999999</v>
      </c>
      <c r="I151">
        <f t="shared" si="36"/>
        <v>2.0408163265306121E-2</v>
      </c>
      <c r="J151">
        <f t="shared" si="37"/>
        <v>2.0408163265306121E-2</v>
      </c>
      <c r="K151">
        <f t="shared" si="38"/>
        <v>6.1224489795918366E-2</v>
      </c>
      <c r="L151">
        <f t="shared" si="39"/>
        <v>0</v>
      </c>
      <c r="M151">
        <f t="shared" si="40"/>
        <v>0.10199999999999999</v>
      </c>
    </row>
    <row r="152" spans="1:13" x14ac:dyDescent="0.2">
      <c r="I152" t="e">
        <f t="shared" si="36"/>
        <v>#DIV/0!</v>
      </c>
      <c r="J152" t="e">
        <f t="shared" si="37"/>
        <v>#DIV/0!</v>
      </c>
      <c r="K152" t="e">
        <f t="shared" si="38"/>
        <v>#DIV/0!</v>
      </c>
      <c r="L152" t="e">
        <f t="shared" si="39"/>
        <v>#DIV/0!</v>
      </c>
      <c r="M152">
        <f t="shared" si="40"/>
        <v>0</v>
      </c>
    </row>
    <row r="153" spans="1:13" x14ac:dyDescent="0.2">
      <c r="I153" t="e">
        <f t="shared" si="36"/>
        <v>#DIV/0!</v>
      </c>
      <c r="J153" t="e">
        <f t="shared" si="37"/>
        <v>#DIV/0!</v>
      </c>
      <c r="K153" t="e">
        <f t="shared" si="38"/>
        <v>#DIV/0!</v>
      </c>
      <c r="L153" t="e">
        <f t="shared" si="39"/>
        <v>#DIV/0!</v>
      </c>
      <c r="M153">
        <f t="shared" si="40"/>
        <v>0</v>
      </c>
    </row>
    <row r="154" spans="1:13" x14ac:dyDescent="0.2">
      <c r="A154">
        <v>2018</v>
      </c>
      <c r="B154" t="s">
        <v>52</v>
      </c>
      <c r="C154" t="s">
        <v>7</v>
      </c>
      <c r="D154" t="s">
        <v>4</v>
      </c>
      <c r="E154" t="s">
        <v>10</v>
      </c>
      <c r="F154" t="s">
        <v>13</v>
      </c>
      <c r="G154" t="s">
        <v>2</v>
      </c>
      <c r="I154" t="e">
        <f t="shared" si="36"/>
        <v>#VALUE!</v>
      </c>
      <c r="J154" t="e">
        <f t="shared" si="37"/>
        <v>#VALUE!</v>
      </c>
      <c r="K154" t="e">
        <f t="shared" si="38"/>
        <v>#VALUE!</v>
      </c>
      <c r="L154" t="e">
        <f t="shared" si="39"/>
        <v>#VALUE!</v>
      </c>
      <c r="M154" t="str">
        <f t="shared" si="40"/>
        <v>AVG</v>
      </c>
    </row>
    <row r="155" spans="1:13" x14ac:dyDescent="0.2">
      <c r="A155" t="s">
        <v>54</v>
      </c>
      <c r="B155">
        <v>477</v>
      </c>
      <c r="C155">
        <v>74</v>
      </c>
      <c r="D155">
        <v>21</v>
      </c>
      <c r="E155">
        <v>74</v>
      </c>
      <c r="F155">
        <v>3</v>
      </c>
      <c r="G155">
        <v>0.27700000000000002</v>
      </c>
      <c r="I155">
        <f t="shared" si="36"/>
        <v>0.15513626834381553</v>
      </c>
      <c r="J155">
        <f t="shared" si="37"/>
        <v>4.40251572327044E-2</v>
      </c>
      <c r="K155">
        <f t="shared" si="38"/>
        <v>0.15513626834381553</v>
      </c>
      <c r="L155">
        <f t="shared" si="39"/>
        <v>6.2893081761006293E-3</v>
      </c>
      <c r="M155">
        <f t="shared" si="40"/>
        <v>0.27700000000000002</v>
      </c>
    </row>
    <row r="156" spans="1:13" x14ac:dyDescent="0.2">
      <c r="A156" t="s">
        <v>67</v>
      </c>
      <c r="B156">
        <v>459</v>
      </c>
      <c r="C156">
        <v>55</v>
      </c>
      <c r="D156">
        <v>20</v>
      </c>
      <c r="E156">
        <v>74</v>
      </c>
      <c r="F156">
        <v>4</v>
      </c>
      <c r="G156">
        <v>0.26100000000000001</v>
      </c>
      <c r="I156">
        <f t="shared" si="36"/>
        <v>0.11982570806100218</v>
      </c>
      <c r="J156">
        <f t="shared" si="37"/>
        <v>4.357298474945534E-2</v>
      </c>
      <c r="K156">
        <f t="shared" si="38"/>
        <v>0.16122004357298475</v>
      </c>
      <c r="L156">
        <f t="shared" si="39"/>
        <v>8.7145969498910684E-3</v>
      </c>
      <c r="M156">
        <f t="shared" si="40"/>
        <v>0.26100000000000001</v>
      </c>
    </row>
    <row r="157" spans="1:13" x14ac:dyDescent="0.2">
      <c r="A157" t="s">
        <v>59</v>
      </c>
      <c r="B157">
        <v>440</v>
      </c>
      <c r="C157">
        <v>65</v>
      </c>
      <c r="D157">
        <v>24</v>
      </c>
      <c r="E157">
        <v>68</v>
      </c>
      <c r="F157">
        <v>2</v>
      </c>
      <c r="G157">
        <v>0.24099999999999999</v>
      </c>
      <c r="I157">
        <f t="shared" si="36"/>
        <v>0.14772727272727273</v>
      </c>
      <c r="J157">
        <f t="shared" si="37"/>
        <v>5.4545454545454543E-2</v>
      </c>
      <c r="K157">
        <f t="shared" si="38"/>
        <v>0.15454545454545454</v>
      </c>
      <c r="L157">
        <f t="shared" si="39"/>
        <v>4.5454545454545452E-3</v>
      </c>
      <c r="M157">
        <f t="shared" si="40"/>
        <v>0.24099999999999999</v>
      </c>
    </row>
    <row r="158" spans="1:13" x14ac:dyDescent="0.2">
      <c r="A158" t="s">
        <v>55</v>
      </c>
      <c r="B158">
        <v>510</v>
      </c>
      <c r="C158">
        <v>52</v>
      </c>
      <c r="D158">
        <v>27</v>
      </c>
      <c r="E158">
        <v>80</v>
      </c>
      <c r="F158">
        <v>1</v>
      </c>
      <c r="G158">
        <v>0.23499999999999999</v>
      </c>
      <c r="I158">
        <f t="shared" si="36"/>
        <v>0.10196078431372549</v>
      </c>
      <c r="J158">
        <f t="shared" si="37"/>
        <v>5.2941176470588235E-2</v>
      </c>
      <c r="K158">
        <f t="shared" si="38"/>
        <v>0.15686274509803921</v>
      </c>
      <c r="L158">
        <f t="shared" si="39"/>
        <v>1.9607843137254902E-3</v>
      </c>
      <c r="M158">
        <f t="shared" si="40"/>
        <v>0.23499999999999999</v>
      </c>
    </row>
    <row r="159" spans="1:13" x14ac:dyDescent="0.2">
      <c r="A159" t="s">
        <v>68</v>
      </c>
      <c r="B159">
        <v>382</v>
      </c>
      <c r="C159">
        <v>39</v>
      </c>
      <c r="D159">
        <v>15</v>
      </c>
      <c r="E159">
        <v>70</v>
      </c>
      <c r="F159">
        <v>0</v>
      </c>
      <c r="G159">
        <v>0.30599999999999999</v>
      </c>
      <c r="I159">
        <f t="shared" si="36"/>
        <v>0.10209424083769633</v>
      </c>
      <c r="J159">
        <f t="shared" si="37"/>
        <v>3.9267015706806283E-2</v>
      </c>
      <c r="K159">
        <f t="shared" si="38"/>
        <v>0.18324607329842932</v>
      </c>
      <c r="L159">
        <f t="shared" si="39"/>
        <v>0</v>
      </c>
      <c r="M159">
        <f t="shared" si="40"/>
        <v>0.30599999999999999</v>
      </c>
    </row>
    <row r="160" spans="1:13" x14ac:dyDescent="0.2">
      <c r="A160" t="s">
        <v>110</v>
      </c>
      <c r="B160">
        <v>360</v>
      </c>
      <c r="C160">
        <v>48</v>
      </c>
      <c r="D160">
        <v>18</v>
      </c>
      <c r="E160">
        <v>65</v>
      </c>
      <c r="F160">
        <v>2</v>
      </c>
      <c r="G160">
        <v>0.222</v>
      </c>
      <c r="I160">
        <f t="shared" si="36"/>
        <v>0.13333333333333333</v>
      </c>
      <c r="J160">
        <f t="shared" si="37"/>
        <v>0.05</v>
      </c>
      <c r="K160">
        <f t="shared" si="38"/>
        <v>0.18055555555555555</v>
      </c>
      <c r="L160">
        <f t="shared" si="39"/>
        <v>5.5555555555555558E-3</v>
      </c>
      <c r="M160">
        <f t="shared" si="40"/>
        <v>0.222</v>
      </c>
    </row>
    <row r="161" spans="1:13" x14ac:dyDescent="0.2">
      <c r="A161" t="s">
        <v>63</v>
      </c>
      <c r="B161">
        <v>403</v>
      </c>
      <c r="C161">
        <v>52</v>
      </c>
      <c r="D161">
        <v>16</v>
      </c>
      <c r="E161">
        <v>48</v>
      </c>
      <c r="F161">
        <v>0</v>
      </c>
      <c r="G161">
        <v>0.26600000000000001</v>
      </c>
      <c r="I161">
        <f t="shared" si="36"/>
        <v>0.12903225806451613</v>
      </c>
      <c r="J161">
        <f t="shared" si="37"/>
        <v>3.9702233250620347E-2</v>
      </c>
      <c r="K161">
        <f t="shared" si="38"/>
        <v>0.11910669975186104</v>
      </c>
      <c r="L161">
        <f t="shared" si="39"/>
        <v>0</v>
      </c>
      <c r="M161">
        <f t="shared" si="40"/>
        <v>0.26600000000000001</v>
      </c>
    </row>
    <row r="162" spans="1:13" x14ac:dyDescent="0.2">
      <c r="A162" t="s">
        <v>76</v>
      </c>
      <c r="B162">
        <v>332</v>
      </c>
      <c r="C162">
        <v>39</v>
      </c>
      <c r="D162">
        <v>12</v>
      </c>
      <c r="E162">
        <v>57</v>
      </c>
      <c r="F162">
        <v>2</v>
      </c>
      <c r="G162">
        <v>0.25900000000000001</v>
      </c>
      <c r="I162">
        <f t="shared" si="36"/>
        <v>0.11746987951807229</v>
      </c>
      <c r="J162">
        <f t="shared" si="37"/>
        <v>3.614457831325301E-2</v>
      </c>
      <c r="K162">
        <f t="shared" si="38"/>
        <v>0.1716867469879518</v>
      </c>
      <c r="L162">
        <f t="shared" si="39"/>
        <v>6.024096385542169E-3</v>
      </c>
      <c r="M162">
        <f t="shared" si="40"/>
        <v>0.25900000000000001</v>
      </c>
    </row>
    <row r="163" spans="1:13" x14ac:dyDescent="0.2">
      <c r="A163" t="s">
        <v>57</v>
      </c>
      <c r="B163">
        <v>474</v>
      </c>
      <c r="C163">
        <v>50</v>
      </c>
      <c r="D163">
        <v>10</v>
      </c>
      <c r="E163">
        <v>54</v>
      </c>
      <c r="F163">
        <v>4</v>
      </c>
      <c r="G163">
        <v>0.249</v>
      </c>
      <c r="I163">
        <f t="shared" si="36"/>
        <v>0.10548523206751055</v>
      </c>
      <c r="J163">
        <f t="shared" si="37"/>
        <v>2.1097046413502109E-2</v>
      </c>
      <c r="K163">
        <f t="shared" si="38"/>
        <v>0.11392405063291139</v>
      </c>
      <c r="L163">
        <f t="shared" si="39"/>
        <v>8.4388185654008432E-3</v>
      </c>
      <c r="M163">
        <f t="shared" si="40"/>
        <v>0.249</v>
      </c>
    </row>
    <row r="164" spans="1:13" x14ac:dyDescent="0.2">
      <c r="A164" t="s">
        <v>64</v>
      </c>
      <c r="B164">
        <v>323</v>
      </c>
      <c r="C164">
        <v>51</v>
      </c>
      <c r="D164">
        <v>18</v>
      </c>
      <c r="E164">
        <v>53</v>
      </c>
      <c r="F164">
        <v>1</v>
      </c>
      <c r="G164">
        <v>0.186</v>
      </c>
      <c r="I164">
        <f t="shared" si="36"/>
        <v>0.15789473684210525</v>
      </c>
      <c r="J164">
        <f t="shared" si="37"/>
        <v>5.5727554179566562E-2</v>
      </c>
      <c r="K164">
        <f t="shared" si="38"/>
        <v>0.16408668730650156</v>
      </c>
      <c r="L164">
        <f t="shared" si="39"/>
        <v>3.0959752321981426E-3</v>
      </c>
      <c r="M164">
        <f t="shared" si="40"/>
        <v>0.186</v>
      </c>
    </row>
    <row r="165" spans="1:13" x14ac:dyDescent="0.2">
      <c r="A165" t="s">
        <v>73</v>
      </c>
      <c r="B165">
        <v>460</v>
      </c>
      <c r="C165">
        <v>50</v>
      </c>
      <c r="D165">
        <v>10</v>
      </c>
      <c r="E165">
        <v>46</v>
      </c>
      <c r="F165">
        <v>0</v>
      </c>
      <c r="G165">
        <v>0.248</v>
      </c>
      <c r="I165">
        <f t="shared" si="36"/>
        <v>0.10869565217391304</v>
      </c>
      <c r="J165">
        <f t="shared" si="37"/>
        <v>2.1739130434782608E-2</v>
      </c>
      <c r="K165">
        <f t="shared" si="38"/>
        <v>0.1</v>
      </c>
      <c r="L165">
        <f t="shared" si="39"/>
        <v>0</v>
      </c>
      <c r="M165">
        <f t="shared" si="40"/>
        <v>0.248</v>
      </c>
    </row>
    <row r="166" spans="1:13" x14ac:dyDescent="0.2">
      <c r="A166" t="s">
        <v>70</v>
      </c>
      <c r="B166">
        <v>344</v>
      </c>
      <c r="C166">
        <v>35</v>
      </c>
      <c r="D166">
        <v>10</v>
      </c>
      <c r="E166">
        <v>37</v>
      </c>
      <c r="F166">
        <v>3</v>
      </c>
      <c r="G166">
        <v>0.26200000000000001</v>
      </c>
      <c r="I166">
        <f t="shared" si="36"/>
        <v>0.10174418604651163</v>
      </c>
      <c r="J166">
        <f t="shared" si="37"/>
        <v>2.9069767441860465E-2</v>
      </c>
      <c r="K166">
        <f t="shared" si="38"/>
        <v>0.10755813953488372</v>
      </c>
      <c r="L166">
        <f t="shared" si="39"/>
        <v>8.7209302325581394E-3</v>
      </c>
      <c r="M166">
        <f t="shared" si="40"/>
        <v>0.26200000000000001</v>
      </c>
    </row>
    <row r="167" spans="1:13" x14ac:dyDescent="0.2">
      <c r="A167" t="s">
        <v>99</v>
      </c>
      <c r="B167">
        <v>302</v>
      </c>
      <c r="C167">
        <v>38</v>
      </c>
      <c r="D167">
        <v>7</v>
      </c>
      <c r="E167">
        <v>45</v>
      </c>
      <c r="F167">
        <v>0</v>
      </c>
      <c r="G167">
        <v>0.26800000000000002</v>
      </c>
      <c r="I167">
        <f t="shared" si="36"/>
        <v>0.12582781456953643</v>
      </c>
      <c r="J167">
        <f t="shared" si="37"/>
        <v>2.3178807947019868E-2</v>
      </c>
      <c r="K167">
        <f t="shared" si="38"/>
        <v>0.1490066225165563</v>
      </c>
      <c r="L167">
        <f t="shared" si="39"/>
        <v>0</v>
      </c>
      <c r="M167">
        <f t="shared" si="40"/>
        <v>0.26800000000000002</v>
      </c>
    </row>
    <row r="168" spans="1:13" x14ac:dyDescent="0.2">
      <c r="A168" t="s">
        <v>85</v>
      </c>
      <c r="B168">
        <v>373</v>
      </c>
      <c r="C168">
        <v>37</v>
      </c>
      <c r="D168">
        <v>20</v>
      </c>
      <c r="E168">
        <v>44</v>
      </c>
      <c r="F168">
        <v>0</v>
      </c>
      <c r="G168">
        <v>0.20100000000000001</v>
      </c>
      <c r="I168">
        <f t="shared" si="36"/>
        <v>9.9195710455764072E-2</v>
      </c>
      <c r="J168">
        <f t="shared" si="37"/>
        <v>5.3619302949061663E-2</v>
      </c>
      <c r="K168">
        <f t="shared" si="38"/>
        <v>0.11796246648793565</v>
      </c>
      <c r="L168">
        <f t="shared" si="39"/>
        <v>0</v>
      </c>
      <c r="M168">
        <f t="shared" si="40"/>
        <v>0.20100000000000001</v>
      </c>
    </row>
    <row r="169" spans="1:13" x14ac:dyDescent="0.2">
      <c r="A169" t="s">
        <v>93</v>
      </c>
      <c r="B169">
        <v>303</v>
      </c>
      <c r="C169">
        <v>29</v>
      </c>
      <c r="D169">
        <v>14</v>
      </c>
      <c r="E169">
        <v>37</v>
      </c>
      <c r="F169">
        <v>3</v>
      </c>
      <c r="G169">
        <v>0.23100000000000001</v>
      </c>
      <c r="I169">
        <f t="shared" si="36"/>
        <v>9.5709570957095716E-2</v>
      </c>
      <c r="J169">
        <f t="shared" si="37"/>
        <v>4.6204620462046202E-2</v>
      </c>
      <c r="K169">
        <f t="shared" si="38"/>
        <v>0.12211221122112212</v>
      </c>
      <c r="L169">
        <f t="shared" si="39"/>
        <v>9.9009900990099011E-3</v>
      </c>
      <c r="M169">
        <f t="shared" si="40"/>
        <v>0.23100000000000001</v>
      </c>
    </row>
    <row r="170" spans="1:13" x14ac:dyDescent="0.2">
      <c r="A170" t="s">
        <v>72</v>
      </c>
      <c r="B170">
        <v>242</v>
      </c>
      <c r="C170">
        <v>30</v>
      </c>
      <c r="D170">
        <v>10</v>
      </c>
      <c r="E170">
        <v>42</v>
      </c>
      <c r="F170">
        <v>1</v>
      </c>
      <c r="G170">
        <v>0.24399999999999999</v>
      </c>
      <c r="I170">
        <f t="shared" si="36"/>
        <v>0.12396694214876033</v>
      </c>
      <c r="J170">
        <f t="shared" si="37"/>
        <v>4.1322314049586778E-2</v>
      </c>
      <c r="K170">
        <f t="shared" si="38"/>
        <v>0.17355371900826447</v>
      </c>
      <c r="L170">
        <f t="shared" si="39"/>
        <v>4.1322314049586778E-3</v>
      </c>
      <c r="M170">
        <f t="shared" si="40"/>
        <v>0.24399999999999999</v>
      </c>
    </row>
    <row r="171" spans="1:13" x14ac:dyDescent="0.2">
      <c r="A171" t="s">
        <v>91</v>
      </c>
      <c r="B171">
        <v>306</v>
      </c>
      <c r="C171">
        <v>39</v>
      </c>
      <c r="D171">
        <v>9</v>
      </c>
      <c r="E171">
        <v>28</v>
      </c>
      <c r="F171">
        <v>2</v>
      </c>
      <c r="G171">
        <v>0.252</v>
      </c>
      <c r="I171">
        <f t="shared" si="36"/>
        <v>0.12745098039215685</v>
      </c>
      <c r="J171">
        <f t="shared" si="37"/>
        <v>2.9411764705882353E-2</v>
      </c>
      <c r="K171">
        <f t="shared" si="38"/>
        <v>9.1503267973856203E-2</v>
      </c>
      <c r="L171">
        <f t="shared" si="39"/>
        <v>6.5359477124183009E-3</v>
      </c>
      <c r="M171">
        <f t="shared" si="40"/>
        <v>0.252</v>
      </c>
    </row>
    <row r="172" spans="1:13" x14ac:dyDescent="0.2">
      <c r="A172" t="s">
        <v>113</v>
      </c>
      <c r="B172">
        <v>288</v>
      </c>
      <c r="C172">
        <v>35</v>
      </c>
      <c r="D172">
        <v>9</v>
      </c>
      <c r="E172">
        <v>32</v>
      </c>
      <c r="F172">
        <v>0</v>
      </c>
      <c r="G172">
        <v>0.26</v>
      </c>
      <c r="I172">
        <f t="shared" si="36"/>
        <v>0.12152777777777778</v>
      </c>
      <c r="J172">
        <f t="shared" si="37"/>
        <v>3.125E-2</v>
      </c>
      <c r="K172">
        <f t="shared" si="38"/>
        <v>0.1111111111111111</v>
      </c>
      <c r="L172">
        <f t="shared" si="39"/>
        <v>0</v>
      </c>
      <c r="M172">
        <f t="shared" si="40"/>
        <v>0.26</v>
      </c>
    </row>
    <row r="173" spans="1:13" x14ac:dyDescent="0.2">
      <c r="A173" t="s">
        <v>114</v>
      </c>
      <c r="B173">
        <v>415</v>
      </c>
      <c r="C173">
        <v>41</v>
      </c>
      <c r="D173">
        <v>4</v>
      </c>
      <c r="E173">
        <v>51</v>
      </c>
      <c r="F173">
        <v>0</v>
      </c>
      <c r="G173">
        <v>0.24099999999999999</v>
      </c>
      <c r="I173">
        <f t="shared" si="36"/>
        <v>9.8795180722891562E-2</v>
      </c>
      <c r="J173">
        <f t="shared" si="37"/>
        <v>9.6385542168674707E-3</v>
      </c>
      <c r="K173">
        <f t="shared" si="38"/>
        <v>0.12289156626506025</v>
      </c>
      <c r="L173">
        <f t="shared" si="39"/>
        <v>0</v>
      </c>
      <c r="M173">
        <f t="shared" si="40"/>
        <v>0.24099999999999999</v>
      </c>
    </row>
    <row r="174" spans="1:13" x14ac:dyDescent="0.2">
      <c r="A174" t="s">
        <v>97</v>
      </c>
      <c r="B174">
        <v>280</v>
      </c>
      <c r="C174">
        <v>30</v>
      </c>
      <c r="D174">
        <v>9</v>
      </c>
      <c r="E174">
        <v>30</v>
      </c>
      <c r="F174">
        <v>0</v>
      </c>
      <c r="G174">
        <v>0.27500000000000002</v>
      </c>
      <c r="I174">
        <f t="shared" si="36"/>
        <v>0.10714285714285714</v>
      </c>
      <c r="J174">
        <f t="shared" si="37"/>
        <v>3.214285714285714E-2</v>
      </c>
      <c r="K174">
        <f t="shared" si="38"/>
        <v>0.10714285714285714</v>
      </c>
      <c r="L174">
        <f t="shared" si="39"/>
        <v>0</v>
      </c>
      <c r="M174">
        <f t="shared" si="40"/>
        <v>0.27500000000000002</v>
      </c>
    </row>
    <row r="175" spans="1:13" x14ac:dyDescent="0.2">
      <c r="A175" t="s">
        <v>61</v>
      </c>
      <c r="B175">
        <v>373</v>
      </c>
      <c r="C175">
        <v>39</v>
      </c>
      <c r="D175">
        <v>9</v>
      </c>
      <c r="E175">
        <v>44</v>
      </c>
      <c r="F175">
        <v>0</v>
      </c>
      <c r="G175">
        <v>0.22500000000000001</v>
      </c>
      <c r="I175">
        <f t="shared" si="36"/>
        <v>0.10455764075067024</v>
      </c>
      <c r="J175">
        <f t="shared" si="37"/>
        <v>2.4128686327077747E-2</v>
      </c>
      <c r="K175">
        <f t="shared" si="38"/>
        <v>0.11796246648793565</v>
      </c>
      <c r="L175">
        <f t="shared" si="39"/>
        <v>0</v>
      </c>
      <c r="M175">
        <f t="shared" si="40"/>
        <v>0.22500000000000001</v>
      </c>
    </row>
    <row r="176" spans="1:13" x14ac:dyDescent="0.2">
      <c r="A176" t="s">
        <v>117</v>
      </c>
      <c r="B176">
        <v>299</v>
      </c>
      <c r="C176">
        <v>36</v>
      </c>
      <c r="D176">
        <v>11</v>
      </c>
      <c r="E176">
        <v>36</v>
      </c>
      <c r="F176">
        <v>0</v>
      </c>
      <c r="G176">
        <v>0.224</v>
      </c>
      <c r="I176">
        <f t="shared" si="36"/>
        <v>0.12040133779264214</v>
      </c>
      <c r="J176">
        <f t="shared" si="37"/>
        <v>3.678929765886288E-2</v>
      </c>
      <c r="K176">
        <f t="shared" si="38"/>
        <v>0.12040133779264214</v>
      </c>
      <c r="L176">
        <f t="shared" si="39"/>
        <v>0</v>
      </c>
      <c r="M176">
        <f t="shared" si="40"/>
        <v>0.224</v>
      </c>
    </row>
    <row r="177" spans="1:13" x14ac:dyDescent="0.2">
      <c r="A177" t="s">
        <v>100</v>
      </c>
      <c r="B177">
        <v>251</v>
      </c>
      <c r="C177">
        <v>34</v>
      </c>
      <c r="D177">
        <v>8</v>
      </c>
      <c r="E177">
        <v>30</v>
      </c>
      <c r="F177">
        <v>0</v>
      </c>
      <c r="G177">
        <v>0.22700000000000001</v>
      </c>
      <c r="I177">
        <f t="shared" si="36"/>
        <v>0.13545816733067728</v>
      </c>
      <c r="J177">
        <f t="shared" si="37"/>
        <v>3.1872509960159362E-2</v>
      </c>
      <c r="K177">
        <f t="shared" si="38"/>
        <v>0.11952191235059761</v>
      </c>
      <c r="L177">
        <f t="shared" si="39"/>
        <v>0</v>
      </c>
      <c r="M177">
        <f t="shared" si="40"/>
        <v>0.22700000000000001</v>
      </c>
    </row>
    <row r="178" spans="1:13" x14ac:dyDescent="0.2">
      <c r="A178" t="s">
        <v>150</v>
      </c>
      <c r="B178">
        <v>244</v>
      </c>
      <c r="C178">
        <v>24</v>
      </c>
      <c r="D178">
        <v>11</v>
      </c>
      <c r="E178">
        <v>33</v>
      </c>
      <c r="F178">
        <v>0</v>
      </c>
      <c r="G178">
        <v>0.221</v>
      </c>
      <c r="I178">
        <f t="shared" si="36"/>
        <v>9.8360655737704916E-2</v>
      </c>
      <c r="J178">
        <f t="shared" si="37"/>
        <v>4.5081967213114756E-2</v>
      </c>
      <c r="K178">
        <f t="shared" si="38"/>
        <v>0.13524590163934427</v>
      </c>
      <c r="L178">
        <f t="shared" si="39"/>
        <v>0</v>
      </c>
      <c r="M178">
        <f t="shared" si="40"/>
        <v>0.221</v>
      </c>
    </row>
    <row r="179" spans="1:13" x14ac:dyDescent="0.2">
      <c r="A179" t="s">
        <v>107</v>
      </c>
      <c r="B179">
        <v>235</v>
      </c>
      <c r="C179">
        <v>24</v>
      </c>
      <c r="D179">
        <v>8</v>
      </c>
      <c r="E179">
        <v>30</v>
      </c>
      <c r="F179">
        <v>0</v>
      </c>
      <c r="G179">
        <v>0.23799999999999999</v>
      </c>
      <c r="I179">
        <f t="shared" si="36"/>
        <v>0.10212765957446808</v>
      </c>
      <c r="J179">
        <f t="shared" si="37"/>
        <v>3.4042553191489362E-2</v>
      </c>
      <c r="K179">
        <f t="shared" si="38"/>
        <v>0.1276595744680851</v>
      </c>
      <c r="L179">
        <f t="shared" si="39"/>
        <v>0</v>
      </c>
      <c r="M179">
        <f t="shared" si="40"/>
        <v>0.23799999999999999</v>
      </c>
    </row>
    <row r="180" spans="1:13" x14ac:dyDescent="0.2">
      <c r="A180" t="s">
        <v>60</v>
      </c>
      <c r="B180">
        <v>427</v>
      </c>
      <c r="C180">
        <v>31</v>
      </c>
      <c r="D180">
        <v>8</v>
      </c>
      <c r="E180">
        <v>39</v>
      </c>
      <c r="F180">
        <v>0</v>
      </c>
      <c r="G180">
        <v>0.22</v>
      </c>
      <c r="I180">
        <f t="shared" si="36"/>
        <v>7.2599531615925056E-2</v>
      </c>
      <c r="J180">
        <f t="shared" si="37"/>
        <v>1.873536299765808E-2</v>
      </c>
      <c r="K180">
        <f t="shared" si="38"/>
        <v>9.1334894613583142E-2</v>
      </c>
      <c r="L180">
        <f t="shared" si="39"/>
        <v>0</v>
      </c>
      <c r="M180">
        <f t="shared" si="40"/>
        <v>0.22</v>
      </c>
    </row>
    <row r="181" spans="1:13" x14ac:dyDescent="0.2">
      <c r="A181" t="s">
        <v>66</v>
      </c>
      <c r="B181">
        <v>238</v>
      </c>
      <c r="C181">
        <v>33</v>
      </c>
      <c r="D181">
        <v>7</v>
      </c>
      <c r="E181">
        <v>30</v>
      </c>
      <c r="F181">
        <v>0</v>
      </c>
      <c r="G181">
        <v>0.21</v>
      </c>
      <c r="I181">
        <f t="shared" si="36"/>
        <v>0.13865546218487396</v>
      </c>
      <c r="J181">
        <f t="shared" si="37"/>
        <v>2.9411764705882353E-2</v>
      </c>
      <c r="K181">
        <f t="shared" si="38"/>
        <v>0.12605042016806722</v>
      </c>
      <c r="L181">
        <f t="shared" si="39"/>
        <v>0</v>
      </c>
      <c r="M181">
        <f t="shared" si="40"/>
        <v>0.21</v>
      </c>
    </row>
    <row r="182" spans="1:13" x14ac:dyDescent="0.2">
      <c r="A182" t="s">
        <v>87</v>
      </c>
      <c r="B182">
        <v>171</v>
      </c>
      <c r="C182">
        <v>21</v>
      </c>
      <c r="D182">
        <v>3</v>
      </c>
      <c r="E182">
        <v>21</v>
      </c>
      <c r="F182">
        <v>1</v>
      </c>
      <c r="G182">
        <v>0.29199999999999998</v>
      </c>
      <c r="I182">
        <f t="shared" si="36"/>
        <v>0.12280701754385964</v>
      </c>
      <c r="J182">
        <f t="shared" si="37"/>
        <v>1.7543859649122806E-2</v>
      </c>
      <c r="K182">
        <f t="shared" si="38"/>
        <v>0.12280701754385964</v>
      </c>
      <c r="L182">
        <f t="shared" si="39"/>
        <v>5.8479532163742687E-3</v>
      </c>
      <c r="M182">
        <f t="shared" si="40"/>
        <v>0.29199999999999998</v>
      </c>
    </row>
    <row r="183" spans="1:13" x14ac:dyDescent="0.2">
      <c r="A183" t="s">
        <v>131</v>
      </c>
      <c r="B183">
        <v>202</v>
      </c>
      <c r="C183">
        <v>22</v>
      </c>
      <c r="D183">
        <v>3</v>
      </c>
      <c r="E183">
        <v>27</v>
      </c>
      <c r="F183">
        <v>2</v>
      </c>
      <c r="G183">
        <v>0.247</v>
      </c>
      <c r="I183">
        <f t="shared" si="36"/>
        <v>0.10891089108910891</v>
      </c>
      <c r="J183">
        <f t="shared" si="37"/>
        <v>1.4851485148514851E-2</v>
      </c>
      <c r="K183">
        <f t="shared" si="38"/>
        <v>0.13366336633663367</v>
      </c>
      <c r="L183">
        <f t="shared" si="39"/>
        <v>9.9009900990099011E-3</v>
      </c>
      <c r="M183">
        <f t="shared" si="40"/>
        <v>0.247</v>
      </c>
    </row>
    <row r="184" spans="1:13" x14ac:dyDescent="0.2">
      <c r="A184" t="s">
        <v>98</v>
      </c>
      <c r="B184">
        <v>203</v>
      </c>
      <c r="C184">
        <v>18</v>
      </c>
      <c r="D184">
        <v>6</v>
      </c>
      <c r="E184">
        <v>23</v>
      </c>
      <c r="F184">
        <v>1</v>
      </c>
      <c r="G184">
        <v>0.23599999999999999</v>
      </c>
      <c r="I184">
        <f t="shared" si="36"/>
        <v>8.8669950738916259E-2</v>
      </c>
      <c r="J184">
        <f t="shared" si="37"/>
        <v>2.9556650246305417E-2</v>
      </c>
      <c r="K184">
        <f t="shared" si="38"/>
        <v>0.11330049261083744</v>
      </c>
      <c r="L184">
        <f t="shared" si="39"/>
        <v>4.9261083743842365E-3</v>
      </c>
      <c r="M184">
        <f t="shared" si="40"/>
        <v>0.23599999999999999</v>
      </c>
    </row>
    <row r="185" spans="1:13" x14ac:dyDescent="0.2">
      <c r="A185" t="s">
        <v>96</v>
      </c>
      <c r="B185">
        <v>93</v>
      </c>
      <c r="C185">
        <v>9</v>
      </c>
      <c r="D185">
        <v>3</v>
      </c>
      <c r="E185">
        <v>21</v>
      </c>
      <c r="F185">
        <v>0</v>
      </c>
      <c r="G185">
        <v>0.35499999999999998</v>
      </c>
      <c r="I185">
        <f t="shared" si="36"/>
        <v>9.6774193548387094E-2</v>
      </c>
      <c r="J185">
        <f t="shared" si="37"/>
        <v>3.2258064516129031E-2</v>
      </c>
      <c r="K185">
        <f t="shared" si="38"/>
        <v>0.22580645161290322</v>
      </c>
      <c r="L185">
        <f t="shared" si="39"/>
        <v>0</v>
      </c>
      <c r="M185">
        <f t="shared" si="40"/>
        <v>0.35499999999999998</v>
      </c>
    </row>
    <row r="186" spans="1:13" x14ac:dyDescent="0.2">
      <c r="A186" t="s">
        <v>116</v>
      </c>
      <c r="B186">
        <v>170</v>
      </c>
      <c r="C186">
        <v>17</v>
      </c>
      <c r="D186">
        <v>6</v>
      </c>
      <c r="E186">
        <v>15</v>
      </c>
      <c r="F186">
        <v>1</v>
      </c>
      <c r="G186">
        <v>0.25900000000000001</v>
      </c>
      <c r="I186">
        <f t="shared" si="36"/>
        <v>0.1</v>
      </c>
      <c r="J186">
        <f t="shared" si="37"/>
        <v>3.5294117647058823E-2</v>
      </c>
      <c r="K186">
        <f t="shared" si="38"/>
        <v>8.8235294117647065E-2</v>
      </c>
      <c r="L186">
        <f t="shared" si="39"/>
        <v>5.8823529411764705E-3</v>
      </c>
      <c r="M186">
        <f t="shared" si="40"/>
        <v>0.25900000000000001</v>
      </c>
    </row>
    <row r="187" spans="1:13" x14ac:dyDescent="0.2">
      <c r="A187" t="s">
        <v>120</v>
      </c>
      <c r="B187">
        <v>208</v>
      </c>
      <c r="C187">
        <v>19</v>
      </c>
      <c r="D187">
        <v>9</v>
      </c>
      <c r="E187">
        <v>24</v>
      </c>
      <c r="F187">
        <v>0</v>
      </c>
      <c r="G187">
        <v>0.20200000000000001</v>
      </c>
      <c r="I187">
        <f t="shared" si="36"/>
        <v>9.1346153846153841E-2</v>
      </c>
      <c r="J187">
        <f t="shared" si="37"/>
        <v>4.3269230769230768E-2</v>
      </c>
      <c r="K187">
        <f t="shared" si="38"/>
        <v>0.11538461538461539</v>
      </c>
      <c r="L187">
        <f t="shared" si="39"/>
        <v>0</v>
      </c>
      <c r="M187">
        <f t="shared" si="40"/>
        <v>0.20200000000000001</v>
      </c>
    </row>
    <row r="188" spans="1:13" x14ac:dyDescent="0.2">
      <c r="A188" t="s">
        <v>102</v>
      </c>
      <c r="B188">
        <v>265</v>
      </c>
      <c r="C188">
        <v>28</v>
      </c>
      <c r="D188">
        <v>3</v>
      </c>
      <c r="E188">
        <v>17</v>
      </c>
      <c r="F188">
        <v>2</v>
      </c>
      <c r="G188">
        <v>0.219</v>
      </c>
      <c r="I188">
        <f t="shared" si="36"/>
        <v>0.10566037735849057</v>
      </c>
      <c r="J188">
        <f t="shared" si="37"/>
        <v>1.1320754716981131E-2</v>
      </c>
      <c r="K188">
        <f t="shared" si="38"/>
        <v>6.4150943396226415E-2</v>
      </c>
      <c r="L188">
        <f t="shared" si="39"/>
        <v>7.5471698113207548E-3</v>
      </c>
      <c r="M188">
        <f t="shared" si="40"/>
        <v>0.219</v>
      </c>
    </row>
    <row r="189" spans="1:13" x14ac:dyDescent="0.2">
      <c r="A189" t="s">
        <v>58</v>
      </c>
      <c r="B189">
        <v>251</v>
      </c>
      <c r="C189">
        <v>24</v>
      </c>
      <c r="D189">
        <v>3</v>
      </c>
      <c r="E189">
        <v>16</v>
      </c>
      <c r="F189">
        <v>4</v>
      </c>
      <c r="G189">
        <v>0.20699999999999999</v>
      </c>
      <c r="I189">
        <f t="shared" si="36"/>
        <v>9.5617529880478086E-2</v>
      </c>
      <c r="J189">
        <f t="shared" si="37"/>
        <v>1.1952191235059761E-2</v>
      </c>
      <c r="K189">
        <f t="shared" si="38"/>
        <v>6.3745019920318724E-2</v>
      </c>
      <c r="L189">
        <f t="shared" si="39"/>
        <v>1.5936254980079681E-2</v>
      </c>
      <c r="M189">
        <f t="shared" si="40"/>
        <v>0.20699999999999999</v>
      </c>
    </row>
    <row r="190" spans="1:13" x14ac:dyDescent="0.2">
      <c r="A190" t="s">
        <v>125</v>
      </c>
      <c r="B190">
        <v>110</v>
      </c>
      <c r="C190">
        <v>16</v>
      </c>
      <c r="D190">
        <v>4</v>
      </c>
      <c r="E190">
        <v>11</v>
      </c>
      <c r="F190">
        <v>0</v>
      </c>
      <c r="G190">
        <v>0.255</v>
      </c>
      <c r="I190">
        <f t="shared" si="36"/>
        <v>0.14545454545454545</v>
      </c>
      <c r="J190">
        <f t="shared" si="37"/>
        <v>3.6363636363636362E-2</v>
      </c>
      <c r="K190">
        <f t="shared" si="38"/>
        <v>0.1</v>
      </c>
      <c r="L190">
        <f t="shared" si="39"/>
        <v>0</v>
      </c>
      <c r="M190">
        <f t="shared" si="40"/>
        <v>0.255</v>
      </c>
    </row>
    <row r="191" spans="1:13" x14ac:dyDescent="0.2">
      <c r="A191" t="s">
        <v>119</v>
      </c>
      <c r="B191">
        <v>265</v>
      </c>
      <c r="C191">
        <v>30</v>
      </c>
      <c r="D191">
        <v>5</v>
      </c>
      <c r="E191">
        <v>22</v>
      </c>
      <c r="F191">
        <v>1</v>
      </c>
      <c r="G191">
        <v>0.17699999999999999</v>
      </c>
      <c r="I191">
        <f t="shared" si="36"/>
        <v>0.11320754716981132</v>
      </c>
      <c r="J191">
        <f t="shared" si="37"/>
        <v>1.8867924528301886E-2</v>
      </c>
      <c r="K191">
        <f t="shared" si="38"/>
        <v>8.3018867924528297E-2</v>
      </c>
      <c r="L191">
        <f t="shared" si="39"/>
        <v>3.7735849056603774E-3</v>
      </c>
      <c r="M191">
        <f t="shared" si="40"/>
        <v>0.17699999999999999</v>
      </c>
    </row>
    <row r="192" spans="1:13" x14ac:dyDescent="0.2">
      <c r="A192" t="s">
        <v>90</v>
      </c>
      <c r="B192">
        <v>182</v>
      </c>
      <c r="C192">
        <v>19</v>
      </c>
      <c r="D192">
        <v>3</v>
      </c>
      <c r="E192">
        <v>27</v>
      </c>
      <c r="F192">
        <v>2</v>
      </c>
      <c r="G192">
        <v>0.17</v>
      </c>
      <c r="I192">
        <f t="shared" si="36"/>
        <v>0.1043956043956044</v>
      </c>
      <c r="J192">
        <f t="shared" si="37"/>
        <v>1.6483516483516484E-2</v>
      </c>
      <c r="K192">
        <f t="shared" si="38"/>
        <v>0.14835164835164835</v>
      </c>
      <c r="L192">
        <f t="shared" si="39"/>
        <v>1.098901098901099E-2</v>
      </c>
      <c r="M192">
        <f t="shared" si="40"/>
        <v>0.17</v>
      </c>
    </row>
    <row r="193" spans="1:13" x14ac:dyDescent="0.2">
      <c r="A193" t="s">
        <v>71</v>
      </c>
      <c r="B193">
        <v>187</v>
      </c>
      <c r="C193">
        <v>19</v>
      </c>
      <c r="D193">
        <v>4</v>
      </c>
      <c r="E193">
        <v>15</v>
      </c>
      <c r="F193">
        <v>1</v>
      </c>
      <c r="G193">
        <v>0.19800000000000001</v>
      </c>
      <c r="I193">
        <f t="shared" si="36"/>
        <v>0.10160427807486631</v>
      </c>
      <c r="J193">
        <f t="shared" si="37"/>
        <v>2.1390374331550801E-2</v>
      </c>
      <c r="K193">
        <f t="shared" si="38"/>
        <v>8.0213903743315509E-2</v>
      </c>
      <c r="L193">
        <f t="shared" si="39"/>
        <v>5.3475935828877002E-3</v>
      </c>
      <c r="M193">
        <f t="shared" si="40"/>
        <v>0.19800000000000001</v>
      </c>
    </row>
    <row r="194" spans="1:13" x14ac:dyDescent="0.2">
      <c r="A194" t="s">
        <v>136</v>
      </c>
      <c r="B194">
        <v>125</v>
      </c>
      <c r="C194">
        <v>16</v>
      </c>
      <c r="D194">
        <v>2</v>
      </c>
      <c r="E194">
        <v>13</v>
      </c>
      <c r="F194">
        <v>0</v>
      </c>
      <c r="G194">
        <v>0.23200000000000001</v>
      </c>
      <c r="I194">
        <f t="shared" si="36"/>
        <v>0.128</v>
      </c>
      <c r="J194">
        <f t="shared" si="37"/>
        <v>1.6E-2</v>
      </c>
      <c r="K194">
        <f t="shared" si="38"/>
        <v>0.104</v>
      </c>
      <c r="L194">
        <f t="shared" si="39"/>
        <v>0</v>
      </c>
      <c r="M194">
        <f t="shared" si="40"/>
        <v>0.23200000000000001</v>
      </c>
    </row>
    <row r="195" spans="1:13" x14ac:dyDescent="0.2">
      <c r="A195" t="s">
        <v>65</v>
      </c>
      <c r="B195">
        <v>81</v>
      </c>
      <c r="C195">
        <v>12</v>
      </c>
      <c r="D195">
        <v>3</v>
      </c>
      <c r="E195">
        <v>8</v>
      </c>
      <c r="F195">
        <v>0</v>
      </c>
      <c r="G195">
        <v>0.247</v>
      </c>
      <c r="I195">
        <f t="shared" ref="I195:I239" si="41">C195/B195</f>
        <v>0.14814814814814814</v>
      </c>
      <c r="J195">
        <f t="shared" ref="J195:J239" si="42">D195/B195</f>
        <v>3.7037037037037035E-2</v>
      </c>
      <c r="K195">
        <f t="shared" ref="K195:K239" si="43">E195/B195</f>
        <v>9.8765432098765427E-2</v>
      </c>
      <c r="L195">
        <f t="shared" ref="L195:L239" si="44">F195/B195</f>
        <v>0</v>
      </c>
      <c r="M195">
        <f t="shared" ref="M195:M239" si="45">G195</f>
        <v>0.247</v>
      </c>
    </row>
    <row r="196" spans="1:13" x14ac:dyDescent="0.2">
      <c r="A196" t="s">
        <v>127</v>
      </c>
      <c r="B196">
        <v>86</v>
      </c>
      <c r="C196">
        <v>8</v>
      </c>
      <c r="D196">
        <v>4</v>
      </c>
      <c r="E196">
        <v>11</v>
      </c>
      <c r="F196">
        <v>0</v>
      </c>
      <c r="G196">
        <v>0.23300000000000001</v>
      </c>
      <c r="I196">
        <f t="shared" si="41"/>
        <v>9.3023255813953487E-2</v>
      </c>
      <c r="J196">
        <f t="shared" si="42"/>
        <v>4.6511627906976744E-2</v>
      </c>
      <c r="K196">
        <f t="shared" si="43"/>
        <v>0.12790697674418605</v>
      </c>
      <c r="L196">
        <f t="shared" si="44"/>
        <v>0</v>
      </c>
      <c r="M196">
        <f t="shared" si="45"/>
        <v>0.23300000000000001</v>
      </c>
    </row>
    <row r="197" spans="1:13" x14ac:dyDescent="0.2">
      <c r="A197" t="s">
        <v>106</v>
      </c>
      <c r="B197">
        <v>93</v>
      </c>
      <c r="C197">
        <v>13</v>
      </c>
      <c r="D197">
        <v>2</v>
      </c>
      <c r="E197">
        <v>15</v>
      </c>
      <c r="F197">
        <v>0</v>
      </c>
      <c r="G197">
        <v>0.20399999999999999</v>
      </c>
      <c r="I197">
        <f t="shared" si="41"/>
        <v>0.13978494623655913</v>
      </c>
      <c r="J197">
        <f t="shared" si="42"/>
        <v>2.1505376344086023E-2</v>
      </c>
      <c r="K197">
        <f t="shared" si="43"/>
        <v>0.16129032258064516</v>
      </c>
      <c r="L197">
        <f t="shared" si="44"/>
        <v>0</v>
      </c>
      <c r="M197">
        <f t="shared" si="45"/>
        <v>0.20399999999999999</v>
      </c>
    </row>
    <row r="198" spans="1:13" x14ac:dyDescent="0.2">
      <c r="A198" t="s">
        <v>94</v>
      </c>
      <c r="B198">
        <v>74</v>
      </c>
      <c r="C198">
        <v>9</v>
      </c>
      <c r="D198">
        <v>1</v>
      </c>
      <c r="E198">
        <v>11</v>
      </c>
      <c r="F198">
        <v>0</v>
      </c>
      <c r="G198">
        <v>0.28399999999999997</v>
      </c>
      <c r="I198">
        <f t="shared" si="41"/>
        <v>0.12162162162162163</v>
      </c>
      <c r="J198">
        <f t="shared" si="42"/>
        <v>1.3513513513513514E-2</v>
      </c>
      <c r="K198">
        <f t="shared" si="43"/>
        <v>0.14864864864864866</v>
      </c>
      <c r="L198">
        <f t="shared" si="44"/>
        <v>0</v>
      </c>
      <c r="M198">
        <f t="shared" si="45"/>
        <v>0.28399999999999997</v>
      </c>
    </row>
    <row r="199" spans="1:13" x14ac:dyDescent="0.2">
      <c r="A199" t="s">
        <v>132</v>
      </c>
      <c r="B199">
        <v>163</v>
      </c>
      <c r="C199">
        <v>13</v>
      </c>
      <c r="D199">
        <v>3</v>
      </c>
      <c r="E199">
        <v>21</v>
      </c>
      <c r="F199">
        <v>0</v>
      </c>
      <c r="G199">
        <v>0.19</v>
      </c>
      <c r="I199">
        <f t="shared" si="41"/>
        <v>7.9754601226993863E-2</v>
      </c>
      <c r="J199">
        <f t="shared" si="42"/>
        <v>1.8404907975460124E-2</v>
      </c>
      <c r="K199">
        <f t="shared" si="43"/>
        <v>0.12883435582822086</v>
      </c>
      <c r="L199">
        <f t="shared" si="44"/>
        <v>0</v>
      </c>
      <c r="M199">
        <f t="shared" si="45"/>
        <v>0.19</v>
      </c>
    </row>
    <row r="200" spans="1:13" x14ac:dyDescent="0.2">
      <c r="A200" t="s">
        <v>103</v>
      </c>
      <c r="B200">
        <v>194</v>
      </c>
      <c r="C200">
        <v>13</v>
      </c>
      <c r="D200">
        <v>7</v>
      </c>
      <c r="E200">
        <v>20</v>
      </c>
      <c r="F200">
        <v>0</v>
      </c>
      <c r="G200">
        <v>0.16500000000000001</v>
      </c>
      <c r="I200">
        <f t="shared" si="41"/>
        <v>6.7010309278350513E-2</v>
      </c>
      <c r="J200">
        <f t="shared" si="42"/>
        <v>3.608247422680412E-2</v>
      </c>
      <c r="K200">
        <f t="shared" si="43"/>
        <v>0.10309278350515463</v>
      </c>
      <c r="L200">
        <f t="shared" si="44"/>
        <v>0</v>
      </c>
      <c r="M200">
        <f t="shared" si="45"/>
        <v>0.16500000000000001</v>
      </c>
    </row>
    <row r="201" spans="1:13" x14ac:dyDescent="0.2">
      <c r="A201" t="s">
        <v>84</v>
      </c>
      <c r="B201">
        <v>195</v>
      </c>
      <c r="C201">
        <v>15</v>
      </c>
      <c r="D201">
        <v>1</v>
      </c>
      <c r="E201">
        <v>20</v>
      </c>
      <c r="F201">
        <v>0</v>
      </c>
      <c r="G201">
        <v>0.2</v>
      </c>
      <c r="I201">
        <f t="shared" si="41"/>
        <v>7.6923076923076927E-2</v>
      </c>
      <c r="J201">
        <f t="shared" si="42"/>
        <v>5.1282051282051282E-3</v>
      </c>
      <c r="K201">
        <f t="shared" si="43"/>
        <v>0.10256410256410256</v>
      </c>
      <c r="L201">
        <f t="shared" si="44"/>
        <v>0</v>
      </c>
      <c r="M201">
        <f t="shared" si="45"/>
        <v>0.2</v>
      </c>
    </row>
    <row r="202" spans="1:13" x14ac:dyDescent="0.2">
      <c r="A202" t="s">
        <v>118</v>
      </c>
      <c r="B202">
        <v>31</v>
      </c>
      <c r="C202">
        <v>5</v>
      </c>
      <c r="D202">
        <v>2</v>
      </c>
      <c r="E202">
        <v>4</v>
      </c>
      <c r="F202">
        <v>1</v>
      </c>
      <c r="G202">
        <v>0.28999999999999998</v>
      </c>
      <c r="I202">
        <f t="shared" si="41"/>
        <v>0.16129032258064516</v>
      </c>
      <c r="J202">
        <f t="shared" si="42"/>
        <v>6.4516129032258063E-2</v>
      </c>
      <c r="K202">
        <f t="shared" si="43"/>
        <v>0.12903225806451613</v>
      </c>
      <c r="L202">
        <f t="shared" si="44"/>
        <v>3.2258064516129031E-2</v>
      </c>
      <c r="M202">
        <f t="shared" si="45"/>
        <v>0.28999999999999998</v>
      </c>
    </row>
    <row r="203" spans="1:13" x14ac:dyDescent="0.2">
      <c r="A203" t="s">
        <v>112</v>
      </c>
      <c r="B203">
        <v>179</v>
      </c>
      <c r="C203">
        <v>16</v>
      </c>
      <c r="D203">
        <v>2</v>
      </c>
      <c r="E203">
        <v>19</v>
      </c>
      <c r="F203">
        <v>1</v>
      </c>
      <c r="G203">
        <v>0.16800000000000001</v>
      </c>
      <c r="I203">
        <f t="shared" si="41"/>
        <v>8.9385474860335198E-2</v>
      </c>
      <c r="J203">
        <f t="shared" si="42"/>
        <v>1.11731843575419E-2</v>
      </c>
      <c r="K203">
        <f t="shared" si="43"/>
        <v>0.10614525139664804</v>
      </c>
      <c r="L203">
        <f t="shared" si="44"/>
        <v>5.5865921787709499E-3</v>
      </c>
      <c r="M203">
        <f t="shared" si="45"/>
        <v>0.16800000000000001</v>
      </c>
    </row>
    <row r="204" spans="1:13" x14ac:dyDescent="0.2">
      <c r="A204" t="s">
        <v>77</v>
      </c>
      <c r="B204">
        <v>160</v>
      </c>
      <c r="C204">
        <v>13</v>
      </c>
      <c r="D204">
        <v>2</v>
      </c>
      <c r="E204">
        <v>16</v>
      </c>
      <c r="F204">
        <v>1</v>
      </c>
      <c r="G204">
        <v>0.18099999999999999</v>
      </c>
      <c r="I204">
        <f t="shared" si="41"/>
        <v>8.1250000000000003E-2</v>
      </c>
      <c r="J204">
        <f t="shared" si="42"/>
        <v>1.2500000000000001E-2</v>
      </c>
      <c r="K204">
        <f t="shared" si="43"/>
        <v>0.1</v>
      </c>
      <c r="L204">
        <f t="shared" si="44"/>
        <v>6.2500000000000003E-3</v>
      </c>
      <c r="M204">
        <f t="shared" si="45"/>
        <v>0.18099999999999999</v>
      </c>
    </row>
    <row r="205" spans="1:13" x14ac:dyDescent="0.2">
      <c r="A205" t="s">
        <v>124</v>
      </c>
      <c r="B205">
        <v>76</v>
      </c>
      <c r="C205">
        <v>6</v>
      </c>
      <c r="D205">
        <v>2</v>
      </c>
      <c r="E205">
        <v>7</v>
      </c>
      <c r="F205">
        <v>0</v>
      </c>
      <c r="G205">
        <v>0.23699999999999999</v>
      </c>
      <c r="I205">
        <f t="shared" si="41"/>
        <v>7.8947368421052627E-2</v>
      </c>
      <c r="J205">
        <f t="shared" si="42"/>
        <v>2.6315789473684209E-2</v>
      </c>
      <c r="K205">
        <f t="shared" si="43"/>
        <v>9.2105263157894732E-2</v>
      </c>
      <c r="L205">
        <f t="shared" si="44"/>
        <v>0</v>
      </c>
      <c r="M205">
        <f t="shared" si="45"/>
        <v>0.23699999999999999</v>
      </c>
    </row>
    <row r="206" spans="1:13" x14ac:dyDescent="0.2">
      <c r="A206" t="s">
        <v>115</v>
      </c>
      <c r="B206">
        <v>56</v>
      </c>
      <c r="C206">
        <v>6</v>
      </c>
      <c r="D206">
        <v>3</v>
      </c>
      <c r="E206">
        <v>8</v>
      </c>
      <c r="F206">
        <v>0</v>
      </c>
      <c r="G206">
        <v>0.17899999999999999</v>
      </c>
      <c r="I206">
        <f t="shared" si="41"/>
        <v>0.10714285714285714</v>
      </c>
      <c r="J206">
        <f t="shared" si="42"/>
        <v>5.3571428571428568E-2</v>
      </c>
      <c r="K206">
        <f t="shared" si="43"/>
        <v>0.14285714285714285</v>
      </c>
      <c r="L206">
        <f t="shared" si="44"/>
        <v>0</v>
      </c>
      <c r="M206">
        <f t="shared" si="45"/>
        <v>0.17899999999999999</v>
      </c>
    </row>
    <row r="207" spans="1:13" x14ac:dyDescent="0.2">
      <c r="A207" t="s">
        <v>89</v>
      </c>
      <c r="B207">
        <v>96</v>
      </c>
      <c r="C207">
        <v>9</v>
      </c>
      <c r="D207">
        <v>0</v>
      </c>
      <c r="E207">
        <v>12</v>
      </c>
      <c r="F207">
        <v>0</v>
      </c>
      <c r="G207">
        <v>0.219</v>
      </c>
      <c r="I207">
        <f t="shared" si="41"/>
        <v>9.375E-2</v>
      </c>
      <c r="J207">
        <f t="shared" si="42"/>
        <v>0</v>
      </c>
      <c r="K207">
        <f t="shared" si="43"/>
        <v>0.125</v>
      </c>
      <c r="L207">
        <f t="shared" si="44"/>
        <v>0</v>
      </c>
      <c r="M207">
        <f t="shared" si="45"/>
        <v>0.219</v>
      </c>
    </row>
    <row r="208" spans="1:13" x14ac:dyDescent="0.2">
      <c r="A208" t="s">
        <v>145</v>
      </c>
      <c r="B208">
        <v>93</v>
      </c>
      <c r="C208">
        <v>9</v>
      </c>
      <c r="D208">
        <v>1</v>
      </c>
      <c r="E208">
        <v>5</v>
      </c>
      <c r="F208">
        <v>0</v>
      </c>
      <c r="G208">
        <v>0.215</v>
      </c>
      <c r="I208">
        <f t="shared" si="41"/>
        <v>9.6774193548387094E-2</v>
      </c>
      <c r="J208">
        <f t="shared" si="42"/>
        <v>1.0752688172043012E-2</v>
      </c>
      <c r="K208">
        <f t="shared" si="43"/>
        <v>5.3763440860215055E-2</v>
      </c>
      <c r="L208">
        <f t="shared" si="44"/>
        <v>0</v>
      </c>
      <c r="M208">
        <f t="shared" si="45"/>
        <v>0.215</v>
      </c>
    </row>
    <row r="209" spans="1:13" x14ac:dyDescent="0.2">
      <c r="A209" t="s">
        <v>62</v>
      </c>
      <c r="B209">
        <v>190</v>
      </c>
      <c r="C209">
        <v>14</v>
      </c>
      <c r="D209">
        <v>2</v>
      </c>
      <c r="E209">
        <v>15</v>
      </c>
      <c r="F209">
        <v>1</v>
      </c>
      <c r="G209">
        <v>0.16800000000000001</v>
      </c>
      <c r="I209">
        <f t="shared" si="41"/>
        <v>7.3684210526315783E-2</v>
      </c>
      <c r="J209">
        <f t="shared" si="42"/>
        <v>1.0526315789473684E-2</v>
      </c>
      <c r="K209">
        <f t="shared" si="43"/>
        <v>7.8947368421052627E-2</v>
      </c>
      <c r="L209">
        <f t="shared" si="44"/>
        <v>5.263157894736842E-3</v>
      </c>
      <c r="M209">
        <f t="shared" si="45"/>
        <v>0.16800000000000001</v>
      </c>
    </row>
    <row r="210" spans="1:13" x14ac:dyDescent="0.2">
      <c r="A210" t="s">
        <v>82</v>
      </c>
      <c r="B210">
        <v>84</v>
      </c>
      <c r="C210">
        <v>10</v>
      </c>
      <c r="D210">
        <v>1</v>
      </c>
      <c r="E210">
        <v>9</v>
      </c>
      <c r="F210">
        <v>0</v>
      </c>
      <c r="G210">
        <v>0.16700000000000001</v>
      </c>
      <c r="I210">
        <f t="shared" si="41"/>
        <v>0.11904761904761904</v>
      </c>
      <c r="J210">
        <f t="shared" si="42"/>
        <v>1.1904761904761904E-2</v>
      </c>
      <c r="K210">
        <f t="shared" si="43"/>
        <v>0.10714285714285714</v>
      </c>
      <c r="L210">
        <f t="shared" si="44"/>
        <v>0</v>
      </c>
      <c r="M210">
        <f t="shared" si="45"/>
        <v>0.16700000000000001</v>
      </c>
    </row>
    <row r="211" spans="1:13" x14ac:dyDescent="0.2">
      <c r="A211" t="s">
        <v>74</v>
      </c>
      <c r="B211">
        <v>72</v>
      </c>
      <c r="C211">
        <v>6</v>
      </c>
      <c r="D211">
        <v>3</v>
      </c>
      <c r="E211">
        <v>6</v>
      </c>
      <c r="F211">
        <v>0</v>
      </c>
      <c r="G211">
        <v>0.16700000000000001</v>
      </c>
      <c r="I211">
        <f t="shared" si="41"/>
        <v>8.3333333333333329E-2</v>
      </c>
      <c r="J211">
        <f t="shared" si="42"/>
        <v>4.1666666666666664E-2</v>
      </c>
      <c r="K211">
        <f t="shared" si="43"/>
        <v>8.3333333333333329E-2</v>
      </c>
      <c r="L211">
        <f t="shared" si="44"/>
        <v>0</v>
      </c>
      <c r="M211">
        <f t="shared" si="45"/>
        <v>0.16700000000000001</v>
      </c>
    </row>
    <row r="212" spans="1:13" x14ac:dyDescent="0.2">
      <c r="A212" t="s">
        <v>81</v>
      </c>
      <c r="B212">
        <v>63</v>
      </c>
      <c r="C212">
        <v>5</v>
      </c>
      <c r="D212">
        <v>1</v>
      </c>
      <c r="E212">
        <v>7</v>
      </c>
      <c r="F212">
        <v>0</v>
      </c>
      <c r="G212">
        <v>0.20599999999999999</v>
      </c>
      <c r="I212">
        <f t="shared" si="41"/>
        <v>7.9365079365079361E-2</v>
      </c>
      <c r="J212">
        <f t="shared" si="42"/>
        <v>1.5873015873015872E-2</v>
      </c>
      <c r="K212">
        <f t="shared" si="43"/>
        <v>0.1111111111111111</v>
      </c>
      <c r="L212">
        <f t="shared" si="44"/>
        <v>0</v>
      </c>
      <c r="M212">
        <f t="shared" si="45"/>
        <v>0.20599999999999999</v>
      </c>
    </row>
    <row r="213" spans="1:13" x14ac:dyDescent="0.2">
      <c r="A213" t="s">
        <v>123</v>
      </c>
      <c r="B213">
        <v>27</v>
      </c>
      <c r="C213">
        <v>4</v>
      </c>
      <c r="D213">
        <v>0</v>
      </c>
      <c r="E213">
        <v>4</v>
      </c>
      <c r="F213">
        <v>0</v>
      </c>
      <c r="G213">
        <v>0.25900000000000001</v>
      </c>
      <c r="I213">
        <f t="shared" si="41"/>
        <v>0.14814814814814814</v>
      </c>
      <c r="J213">
        <f t="shared" si="42"/>
        <v>0</v>
      </c>
      <c r="K213">
        <f t="shared" si="43"/>
        <v>0.14814814814814814</v>
      </c>
      <c r="L213">
        <f t="shared" si="44"/>
        <v>0</v>
      </c>
      <c r="M213">
        <f t="shared" si="45"/>
        <v>0.25900000000000001</v>
      </c>
    </row>
    <row r="214" spans="1:13" x14ac:dyDescent="0.2">
      <c r="A214" t="s">
        <v>151</v>
      </c>
      <c r="B214">
        <v>55</v>
      </c>
      <c r="C214">
        <v>5</v>
      </c>
      <c r="D214">
        <v>1</v>
      </c>
      <c r="E214">
        <v>6</v>
      </c>
      <c r="F214">
        <v>0</v>
      </c>
      <c r="G214">
        <v>0.182</v>
      </c>
      <c r="I214">
        <f t="shared" si="41"/>
        <v>9.0909090909090912E-2</v>
      </c>
      <c r="J214">
        <f t="shared" si="42"/>
        <v>1.8181818181818181E-2</v>
      </c>
      <c r="K214">
        <f t="shared" si="43"/>
        <v>0.10909090909090909</v>
      </c>
      <c r="L214">
        <f t="shared" si="44"/>
        <v>0</v>
      </c>
      <c r="M214">
        <f t="shared" si="45"/>
        <v>0.182</v>
      </c>
    </row>
    <row r="215" spans="1:13" x14ac:dyDescent="0.2">
      <c r="A215" t="s">
        <v>143</v>
      </c>
      <c r="B215">
        <v>37</v>
      </c>
      <c r="C215">
        <v>3</v>
      </c>
      <c r="D215">
        <v>1</v>
      </c>
      <c r="E215">
        <v>5</v>
      </c>
      <c r="F215">
        <v>0</v>
      </c>
      <c r="G215">
        <v>0.189</v>
      </c>
      <c r="I215">
        <f t="shared" si="41"/>
        <v>8.1081081081081086E-2</v>
      </c>
      <c r="J215">
        <f t="shared" si="42"/>
        <v>2.7027027027027029E-2</v>
      </c>
      <c r="K215">
        <f t="shared" si="43"/>
        <v>0.13513513513513514</v>
      </c>
      <c r="L215">
        <f t="shared" si="44"/>
        <v>0</v>
      </c>
      <c r="M215">
        <f t="shared" si="45"/>
        <v>0.189</v>
      </c>
    </row>
    <row r="216" spans="1:13" x14ac:dyDescent="0.2">
      <c r="A216" t="s">
        <v>95</v>
      </c>
      <c r="B216">
        <v>45</v>
      </c>
      <c r="C216">
        <v>4</v>
      </c>
      <c r="D216">
        <v>1</v>
      </c>
      <c r="E216">
        <v>5</v>
      </c>
      <c r="F216">
        <v>0</v>
      </c>
      <c r="G216">
        <v>0.17799999999999999</v>
      </c>
      <c r="I216">
        <f t="shared" si="41"/>
        <v>8.8888888888888892E-2</v>
      </c>
      <c r="J216">
        <f t="shared" si="42"/>
        <v>2.2222222222222223E-2</v>
      </c>
      <c r="K216">
        <f t="shared" si="43"/>
        <v>0.1111111111111111</v>
      </c>
      <c r="L216">
        <f t="shared" si="44"/>
        <v>0</v>
      </c>
      <c r="M216">
        <f t="shared" si="45"/>
        <v>0.17799999999999999</v>
      </c>
    </row>
    <row r="217" spans="1:13" x14ac:dyDescent="0.2">
      <c r="A217" t="s">
        <v>122</v>
      </c>
      <c r="B217">
        <v>6</v>
      </c>
      <c r="C217">
        <v>1</v>
      </c>
      <c r="D217">
        <v>0</v>
      </c>
      <c r="E217">
        <v>1</v>
      </c>
      <c r="F217">
        <v>0</v>
      </c>
      <c r="G217">
        <v>0.66700000000000004</v>
      </c>
      <c r="I217">
        <f t="shared" si="41"/>
        <v>0.16666666666666666</v>
      </c>
      <c r="J217">
        <f t="shared" si="42"/>
        <v>0</v>
      </c>
      <c r="K217">
        <f t="shared" si="43"/>
        <v>0.16666666666666666</v>
      </c>
      <c r="L217">
        <f t="shared" si="44"/>
        <v>0</v>
      </c>
      <c r="M217">
        <f t="shared" si="45"/>
        <v>0.66700000000000004</v>
      </c>
    </row>
    <row r="218" spans="1:13" x14ac:dyDescent="0.2">
      <c r="A218" t="s">
        <v>152</v>
      </c>
      <c r="B218">
        <v>18</v>
      </c>
      <c r="C218">
        <v>2</v>
      </c>
      <c r="D218">
        <v>1</v>
      </c>
      <c r="E218">
        <v>2</v>
      </c>
      <c r="F218">
        <v>0</v>
      </c>
      <c r="G218">
        <v>0.222</v>
      </c>
      <c r="I218">
        <f t="shared" si="41"/>
        <v>0.1111111111111111</v>
      </c>
      <c r="J218">
        <f t="shared" si="42"/>
        <v>5.5555555555555552E-2</v>
      </c>
      <c r="K218">
        <f t="shared" si="43"/>
        <v>0.1111111111111111</v>
      </c>
      <c r="L218">
        <f t="shared" si="44"/>
        <v>0</v>
      </c>
      <c r="M218">
        <f t="shared" si="45"/>
        <v>0.222</v>
      </c>
    </row>
    <row r="219" spans="1:13" x14ac:dyDescent="0.2">
      <c r="A219" t="s">
        <v>56</v>
      </c>
      <c r="B219">
        <v>15</v>
      </c>
      <c r="C219">
        <v>1</v>
      </c>
      <c r="D219">
        <v>1</v>
      </c>
      <c r="E219">
        <v>3</v>
      </c>
      <c r="F219">
        <v>0</v>
      </c>
      <c r="G219">
        <v>0.2</v>
      </c>
      <c r="I219">
        <f t="shared" si="41"/>
        <v>6.6666666666666666E-2</v>
      </c>
      <c r="J219">
        <f t="shared" si="42"/>
        <v>6.6666666666666666E-2</v>
      </c>
      <c r="K219">
        <f t="shared" si="43"/>
        <v>0.2</v>
      </c>
      <c r="L219">
        <f t="shared" si="44"/>
        <v>0</v>
      </c>
      <c r="M219">
        <f t="shared" si="45"/>
        <v>0.2</v>
      </c>
    </row>
    <row r="220" spans="1:13" x14ac:dyDescent="0.2">
      <c r="A220" t="s">
        <v>153</v>
      </c>
      <c r="B220">
        <v>15</v>
      </c>
      <c r="C220">
        <v>3</v>
      </c>
      <c r="D220">
        <v>0</v>
      </c>
      <c r="E220">
        <v>3</v>
      </c>
      <c r="F220">
        <v>0</v>
      </c>
      <c r="G220">
        <v>0.2</v>
      </c>
      <c r="I220">
        <f t="shared" si="41"/>
        <v>0.2</v>
      </c>
      <c r="J220">
        <f t="shared" si="42"/>
        <v>0</v>
      </c>
      <c r="K220">
        <f t="shared" si="43"/>
        <v>0.2</v>
      </c>
      <c r="L220">
        <f t="shared" si="44"/>
        <v>0</v>
      </c>
      <c r="M220">
        <f t="shared" si="45"/>
        <v>0.2</v>
      </c>
    </row>
    <row r="221" spans="1:13" x14ac:dyDescent="0.2">
      <c r="A221" t="s">
        <v>69</v>
      </c>
      <c r="B221">
        <v>37</v>
      </c>
      <c r="C221">
        <v>2</v>
      </c>
      <c r="D221">
        <v>0</v>
      </c>
      <c r="E221">
        <v>5</v>
      </c>
      <c r="F221">
        <v>0</v>
      </c>
      <c r="G221">
        <v>0.216</v>
      </c>
      <c r="I221">
        <f t="shared" si="41"/>
        <v>5.4054054054054057E-2</v>
      </c>
      <c r="J221">
        <f t="shared" si="42"/>
        <v>0</v>
      </c>
      <c r="K221">
        <f t="shared" si="43"/>
        <v>0.13513513513513514</v>
      </c>
      <c r="L221">
        <f t="shared" si="44"/>
        <v>0</v>
      </c>
      <c r="M221">
        <f t="shared" si="45"/>
        <v>0.216</v>
      </c>
    </row>
    <row r="222" spans="1:13" x14ac:dyDescent="0.2">
      <c r="A222" t="s">
        <v>134</v>
      </c>
      <c r="B222">
        <v>37</v>
      </c>
      <c r="C222">
        <v>3</v>
      </c>
      <c r="D222">
        <v>1</v>
      </c>
      <c r="E222">
        <v>3</v>
      </c>
      <c r="F222">
        <v>0</v>
      </c>
      <c r="G222">
        <v>0.16200000000000001</v>
      </c>
      <c r="I222">
        <f t="shared" si="41"/>
        <v>8.1081081081081086E-2</v>
      </c>
      <c r="J222">
        <f t="shared" si="42"/>
        <v>2.7027027027027029E-2</v>
      </c>
      <c r="K222">
        <f t="shared" si="43"/>
        <v>8.1081081081081086E-2</v>
      </c>
      <c r="L222">
        <f t="shared" si="44"/>
        <v>0</v>
      </c>
      <c r="M222">
        <f t="shared" si="45"/>
        <v>0.16200000000000001</v>
      </c>
    </row>
    <row r="223" spans="1:13" x14ac:dyDescent="0.2">
      <c r="A223" t="s">
        <v>130</v>
      </c>
      <c r="B223">
        <v>5</v>
      </c>
      <c r="C223">
        <v>0</v>
      </c>
      <c r="D223">
        <v>0</v>
      </c>
      <c r="E223">
        <v>2</v>
      </c>
      <c r="F223">
        <v>0</v>
      </c>
      <c r="G223">
        <v>0.4</v>
      </c>
      <c r="I223">
        <f t="shared" si="41"/>
        <v>0</v>
      </c>
      <c r="J223">
        <f t="shared" si="42"/>
        <v>0</v>
      </c>
      <c r="K223">
        <f t="shared" si="43"/>
        <v>0.4</v>
      </c>
      <c r="L223">
        <f t="shared" si="44"/>
        <v>0</v>
      </c>
      <c r="M223">
        <f t="shared" si="45"/>
        <v>0.4</v>
      </c>
    </row>
    <row r="224" spans="1:13" x14ac:dyDescent="0.2">
      <c r="A224" t="s">
        <v>78</v>
      </c>
      <c r="B224">
        <v>8</v>
      </c>
      <c r="C224">
        <v>0</v>
      </c>
      <c r="D224">
        <v>0</v>
      </c>
      <c r="E224">
        <v>3</v>
      </c>
      <c r="F224">
        <v>0</v>
      </c>
      <c r="G224">
        <v>0.25</v>
      </c>
      <c r="I224">
        <f t="shared" si="41"/>
        <v>0</v>
      </c>
      <c r="J224">
        <f t="shared" si="42"/>
        <v>0</v>
      </c>
      <c r="K224">
        <f t="shared" si="43"/>
        <v>0.375</v>
      </c>
      <c r="L224">
        <f t="shared" si="44"/>
        <v>0</v>
      </c>
      <c r="M224">
        <f t="shared" si="45"/>
        <v>0.25</v>
      </c>
    </row>
    <row r="225" spans="1:13" x14ac:dyDescent="0.2">
      <c r="A225" t="s">
        <v>104</v>
      </c>
      <c r="B225">
        <v>2</v>
      </c>
      <c r="C225">
        <v>0</v>
      </c>
      <c r="D225">
        <v>0</v>
      </c>
      <c r="E225">
        <v>1</v>
      </c>
      <c r="F225">
        <v>0</v>
      </c>
      <c r="G225">
        <v>0.5</v>
      </c>
      <c r="I225">
        <f t="shared" si="41"/>
        <v>0</v>
      </c>
      <c r="J225">
        <f t="shared" si="42"/>
        <v>0</v>
      </c>
      <c r="K225">
        <f t="shared" si="43"/>
        <v>0.5</v>
      </c>
      <c r="L225">
        <f t="shared" si="44"/>
        <v>0</v>
      </c>
      <c r="M225">
        <f t="shared" si="45"/>
        <v>0.5</v>
      </c>
    </row>
    <row r="226" spans="1:13" x14ac:dyDescent="0.2">
      <c r="A226" t="s">
        <v>154</v>
      </c>
      <c r="B226">
        <v>64</v>
      </c>
      <c r="C226">
        <v>5</v>
      </c>
      <c r="D226">
        <v>1</v>
      </c>
      <c r="E226">
        <v>1</v>
      </c>
      <c r="F226">
        <v>0</v>
      </c>
      <c r="G226">
        <v>0.188</v>
      </c>
      <c r="I226">
        <f t="shared" si="41"/>
        <v>7.8125E-2</v>
      </c>
      <c r="J226">
        <f t="shared" si="42"/>
        <v>1.5625E-2</v>
      </c>
      <c r="K226">
        <f t="shared" si="43"/>
        <v>1.5625E-2</v>
      </c>
      <c r="L226">
        <f t="shared" si="44"/>
        <v>0</v>
      </c>
      <c r="M226">
        <f t="shared" si="45"/>
        <v>0.188</v>
      </c>
    </row>
    <row r="227" spans="1:13" x14ac:dyDescent="0.2">
      <c r="A227" t="s">
        <v>155</v>
      </c>
      <c r="B227">
        <v>29</v>
      </c>
      <c r="C227">
        <v>2</v>
      </c>
      <c r="D227">
        <v>0</v>
      </c>
      <c r="E227">
        <v>1</v>
      </c>
      <c r="F227">
        <v>0</v>
      </c>
      <c r="G227">
        <v>0.20699999999999999</v>
      </c>
      <c r="I227">
        <f t="shared" si="41"/>
        <v>6.8965517241379309E-2</v>
      </c>
      <c r="J227">
        <f t="shared" si="42"/>
        <v>0</v>
      </c>
      <c r="K227">
        <f t="shared" si="43"/>
        <v>3.4482758620689655E-2</v>
      </c>
      <c r="L227">
        <f t="shared" si="44"/>
        <v>0</v>
      </c>
      <c r="M227">
        <f t="shared" si="45"/>
        <v>0.20699999999999999</v>
      </c>
    </row>
    <row r="228" spans="1:13" x14ac:dyDescent="0.2">
      <c r="A228" t="s">
        <v>75</v>
      </c>
      <c r="B228">
        <v>20</v>
      </c>
      <c r="C228">
        <v>2</v>
      </c>
      <c r="D228">
        <v>0</v>
      </c>
      <c r="E228">
        <v>0</v>
      </c>
      <c r="F228">
        <v>0</v>
      </c>
      <c r="G228">
        <v>0.2</v>
      </c>
      <c r="I228">
        <f t="shared" si="41"/>
        <v>0.1</v>
      </c>
      <c r="J228">
        <f t="shared" si="42"/>
        <v>0</v>
      </c>
      <c r="K228">
        <f t="shared" si="43"/>
        <v>0</v>
      </c>
      <c r="L228">
        <f t="shared" si="44"/>
        <v>0</v>
      </c>
      <c r="M228">
        <f t="shared" si="45"/>
        <v>0.2</v>
      </c>
    </row>
    <row r="229" spans="1:13" x14ac:dyDescent="0.2">
      <c r="A229" t="s">
        <v>137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I229" t="e">
        <f t="shared" si="41"/>
        <v>#DIV/0!</v>
      </c>
      <c r="J229" t="e">
        <f t="shared" si="42"/>
        <v>#DIV/0!</v>
      </c>
      <c r="K229" t="e">
        <f t="shared" si="43"/>
        <v>#DIV/0!</v>
      </c>
      <c r="L229" t="e">
        <f t="shared" si="44"/>
        <v>#DIV/0!</v>
      </c>
      <c r="M229">
        <f t="shared" si="45"/>
        <v>0</v>
      </c>
    </row>
    <row r="230" spans="1:13" x14ac:dyDescent="0.2">
      <c r="A230" t="s">
        <v>148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I230" t="e">
        <f t="shared" si="41"/>
        <v>#DIV/0!</v>
      </c>
      <c r="J230" t="e">
        <f t="shared" si="42"/>
        <v>#DIV/0!</v>
      </c>
      <c r="K230" t="e">
        <f t="shared" si="43"/>
        <v>#DIV/0!</v>
      </c>
      <c r="L230" t="e">
        <f t="shared" si="44"/>
        <v>#DIV/0!</v>
      </c>
      <c r="M230">
        <f t="shared" si="45"/>
        <v>0</v>
      </c>
    </row>
    <row r="231" spans="1:13" x14ac:dyDescent="0.2">
      <c r="A231" t="s">
        <v>129</v>
      </c>
      <c r="B231">
        <v>5</v>
      </c>
      <c r="C231">
        <v>0</v>
      </c>
      <c r="D231">
        <v>0</v>
      </c>
      <c r="E231">
        <v>0</v>
      </c>
      <c r="F231">
        <v>0</v>
      </c>
      <c r="G231">
        <v>0.2</v>
      </c>
      <c r="I231">
        <f t="shared" si="41"/>
        <v>0</v>
      </c>
      <c r="J231">
        <f t="shared" si="42"/>
        <v>0</v>
      </c>
      <c r="K231">
        <f t="shared" si="43"/>
        <v>0</v>
      </c>
      <c r="L231">
        <f t="shared" si="44"/>
        <v>0</v>
      </c>
      <c r="M231">
        <f t="shared" si="45"/>
        <v>0.2</v>
      </c>
    </row>
    <row r="232" spans="1:13" x14ac:dyDescent="0.2">
      <c r="A232" t="s">
        <v>139</v>
      </c>
      <c r="B232">
        <v>5</v>
      </c>
      <c r="C232">
        <v>0</v>
      </c>
      <c r="D232">
        <v>0</v>
      </c>
      <c r="E232">
        <v>0</v>
      </c>
      <c r="F232">
        <v>0</v>
      </c>
      <c r="G232">
        <v>0.2</v>
      </c>
      <c r="I232">
        <f t="shared" si="41"/>
        <v>0</v>
      </c>
      <c r="J232">
        <f t="shared" si="42"/>
        <v>0</v>
      </c>
      <c r="K232">
        <f t="shared" si="43"/>
        <v>0</v>
      </c>
      <c r="L232">
        <f t="shared" si="44"/>
        <v>0</v>
      </c>
      <c r="M232">
        <f t="shared" si="45"/>
        <v>0.2</v>
      </c>
    </row>
    <row r="233" spans="1:13" x14ac:dyDescent="0.2">
      <c r="A233" t="s">
        <v>146</v>
      </c>
      <c r="B233">
        <v>2</v>
      </c>
      <c r="C233">
        <v>0</v>
      </c>
      <c r="D233">
        <v>0</v>
      </c>
      <c r="E233">
        <v>0</v>
      </c>
      <c r="F233">
        <v>0</v>
      </c>
      <c r="G233">
        <v>0</v>
      </c>
      <c r="I233">
        <f t="shared" si="41"/>
        <v>0</v>
      </c>
      <c r="J233">
        <f t="shared" si="42"/>
        <v>0</v>
      </c>
      <c r="K233">
        <f t="shared" si="43"/>
        <v>0</v>
      </c>
      <c r="L233">
        <f t="shared" si="44"/>
        <v>0</v>
      </c>
      <c r="M233">
        <f t="shared" si="45"/>
        <v>0</v>
      </c>
    </row>
    <row r="234" spans="1:13" x14ac:dyDescent="0.2">
      <c r="A234" t="s">
        <v>140</v>
      </c>
      <c r="B234">
        <v>12</v>
      </c>
      <c r="C234">
        <v>0</v>
      </c>
      <c r="D234">
        <v>0</v>
      </c>
      <c r="E234">
        <v>1</v>
      </c>
      <c r="F234">
        <v>0</v>
      </c>
      <c r="G234">
        <v>0.16700000000000001</v>
      </c>
      <c r="I234">
        <f t="shared" si="41"/>
        <v>0</v>
      </c>
      <c r="J234">
        <f t="shared" si="42"/>
        <v>0</v>
      </c>
      <c r="K234">
        <f t="shared" si="43"/>
        <v>8.3333333333333329E-2</v>
      </c>
      <c r="L234">
        <f t="shared" si="44"/>
        <v>0</v>
      </c>
      <c r="M234">
        <f t="shared" si="45"/>
        <v>0.16700000000000001</v>
      </c>
    </row>
    <row r="235" spans="1:13" x14ac:dyDescent="0.2">
      <c r="A235" t="s">
        <v>156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0.111</v>
      </c>
      <c r="I235">
        <f t="shared" si="41"/>
        <v>0</v>
      </c>
      <c r="J235">
        <f t="shared" si="42"/>
        <v>0</v>
      </c>
      <c r="K235">
        <f t="shared" si="43"/>
        <v>0.1111111111111111</v>
      </c>
      <c r="L235">
        <f t="shared" si="44"/>
        <v>0</v>
      </c>
      <c r="M235">
        <f t="shared" si="45"/>
        <v>0.111</v>
      </c>
    </row>
    <row r="236" spans="1:13" x14ac:dyDescent="0.2">
      <c r="A236" t="s">
        <v>88</v>
      </c>
      <c r="B236">
        <v>63</v>
      </c>
      <c r="C236">
        <v>4</v>
      </c>
      <c r="D236">
        <v>1</v>
      </c>
      <c r="E236">
        <v>3</v>
      </c>
      <c r="F236">
        <v>0</v>
      </c>
      <c r="G236">
        <v>0.14299999999999999</v>
      </c>
      <c r="I236">
        <f t="shared" si="41"/>
        <v>6.3492063492063489E-2</v>
      </c>
      <c r="J236">
        <f t="shared" si="42"/>
        <v>1.5873015873015872E-2</v>
      </c>
      <c r="K236">
        <f t="shared" si="43"/>
        <v>4.7619047619047616E-2</v>
      </c>
      <c r="L236">
        <f t="shared" si="44"/>
        <v>0</v>
      </c>
      <c r="M236">
        <f t="shared" si="45"/>
        <v>0.14299999999999999</v>
      </c>
    </row>
    <row r="237" spans="1:13" x14ac:dyDescent="0.2">
      <c r="A237" t="s">
        <v>157</v>
      </c>
      <c r="B237">
        <v>49</v>
      </c>
      <c r="C237">
        <v>3</v>
      </c>
      <c r="D237">
        <v>0</v>
      </c>
      <c r="E237">
        <v>4</v>
      </c>
      <c r="F237">
        <v>0</v>
      </c>
      <c r="G237">
        <v>0.14299999999999999</v>
      </c>
      <c r="I237">
        <f t="shared" si="41"/>
        <v>6.1224489795918366E-2</v>
      </c>
      <c r="J237">
        <f t="shared" si="42"/>
        <v>0</v>
      </c>
      <c r="K237">
        <f t="shared" si="43"/>
        <v>8.1632653061224483E-2</v>
      </c>
      <c r="L237">
        <f t="shared" si="44"/>
        <v>0</v>
      </c>
      <c r="M237">
        <f t="shared" si="45"/>
        <v>0.14299999999999999</v>
      </c>
    </row>
    <row r="238" spans="1:13" x14ac:dyDescent="0.2">
      <c r="A238" t="s">
        <v>133</v>
      </c>
      <c r="B238">
        <v>16</v>
      </c>
      <c r="C238">
        <v>0</v>
      </c>
      <c r="D238">
        <v>0</v>
      </c>
      <c r="E238">
        <v>1</v>
      </c>
      <c r="F238">
        <v>0</v>
      </c>
      <c r="G238">
        <v>0.125</v>
      </c>
      <c r="I238">
        <f t="shared" si="41"/>
        <v>0</v>
      </c>
      <c r="J238">
        <f t="shared" si="42"/>
        <v>0</v>
      </c>
      <c r="K238">
        <f t="shared" si="43"/>
        <v>6.25E-2</v>
      </c>
      <c r="L238">
        <f t="shared" si="44"/>
        <v>0</v>
      </c>
      <c r="M238">
        <f t="shared" si="45"/>
        <v>0.125</v>
      </c>
    </row>
    <row r="239" spans="1:13" x14ac:dyDescent="0.2">
      <c r="A239" t="s">
        <v>158</v>
      </c>
      <c r="B239">
        <v>26</v>
      </c>
      <c r="C239">
        <v>1</v>
      </c>
      <c r="D239">
        <v>0</v>
      </c>
      <c r="E239">
        <v>0</v>
      </c>
      <c r="F239">
        <v>0</v>
      </c>
      <c r="G239">
        <v>0.115</v>
      </c>
      <c r="I239">
        <f t="shared" si="41"/>
        <v>3.8461538461538464E-2</v>
      </c>
      <c r="J239">
        <f t="shared" si="42"/>
        <v>0</v>
      </c>
      <c r="K239">
        <f t="shared" si="43"/>
        <v>0</v>
      </c>
      <c r="L239">
        <f t="shared" si="44"/>
        <v>0</v>
      </c>
      <c r="M239">
        <f t="shared" si="45"/>
        <v>0.115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492C-5963-FC48-96C0-96DF9A6C8B42}">
  <dimension ref="A1:AC165"/>
  <sheetViews>
    <sheetView topLeftCell="K1" zoomScale="75" workbookViewId="0">
      <selection activeCell="P23" sqref="P23"/>
    </sheetView>
  </sheetViews>
  <sheetFormatPr baseColWidth="10" defaultRowHeight="16" x14ac:dyDescent="0.2"/>
  <cols>
    <col min="1" max="1" width="24.5" customWidth="1"/>
    <col min="16" max="16" width="23" customWidth="1"/>
    <col min="24" max="24" width="24" customWidth="1"/>
  </cols>
  <sheetData>
    <row r="1" spans="1:29" x14ac:dyDescent="0.2">
      <c r="A1">
        <v>2020</v>
      </c>
      <c r="B1" t="s">
        <v>52</v>
      </c>
      <c r="C1" t="s">
        <v>7</v>
      </c>
      <c r="D1" t="s">
        <v>4</v>
      </c>
      <c r="E1" t="s">
        <v>10</v>
      </c>
      <c r="F1" t="s">
        <v>13</v>
      </c>
      <c r="G1" t="s">
        <v>2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P1" t="s">
        <v>425</v>
      </c>
      <c r="Q1" t="s">
        <v>52</v>
      </c>
      <c r="R1" t="s">
        <v>7</v>
      </c>
      <c r="S1" t="s">
        <v>4</v>
      </c>
      <c r="T1" t="s">
        <v>10</v>
      </c>
      <c r="U1" t="s">
        <v>13</v>
      </c>
      <c r="V1" t="s">
        <v>2</v>
      </c>
      <c r="X1" t="s">
        <v>357</v>
      </c>
      <c r="Y1" t="s">
        <v>7</v>
      </c>
      <c r="Z1" t="s">
        <v>4</v>
      </c>
      <c r="AA1" t="s">
        <v>10</v>
      </c>
      <c r="AB1" t="s">
        <v>13</v>
      </c>
      <c r="AC1" t="s">
        <v>2</v>
      </c>
    </row>
    <row r="2" spans="1:29" x14ac:dyDescent="0.2">
      <c r="A2" t="s">
        <v>358</v>
      </c>
      <c r="B2">
        <v>240</v>
      </c>
      <c r="C2">
        <v>43</v>
      </c>
      <c r="D2">
        <v>19</v>
      </c>
      <c r="E2">
        <v>60</v>
      </c>
      <c r="F2">
        <v>0</v>
      </c>
      <c r="G2">
        <v>0.317</v>
      </c>
      <c r="I2">
        <f>C2/$B2</f>
        <v>0.17916666666666667</v>
      </c>
      <c r="J2">
        <f t="shared" ref="J2:L17" si="0">D2/$B2</f>
        <v>7.9166666666666663E-2</v>
      </c>
      <c r="K2">
        <f t="shared" si="0"/>
        <v>0.25</v>
      </c>
      <c r="L2">
        <f t="shared" si="0"/>
        <v>0</v>
      </c>
      <c r="M2">
        <f>G2</f>
        <v>0.317</v>
      </c>
      <c r="O2" s="1" t="s">
        <v>3</v>
      </c>
      <c r="P2" s="8" t="s">
        <v>359</v>
      </c>
      <c r="Q2">
        <v>571</v>
      </c>
      <c r="R2">
        <f>$Q$2*AVERAGE(I3,I55,I114)</f>
        <v>110.33643296886493</v>
      </c>
      <c r="S2">
        <f t="shared" ref="S2:U2" si="1">$Q$2*AVERAGE(J3,J55,J114)</f>
        <v>30.760927858601601</v>
      </c>
      <c r="T2">
        <f t="shared" si="1"/>
        <v>115.8977105582556</v>
      </c>
      <c r="U2">
        <f t="shared" si="1"/>
        <v>6.7715414220382577</v>
      </c>
      <c r="V2">
        <f>AVERAGE(M3,M55,M114)</f>
        <v>0.315</v>
      </c>
      <c r="W2">
        <v>3</v>
      </c>
      <c r="X2" s="8" t="s">
        <v>359</v>
      </c>
      <c r="Y2" s="9">
        <f>R2-R$37</f>
        <v>31.488851327186737</v>
      </c>
      <c r="Z2" s="9">
        <f t="shared" ref="Z2:AC17" si="2">S2-S$37</f>
        <v>4.541568692151742</v>
      </c>
      <c r="AA2" s="9">
        <f t="shared" si="2"/>
        <v>33.823878977839939</v>
      </c>
      <c r="AB2" s="9">
        <f t="shared" si="2"/>
        <v>4.3981277601229554</v>
      </c>
      <c r="AC2" s="9">
        <f t="shared" si="2"/>
        <v>5.033870967741938E-2</v>
      </c>
    </row>
    <row r="3" spans="1:29" x14ac:dyDescent="0.2">
      <c r="A3" t="s">
        <v>359</v>
      </c>
      <c r="B3">
        <v>214</v>
      </c>
      <c r="C3">
        <v>51</v>
      </c>
      <c r="D3">
        <v>13</v>
      </c>
      <c r="E3">
        <v>53</v>
      </c>
      <c r="F3">
        <v>2</v>
      </c>
      <c r="G3">
        <v>0.34100000000000003</v>
      </c>
      <c r="I3">
        <f t="shared" ref="I3:I66" si="3">C3/$B3</f>
        <v>0.23831775700934579</v>
      </c>
      <c r="J3">
        <f t="shared" si="0"/>
        <v>6.0747663551401869E-2</v>
      </c>
      <c r="K3">
        <f t="shared" si="0"/>
        <v>0.24766355140186916</v>
      </c>
      <c r="L3">
        <f t="shared" si="0"/>
        <v>9.3457943925233638E-3</v>
      </c>
      <c r="M3">
        <f t="shared" ref="M3:M66" si="4">G3</f>
        <v>0.34100000000000003</v>
      </c>
      <c r="O3" s="1" t="s">
        <v>5</v>
      </c>
      <c r="P3" t="s">
        <v>361</v>
      </c>
      <c r="Q3">
        <v>566</v>
      </c>
      <c r="R3">
        <f>$Q$3*AVERAGE(I5,I57,I125)</f>
        <v>105.68636280842745</v>
      </c>
      <c r="S3">
        <f t="shared" ref="S3:U3" si="5">$Q$3*AVERAGE(J5,J57,J125)</f>
        <v>23.133176396931358</v>
      </c>
      <c r="T3">
        <f t="shared" si="5"/>
        <v>80.036070716955578</v>
      </c>
      <c r="U3">
        <f t="shared" si="5"/>
        <v>6.5933903872644652</v>
      </c>
      <c r="V3">
        <f>AVERAGE(M5,M57,M125)</f>
        <v>0.32233333333333336</v>
      </c>
      <c r="W3">
        <v>3</v>
      </c>
      <c r="X3" t="s">
        <v>361</v>
      </c>
      <c r="Y3" s="9">
        <f t="shared" ref="Y3:Y34" si="6">R3-R$37</f>
        <v>26.838781166749257</v>
      </c>
      <c r="Z3">
        <f t="shared" si="2"/>
        <v>-3.0861827695185013</v>
      </c>
      <c r="AA3">
        <f t="shared" si="2"/>
        <v>-2.037760863460079</v>
      </c>
      <c r="AB3" s="9">
        <f t="shared" si="2"/>
        <v>4.2199767253491629</v>
      </c>
      <c r="AC3" s="9">
        <f t="shared" si="2"/>
        <v>5.7672043010752738E-2</v>
      </c>
    </row>
    <row r="4" spans="1:29" x14ac:dyDescent="0.2">
      <c r="A4" t="s">
        <v>360</v>
      </c>
      <c r="B4">
        <v>213</v>
      </c>
      <c r="C4">
        <v>41</v>
      </c>
      <c r="D4">
        <v>22</v>
      </c>
      <c r="E4">
        <v>52</v>
      </c>
      <c r="F4">
        <v>0</v>
      </c>
      <c r="G4">
        <v>0.27700000000000002</v>
      </c>
      <c r="I4">
        <f t="shared" si="3"/>
        <v>0.19248826291079812</v>
      </c>
      <c r="J4">
        <f t="shared" si="0"/>
        <v>0.10328638497652583</v>
      </c>
      <c r="K4">
        <f t="shared" si="0"/>
        <v>0.24413145539906103</v>
      </c>
      <c r="L4">
        <f t="shared" si="0"/>
        <v>0</v>
      </c>
      <c r="M4">
        <f t="shared" si="4"/>
        <v>0.27700000000000002</v>
      </c>
      <c r="O4" s="1" t="s">
        <v>8</v>
      </c>
      <c r="P4" s="8" t="s">
        <v>358</v>
      </c>
      <c r="Q4">
        <v>562</v>
      </c>
      <c r="R4">
        <f>$Q$4*AVERAGE(I2,I60,I127)</f>
        <v>84.20794672064072</v>
      </c>
      <c r="S4">
        <f t="shared" ref="S4:U4" si="7">$Q$4*AVERAGE(J2,J60,J127)</f>
        <v>32.840529235828825</v>
      </c>
      <c r="T4">
        <f t="shared" si="7"/>
        <v>112.45974704403551</v>
      </c>
      <c r="U4">
        <f t="shared" si="7"/>
        <v>1.3417918908268691</v>
      </c>
      <c r="V4">
        <f>AVERAGE(M2,M60,M127)</f>
        <v>0.28866666666666668</v>
      </c>
      <c r="W4">
        <v>3</v>
      </c>
      <c r="X4" s="8" t="s">
        <v>358</v>
      </c>
      <c r="Y4" s="9">
        <f t="shared" si="6"/>
        <v>5.3603650789625306</v>
      </c>
      <c r="Z4" s="9">
        <f t="shared" si="2"/>
        <v>6.6211700693789659</v>
      </c>
      <c r="AA4" s="9">
        <f t="shared" si="2"/>
        <v>30.385915463619853</v>
      </c>
      <c r="AB4">
        <f t="shared" si="2"/>
        <v>-1.0316217710884337</v>
      </c>
      <c r="AC4" s="9">
        <f t="shared" si="2"/>
        <v>2.400537634408606E-2</v>
      </c>
    </row>
    <row r="5" spans="1:29" x14ac:dyDescent="0.2">
      <c r="A5" t="s">
        <v>361</v>
      </c>
      <c r="B5">
        <v>195</v>
      </c>
      <c r="C5">
        <v>41</v>
      </c>
      <c r="D5">
        <v>10</v>
      </c>
      <c r="E5">
        <v>27</v>
      </c>
      <c r="F5">
        <v>3</v>
      </c>
      <c r="G5">
        <v>0.36399999999999999</v>
      </c>
      <c r="I5">
        <f t="shared" si="3"/>
        <v>0.21025641025641026</v>
      </c>
      <c r="J5">
        <f t="shared" si="0"/>
        <v>5.128205128205128E-2</v>
      </c>
      <c r="K5">
        <f t="shared" si="0"/>
        <v>0.13846153846153847</v>
      </c>
      <c r="L5">
        <f t="shared" si="0"/>
        <v>1.5384615384615385E-2</v>
      </c>
      <c r="M5">
        <f t="shared" si="4"/>
        <v>0.36399999999999999</v>
      </c>
      <c r="O5" s="1" t="s">
        <v>11</v>
      </c>
      <c r="P5" s="8" t="s">
        <v>360</v>
      </c>
      <c r="Q5">
        <v>549</v>
      </c>
      <c r="R5">
        <f>$Q$5*AVERAGE(I4,I75)</f>
        <v>98.907958238944147</v>
      </c>
      <c r="S5">
        <f t="shared" ref="S5:U5" si="8">$Q$5*AVERAGE(J4,J75)</f>
        <v>41.789175613119276</v>
      </c>
      <c r="T5">
        <f t="shared" si="8"/>
        <v>106.68541317837091</v>
      </c>
      <c r="U5">
        <f t="shared" si="8"/>
        <v>0</v>
      </c>
      <c r="V5">
        <f>AVERAGE(M4,M75)</f>
        <v>0.27</v>
      </c>
      <c r="W5">
        <v>3</v>
      </c>
      <c r="X5" s="8" t="s">
        <v>360</v>
      </c>
      <c r="Y5" s="9">
        <f t="shared" si="6"/>
        <v>20.060376597265957</v>
      </c>
      <c r="Z5" s="9">
        <f t="shared" si="2"/>
        <v>15.569816446669417</v>
      </c>
      <c r="AA5" s="9">
        <f t="shared" si="2"/>
        <v>24.611581597955251</v>
      </c>
      <c r="AB5">
        <f t="shared" si="2"/>
        <v>-2.3734136619153028</v>
      </c>
      <c r="AC5" s="9">
        <f t="shared" si="2"/>
        <v>5.3387096774193954E-3</v>
      </c>
    </row>
    <row r="6" spans="1:29" x14ac:dyDescent="0.2">
      <c r="A6" t="s">
        <v>362</v>
      </c>
      <c r="B6">
        <v>177</v>
      </c>
      <c r="C6">
        <v>27</v>
      </c>
      <c r="D6">
        <v>10</v>
      </c>
      <c r="E6">
        <v>42</v>
      </c>
      <c r="F6">
        <v>0</v>
      </c>
      <c r="G6">
        <v>0.316</v>
      </c>
      <c r="I6">
        <f t="shared" si="3"/>
        <v>0.15254237288135594</v>
      </c>
      <c r="J6">
        <f t="shared" si="0"/>
        <v>5.6497175141242938E-2</v>
      </c>
      <c r="K6">
        <f t="shared" si="0"/>
        <v>0.23728813559322035</v>
      </c>
      <c r="L6">
        <f t="shared" si="0"/>
        <v>0</v>
      </c>
      <c r="M6">
        <f t="shared" si="4"/>
        <v>0.316</v>
      </c>
      <c r="O6" s="1" t="s">
        <v>14</v>
      </c>
      <c r="P6" s="8" t="s">
        <v>364</v>
      </c>
      <c r="Q6">
        <v>554</v>
      </c>
      <c r="R6">
        <f>$Q$6*AVERAGE(I8,I56)</f>
        <v>89.074273611647996</v>
      </c>
      <c r="S6">
        <f t="shared" ref="S6:U6" si="9">$Q$6*AVERAGE(J8,J56)</f>
        <v>45.898982089936872</v>
      </c>
      <c r="T6">
        <f t="shared" si="9"/>
        <v>102.28896888287593</v>
      </c>
      <c r="U6">
        <f t="shared" si="9"/>
        <v>1.7957173688957608</v>
      </c>
      <c r="V6">
        <f>AVERAGE(M8,M56)</f>
        <v>0.2455</v>
      </c>
      <c r="W6">
        <v>3</v>
      </c>
      <c r="X6" s="8" t="s">
        <v>364</v>
      </c>
      <c r="Y6" s="9">
        <f t="shared" si="6"/>
        <v>10.226691969969806</v>
      </c>
      <c r="Z6" s="9">
        <f t="shared" si="2"/>
        <v>19.679622923487013</v>
      </c>
      <c r="AA6" s="9">
        <f t="shared" si="2"/>
        <v>20.215137302460278</v>
      </c>
      <c r="AB6">
        <f t="shared" si="2"/>
        <v>-0.57769629301954195</v>
      </c>
      <c r="AC6">
        <f t="shared" si="2"/>
        <v>-1.9161290322580626E-2</v>
      </c>
    </row>
    <row r="7" spans="1:29" x14ac:dyDescent="0.2">
      <c r="A7" t="s">
        <v>363</v>
      </c>
      <c r="B7">
        <v>173</v>
      </c>
      <c r="C7">
        <v>33</v>
      </c>
      <c r="D7">
        <v>11</v>
      </c>
      <c r="E7">
        <v>32</v>
      </c>
      <c r="F7">
        <v>4</v>
      </c>
      <c r="G7">
        <v>0.26600000000000001</v>
      </c>
      <c r="I7">
        <f t="shared" si="3"/>
        <v>0.19075144508670519</v>
      </c>
      <c r="J7">
        <f t="shared" si="0"/>
        <v>6.358381502890173E-2</v>
      </c>
      <c r="K7">
        <f t="shared" si="0"/>
        <v>0.18497109826589594</v>
      </c>
      <c r="L7">
        <f t="shared" si="0"/>
        <v>2.3121387283236993E-2</v>
      </c>
      <c r="M7">
        <f t="shared" si="4"/>
        <v>0.26600000000000001</v>
      </c>
      <c r="O7" s="1" t="s">
        <v>16</v>
      </c>
      <c r="P7" t="s">
        <v>363</v>
      </c>
      <c r="Q7">
        <v>483</v>
      </c>
      <c r="R7" s="3">
        <f>($Q$2*AVERAGE(I7,I68,I160))</f>
        <v>93.007057682202202</v>
      </c>
      <c r="S7" s="3">
        <f>($Q$2*AVERAGE(J7,J68,J160))</f>
        <v>35.786955676916129</v>
      </c>
      <c r="T7" s="3">
        <f>($Q$2*AVERAGE(K7,K68,K160))</f>
        <v>89.416489589915201</v>
      </c>
      <c r="U7" s="3">
        <f t="shared" ref="U7" si="10">($Q$2*AVERAGE(L7,L68,L160))</f>
        <v>4.4007707129094413</v>
      </c>
      <c r="V7" s="2">
        <f>(AVERAGE(M7,M68,M160))</f>
        <v>0.24566666666666667</v>
      </c>
      <c r="W7">
        <v>3</v>
      </c>
      <c r="X7" t="s">
        <v>363</v>
      </c>
      <c r="Y7" s="9">
        <f t="shared" si="6"/>
        <v>14.159476040524012</v>
      </c>
      <c r="Z7" s="9">
        <f t="shared" si="2"/>
        <v>9.5675965104662701</v>
      </c>
      <c r="AA7" s="9">
        <f t="shared" si="2"/>
        <v>7.3426580094995444</v>
      </c>
      <c r="AB7" s="9">
        <f t="shared" si="2"/>
        <v>2.0273570509941385</v>
      </c>
      <c r="AC7">
        <f t="shared" si="2"/>
        <v>-1.899462365591395E-2</v>
      </c>
    </row>
    <row r="8" spans="1:29" x14ac:dyDescent="0.2">
      <c r="A8" t="s">
        <v>364</v>
      </c>
      <c r="B8">
        <v>208</v>
      </c>
      <c r="C8">
        <v>31</v>
      </c>
      <c r="D8">
        <v>16</v>
      </c>
      <c r="E8">
        <v>35</v>
      </c>
      <c r="F8">
        <v>1</v>
      </c>
      <c r="G8">
        <v>0.23100000000000001</v>
      </c>
      <c r="I8">
        <f t="shared" si="3"/>
        <v>0.14903846153846154</v>
      </c>
      <c r="J8">
        <f t="shared" si="0"/>
        <v>7.6923076923076927E-2</v>
      </c>
      <c r="K8">
        <f t="shared" si="0"/>
        <v>0.16826923076923078</v>
      </c>
      <c r="L8">
        <f t="shared" si="0"/>
        <v>4.807692307692308E-3</v>
      </c>
      <c r="M8">
        <f t="shared" si="4"/>
        <v>0.23100000000000001</v>
      </c>
      <c r="O8" s="1" t="s">
        <v>19</v>
      </c>
      <c r="P8" s="8" t="s">
        <v>365</v>
      </c>
      <c r="Q8">
        <v>568</v>
      </c>
      <c r="R8">
        <f>$Q$8*AVERAGE(I9,I80)</f>
        <v>75.519893899204249</v>
      </c>
      <c r="S8">
        <f t="shared" ref="S8:U8" si="11">$Q$8*AVERAGE(J9,J80)</f>
        <v>20.746645342487128</v>
      </c>
      <c r="T8">
        <f t="shared" si="11"/>
        <v>84.639998439694168</v>
      </c>
      <c r="U8">
        <f t="shared" si="11"/>
        <v>1.2850678733031675</v>
      </c>
      <c r="V8">
        <f>AVERAGE(M9,M80)</f>
        <v>0.26700000000000002</v>
      </c>
      <c r="W8">
        <v>3</v>
      </c>
      <c r="X8" s="8" t="s">
        <v>365</v>
      </c>
      <c r="Y8">
        <f t="shared" si="6"/>
        <v>-3.3276877424739411</v>
      </c>
      <c r="Z8">
        <f t="shared" si="2"/>
        <v>-5.4727138239627315</v>
      </c>
      <c r="AA8" s="9">
        <f t="shared" si="2"/>
        <v>2.5661668592785105</v>
      </c>
      <c r="AB8">
        <f t="shared" si="2"/>
        <v>-1.0883457886121353</v>
      </c>
      <c r="AC8" s="9">
        <f t="shared" si="2"/>
        <v>2.3387096774193927E-3</v>
      </c>
    </row>
    <row r="9" spans="1:29" x14ac:dyDescent="0.2">
      <c r="A9" t="s">
        <v>365</v>
      </c>
      <c r="B9">
        <v>221</v>
      </c>
      <c r="C9">
        <v>34</v>
      </c>
      <c r="D9">
        <v>9</v>
      </c>
      <c r="E9">
        <v>33</v>
      </c>
      <c r="F9">
        <v>1</v>
      </c>
      <c r="G9">
        <v>0.26200000000000001</v>
      </c>
      <c r="I9">
        <f t="shared" si="3"/>
        <v>0.15384615384615385</v>
      </c>
      <c r="J9">
        <f t="shared" si="0"/>
        <v>4.072398190045249E-2</v>
      </c>
      <c r="K9">
        <f t="shared" si="0"/>
        <v>0.14932126696832579</v>
      </c>
      <c r="L9">
        <f t="shared" si="0"/>
        <v>4.5248868778280547E-3</v>
      </c>
      <c r="M9">
        <f t="shared" si="4"/>
        <v>0.26200000000000001</v>
      </c>
      <c r="O9" s="1" t="s">
        <v>21</v>
      </c>
      <c r="P9" s="8" t="s">
        <v>370</v>
      </c>
      <c r="Q9">
        <v>579</v>
      </c>
      <c r="R9">
        <f>$Q$9*AVERAGE(I14,I63,I115)</f>
        <v>93.602121940558106</v>
      </c>
      <c r="S9">
        <f t="shared" ref="S9:U9" si="12">$Q$9*AVERAGE(J14,J63,J115)</f>
        <v>27.794755557066001</v>
      </c>
      <c r="T9">
        <f t="shared" si="12"/>
        <v>79.59184497455864</v>
      </c>
      <c r="U9">
        <f t="shared" si="12"/>
        <v>4.2585666561531959</v>
      </c>
      <c r="V9">
        <f>AVERAGE(M14,M63,M115)</f>
        <v>0.28466666666666668</v>
      </c>
      <c r="W9">
        <v>3</v>
      </c>
      <c r="X9" s="8" t="s">
        <v>370</v>
      </c>
      <c r="Y9" s="9">
        <f t="shared" si="6"/>
        <v>14.754540298879917</v>
      </c>
      <c r="Z9" s="9">
        <f t="shared" si="2"/>
        <v>1.5753963906161417</v>
      </c>
      <c r="AA9">
        <f t="shared" si="2"/>
        <v>-2.481986605857017</v>
      </c>
      <c r="AB9" s="9">
        <f t="shared" si="2"/>
        <v>1.8851529942378931</v>
      </c>
      <c r="AC9" s="9">
        <f t="shared" si="2"/>
        <v>2.0005376344086057E-2</v>
      </c>
    </row>
    <row r="10" spans="1:29" x14ac:dyDescent="0.2">
      <c r="A10" t="s">
        <v>366</v>
      </c>
      <c r="B10">
        <v>188</v>
      </c>
      <c r="C10">
        <v>31</v>
      </c>
      <c r="D10">
        <v>8</v>
      </c>
      <c r="E10">
        <v>34</v>
      </c>
      <c r="F10">
        <v>0</v>
      </c>
      <c r="G10">
        <v>0.27700000000000002</v>
      </c>
      <c r="I10">
        <f t="shared" si="3"/>
        <v>0.16489361702127658</v>
      </c>
      <c r="J10">
        <f t="shared" si="0"/>
        <v>4.2553191489361701E-2</v>
      </c>
      <c r="K10">
        <f t="shared" si="0"/>
        <v>0.18085106382978725</v>
      </c>
      <c r="L10">
        <f t="shared" si="0"/>
        <v>0</v>
      </c>
      <c r="M10">
        <f t="shared" si="4"/>
        <v>0.27700000000000002</v>
      </c>
      <c r="O10" s="1" t="s">
        <v>24</v>
      </c>
      <c r="P10" s="8" t="s">
        <v>373</v>
      </c>
      <c r="Q10">
        <v>570</v>
      </c>
      <c r="R10">
        <f>$Q$10*AVERAGE(I17,I64,I119)</f>
        <v>82.203308518751413</v>
      </c>
      <c r="S10">
        <f t="shared" ref="S10:U10" si="13">$Q$10*AVERAGE(J17,J64,J119)</f>
        <v>28.707323900872947</v>
      </c>
      <c r="T10">
        <f t="shared" si="13"/>
        <v>91.250460326768078</v>
      </c>
      <c r="U10">
        <f t="shared" si="13"/>
        <v>6.6774847990173898</v>
      </c>
      <c r="V10">
        <f>AVERAGE(M17,M64,M119)</f>
        <v>0.26600000000000001</v>
      </c>
      <c r="W10">
        <v>3</v>
      </c>
      <c r="X10" s="8" t="s">
        <v>373</v>
      </c>
      <c r="Y10" s="9">
        <f t="shared" si="6"/>
        <v>3.3557268770732236</v>
      </c>
      <c r="Z10" s="9">
        <f t="shared" si="2"/>
        <v>2.4879647344230875</v>
      </c>
      <c r="AA10" s="9">
        <f t="shared" si="2"/>
        <v>9.1766287463524208</v>
      </c>
      <c r="AB10" s="9">
        <f t="shared" si="2"/>
        <v>4.3040711371020866</v>
      </c>
      <c r="AC10" s="9">
        <f t="shared" si="2"/>
        <v>1.3387096774193918E-3</v>
      </c>
    </row>
    <row r="11" spans="1:29" x14ac:dyDescent="0.2">
      <c r="A11" t="s">
        <v>367</v>
      </c>
      <c r="B11">
        <v>195</v>
      </c>
      <c r="C11">
        <v>29</v>
      </c>
      <c r="D11">
        <v>12</v>
      </c>
      <c r="E11">
        <v>31</v>
      </c>
      <c r="F11">
        <v>0</v>
      </c>
      <c r="G11">
        <v>0.25600000000000001</v>
      </c>
      <c r="I11">
        <f t="shared" si="3"/>
        <v>0.14871794871794872</v>
      </c>
      <c r="J11">
        <f t="shared" si="0"/>
        <v>6.1538461538461542E-2</v>
      </c>
      <c r="K11">
        <f t="shared" si="0"/>
        <v>0.15897435897435896</v>
      </c>
      <c r="L11">
        <f t="shared" si="0"/>
        <v>0</v>
      </c>
      <c r="M11">
        <f t="shared" si="4"/>
        <v>0.25600000000000001</v>
      </c>
      <c r="O11" s="1" t="s">
        <v>26</v>
      </c>
      <c r="P11" t="s">
        <v>362</v>
      </c>
      <c r="Q11">
        <v>455</v>
      </c>
      <c r="R11">
        <f>$Q$11*AVERAGE(I6,I94)</f>
        <v>79.689265536723155</v>
      </c>
      <c r="S11">
        <f t="shared" ref="S11:U11" si="14">$Q$11*AVERAGE(J6,J94)</f>
        <v>26.991525423728813</v>
      </c>
      <c r="T11">
        <f t="shared" si="14"/>
        <v>86.115819209039543</v>
      </c>
      <c r="U11">
        <f t="shared" si="14"/>
        <v>1.2853107344632768</v>
      </c>
      <c r="V11">
        <f>AVERAGE(M6,M94)</f>
        <v>0.29899999999999999</v>
      </c>
      <c r="W11">
        <v>3</v>
      </c>
      <c r="X11" t="s">
        <v>362</v>
      </c>
      <c r="Y11" s="9">
        <f t="shared" si="6"/>
        <v>0.84168389504496588</v>
      </c>
      <c r="Z11" s="9">
        <f t="shared" si="2"/>
        <v>0.77216625727895405</v>
      </c>
      <c r="AA11" s="9">
        <f t="shared" si="2"/>
        <v>4.0419876286238861</v>
      </c>
      <c r="AB11">
        <f t="shared" si="2"/>
        <v>-1.088102927452026</v>
      </c>
      <c r="AC11" s="9">
        <f t="shared" si="2"/>
        <v>3.4338709677419366E-2</v>
      </c>
    </row>
    <row r="12" spans="1:29" x14ac:dyDescent="0.2">
      <c r="A12" t="s">
        <v>368</v>
      </c>
      <c r="B12">
        <v>185</v>
      </c>
      <c r="C12">
        <v>30</v>
      </c>
      <c r="D12">
        <v>7</v>
      </c>
      <c r="E12">
        <v>29</v>
      </c>
      <c r="F12">
        <v>1</v>
      </c>
      <c r="G12">
        <v>0.29699999999999999</v>
      </c>
      <c r="I12">
        <f t="shared" si="3"/>
        <v>0.16216216216216217</v>
      </c>
      <c r="J12">
        <f t="shared" si="0"/>
        <v>3.783783783783784E-2</v>
      </c>
      <c r="K12">
        <f t="shared" si="0"/>
        <v>0.15675675675675677</v>
      </c>
      <c r="L12">
        <f t="shared" si="0"/>
        <v>5.4054054054054057E-3</v>
      </c>
      <c r="M12">
        <f t="shared" si="4"/>
        <v>0.29699999999999999</v>
      </c>
      <c r="O12" s="1" t="s">
        <v>28</v>
      </c>
      <c r="P12" t="s">
        <v>384</v>
      </c>
      <c r="Q12">
        <v>525</v>
      </c>
      <c r="R12">
        <f>$Q$12*AVERAGE(I28,I66,I121)</f>
        <v>63.292616985066104</v>
      </c>
      <c r="S12">
        <f t="shared" ref="S12:U12" si="15">$Q$12*AVERAGE(J28,J66,J121)</f>
        <v>30.334706937382229</v>
      </c>
      <c r="T12">
        <f t="shared" si="15"/>
        <v>92.117666022548192</v>
      </c>
      <c r="U12">
        <f t="shared" si="15"/>
        <v>3.4844573861897943</v>
      </c>
      <c r="V12">
        <f>AVERAGE(M28,M66,M121)</f>
        <v>0.245</v>
      </c>
      <c r="W12">
        <v>3</v>
      </c>
      <c r="X12" t="s">
        <v>384</v>
      </c>
      <c r="Y12">
        <f t="shared" si="6"/>
        <v>-15.554964656612086</v>
      </c>
      <c r="Z12" s="9">
        <f t="shared" si="2"/>
        <v>4.1153477709323703</v>
      </c>
      <c r="AA12" s="9">
        <f t="shared" si="2"/>
        <v>10.043834442132535</v>
      </c>
      <c r="AB12" s="9">
        <f t="shared" si="2"/>
        <v>1.1110437242744915</v>
      </c>
      <c r="AC12">
        <f t="shared" si="2"/>
        <v>-1.9661290322580627E-2</v>
      </c>
    </row>
    <row r="13" spans="1:29" x14ac:dyDescent="0.2">
      <c r="A13" t="s">
        <v>369</v>
      </c>
      <c r="B13">
        <v>151</v>
      </c>
      <c r="C13">
        <v>35</v>
      </c>
      <c r="D13">
        <v>10</v>
      </c>
      <c r="E13">
        <v>26</v>
      </c>
      <c r="F13">
        <v>1</v>
      </c>
      <c r="G13">
        <v>0.245</v>
      </c>
      <c r="I13">
        <f t="shared" si="3"/>
        <v>0.23178807947019867</v>
      </c>
      <c r="J13">
        <f t="shared" si="0"/>
        <v>6.6225165562913912E-2</v>
      </c>
      <c r="K13">
        <f t="shared" si="0"/>
        <v>0.17218543046357615</v>
      </c>
      <c r="L13">
        <f t="shared" si="0"/>
        <v>6.6225165562913907E-3</v>
      </c>
      <c r="M13">
        <f t="shared" si="4"/>
        <v>0.245</v>
      </c>
      <c r="O13" s="1" t="s">
        <v>29</v>
      </c>
      <c r="P13" t="s">
        <v>377</v>
      </c>
      <c r="Q13">
        <v>448</v>
      </c>
      <c r="R13" s="3">
        <f>$Q$6*AVERAGE(I14,I71,I164)</f>
        <v>72.562081452842477</v>
      </c>
      <c r="S13" s="3">
        <f t="shared" ref="S13:U13" si="16">$Q$6*AVERAGE(J14,J71,J164)</f>
        <v>18.595141763980717</v>
      </c>
      <c r="T13" s="3">
        <f t="shared" si="16"/>
        <v>71.633087660317187</v>
      </c>
      <c r="U13" s="3">
        <f t="shared" si="16"/>
        <v>1.614794403110744</v>
      </c>
      <c r="V13" s="2">
        <f>AVERAGE(M14,M71,M164)</f>
        <v>0.24</v>
      </c>
      <c r="W13">
        <v>3</v>
      </c>
      <c r="X13" t="s">
        <v>377</v>
      </c>
      <c r="Y13">
        <f t="shared" si="6"/>
        <v>-6.2855001888357123</v>
      </c>
      <c r="Z13">
        <f t="shared" si="2"/>
        <v>-7.6242174024691423</v>
      </c>
      <c r="AA13">
        <f t="shared" si="2"/>
        <v>-10.44074392009847</v>
      </c>
      <c r="AB13">
        <f t="shared" si="2"/>
        <v>-0.75861925880455883</v>
      </c>
      <c r="AC13">
        <f t="shared" si="2"/>
        <v>-2.4661290322580631E-2</v>
      </c>
    </row>
    <row r="14" spans="1:29" x14ac:dyDescent="0.2">
      <c r="A14" t="s">
        <v>370</v>
      </c>
      <c r="B14">
        <v>191</v>
      </c>
      <c r="C14">
        <v>31</v>
      </c>
      <c r="D14">
        <v>6</v>
      </c>
      <c r="E14">
        <v>21</v>
      </c>
      <c r="F14">
        <v>1</v>
      </c>
      <c r="G14">
        <v>0.30399999999999999</v>
      </c>
      <c r="I14">
        <f t="shared" si="3"/>
        <v>0.16230366492146597</v>
      </c>
      <c r="J14">
        <f t="shared" si="0"/>
        <v>3.1413612565445025E-2</v>
      </c>
      <c r="K14">
        <f t="shared" si="0"/>
        <v>0.1099476439790576</v>
      </c>
      <c r="L14">
        <f t="shared" si="0"/>
        <v>5.235602094240838E-3</v>
      </c>
      <c r="M14">
        <f t="shared" si="4"/>
        <v>0.30399999999999999</v>
      </c>
      <c r="O14" s="1" t="s">
        <v>30</v>
      </c>
      <c r="P14" t="s">
        <v>371</v>
      </c>
      <c r="Q14">
        <v>491</v>
      </c>
      <c r="R14">
        <f>$Q$14*AVERAGE(I15)</f>
        <v>73.649999999999991</v>
      </c>
      <c r="S14">
        <f t="shared" ref="S14:U14" si="17">$Q$14*AVERAGE(J15)</f>
        <v>12.275</v>
      </c>
      <c r="T14">
        <f t="shared" si="17"/>
        <v>70.581249999999997</v>
      </c>
      <c r="U14">
        <f t="shared" si="17"/>
        <v>3.0687500000000001</v>
      </c>
      <c r="V14">
        <f>AVERAGE(M15)</f>
        <v>0.33800000000000002</v>
      </c>
      <c r="W14">
        <v>3</v>
      </c>
      <c r="X14" t="s">
        <v>371</v>
      </c>
      <c r="Y14">
        <f t="shared" si="6"/>
        <v>-5.1975816416781981</v>
      </c>
      <c r="Z14">
        <f t="shared" si="2"/>
        <v>-13.944359166449859</v>
      </c>
      <c r="AA14">
        <f t="shared" si="2"/>
        <v>-11.49258158041566</v>
      </c>
      <c r="AB14" s="9">
        <f t="shared" si="2"/>
        <v>0.6953363380846973</v>
      </c>
      <c r="AC14" s="9">
        <f t="shared" si="2"/>
        <v>7.33387096774194E-2</v>
      </c>
    </row>
    <row r="15" spans="1:29" x14ac:dyDescent="0.2">
      <c r="A15" t="s">
        <v>371</v>
      </c>
      <c r="B15">
        <v>160</v>
      </c>
      <c r="C15">
        <v>24</v>
      </c>
      <c r="D15">
        <v>4</v>
      </c>
      <c r="E15">
        <v>23</v>
      </c>
      <c r="F15">
        <v>1</v>
      </c>
      <c r="G15">
        <v>0.33800000000000002</v>
      </c>
      <c r="I15">
        <f t="shared" si="3"/>
        <v>0.15</v>
      </c>
      <c r="J15">
        <f t="shared" si="0"/>
        <v>2.5000000000000001E-2</v>
      </c>
      <c r="K15">
        <f t="shared" si="0"/>
        <v>0.14374999999999999</v>
      </c>
      <c r="L15">
        <f t="shared" si="0"/>
        <v>6.2500000000000003E-3</v>
      </c>
      <c r="M15">
        <f t="shared" si="4"/>
        <v>0.33800000000000002</v>
      </c>
      <c r="O15" s="1" t="s">
        <v>31</v>
      </c>
      <c r="P15" s="8" t="s">
        <v>386</v>
      </c>
      <c r="Q15">
        <v>538</v>
      </c>
      <c r="R15">
        <f>$Q$15*AVERAGE(I30,I58,I131)</f>
        <v>78.708185031192912</v>
      </c>
      <c r="S15">
        <f t="shared" ref="S15:U15" si="18">$Q$15*AVERAGE(J30,J58,J131)</f>
        <v>24.243439477295105</v>
      </c>
      <c r="T15">
        <f t="shared" si="18"/>
        <v>81.899176861573892</v>
      </c>
      <c r="U15">
        <f t="shared" si="18"/>
        <v>0.71590153027278769</v>
      </c>
      <c r="V15">
        <f>AVERAGE(M30,M58,M131)</f>
        <v>0.255</v>
      </c>
      <c r="W15">
        <v>3</v>
      </c>
      <c r="X15" s="8" t="s">
        <v>386</v>
      </c>
      <c r="Y15">
        <f t="shared" si="6"/>
        <v>-0.13939661048527796</v>
      </c>
      <c r="Z15">
        <f t="shared" si="2"/>
        <v>-1.9759196891547539</v>
      </c>
      <c r="AA15">
        <f t="shared" si="2"/>
        <v>-0.17465471884176509</v>
      </c>
      <c r="AB15">
        <f t="shared" si="2"/>
        <v>-1.6575121316425152</v>
      </c>
      <c r="AC15">
        <f t="shared" si="2"/>
        <v>-9.6612903225806179E-3</v>
      </c>
    </row>
    <row r="16" spans="1:29" x14ac:dyDescent="0.2">
      <c r="A16" t="s">
        <v>372</v>
      </c>
      <c r="B16">
        <v>186</v>
      </c>
      <c r="C16">
        <v>31</v>
      </c>
      <c r="D16">
        <v>13</v>
      </c>
      <c r="E16">
        <v>25</v>
      </c>
      <c r="F16">
        <v>0</v>
      </c>
      <c r="G16">
        <v>0.20399999999999999</v>
      </c>
      <c r="I16">
        <f t="shared" si="3"/>
        <v>0.16666666666666666</v>
      </c>
      <c r="J16">
        <f t="shared" si="0"/>
        <v>6.9892473118279563E-2</v>
      </c>
      <c r="K16">
        <f t="shared" si="0"/>
        <v>0.13440860215053763</v>
      </c>
      <c r="L16">
        <f t="shared" si="0"/>
        <v>0</v>
      </c>
      <c r="M16">
        <f t="shared" si="4"/>
        <v>0.20399999999999999</v>
      </c>
      <c r="O16" s="1" t="s">
        <v>33</v>
      </c>
      <c r="P16" s="8" t="s">
        <v>378</v>
      </c>
      <c r="Q16">
        <v>505</v>
      </c>
      <c r="R16">
        <f>$Q$16*AVERAGE(I22,I59,I126)</f>
        <v>84.747280637631633</v>
      </c>
      <c r="S16">
        <f t="shared" ref="S16:U16" si="19">$Q$16*AVERAGE(J22,J59,J126)</f>
        <v>23.73986787144414</v>
      </c>
      <c r="T16">
        <f t="shared" si="19"/>
        <v>77.686870511433369</v>
      </c>
      <c r="U16">
        <f t="shared" si="19"/>
        <v>1.7762922795645308</v>
      </c>
      <c r="V16">
        <f>AVERAGE(M22,M59,M126)</f>
        <v>0.23633333333333337</v>
      </c>
      <c r="W16">
        <v>3</v>
      </c>
      <c r="X16" s="8" t="s">
        <v>378</v>
      </c>
      <c r="Y16" s="9">
        <f t="shared" si="6"/>
        <v>5.8996989959534432</v>
      </c>
      <c r="Z16">
        <f t="shared" si="2"/>
        <v>-2.4794912950057189</v>
      </c>
      <c r="AA16">
        <f t="shared" si="2"/>
        <v>-4.3869610689822878</v>
      </c>
      <c r="AB16">
        <f t="shared" si="2"/>
        <v>-0.59712138235077195</v>
      </c>
      <c r="AC16">
        <f t="shared" si="2"/>
        <v>-2.8327956989247255E-2</v>
      </c>
    </row>
    <row r="17" spans="1:29" x14ac:dyDescent="0.2">
      <c r="A17" t="s">
        <v>373</v>
      </c>
      <c r="B17">
        <v>203</v>
      </c>
      <c r="C17">
        <v>26</v>
      </c>
      <c r="D17">
        <v>11</v>
      </c>
      <c r="E17">
        <v>24</v>
      </c>
      <c r="F17">
        <v>3</v>
      </c>
      <c r="G17">
        <v>0.222</v>
      </c>
      <c r="I17">
        <f t="shared" si="3"/>
        <v>0.12807881773399016</v>
      </c>
      <c r="J17">
        <f t="shared" si="0"/>
        <v>5.4187192118226604E-2</v>
      </c>
      <c r="K17">
        <f t="shared" si="0"/>
        <v>0.11822660098522167</v>
      </c>
      <c r="L17">
        <f t="shared" si="0"/>
        <v>1.4778325123152709E-2</v>
      </c>
      <c r="M17">
        <f t="shared" si="4"/>
        <v>0.222</v>
      </c>
      <c r="O17" s="1" t="s">
        <v>34</v>
      </c>
      <c r="P17" s="8" t="s">
        <v>369</v>
      </c>
      <c r="Q17">
        <v>561</v>
      </c>
      <c r="R17">
        <f>$Q$17*AVERAGE(I13,I71,I118)</f>
        <v>101.38457082319842</v>
      </c>
      <c r="S17">
        <f t="shared" ref="S17:U17" si="20">$Q$17*AVERAGE(J13,J71,J118)</f>
        <v>33.292406280959106</v>
      </c>
      <c r="T17">
        <f t="shared" si="20"/>
        <v>92.256683419722137</v>
      </c>
      <c r="U17">
        <f t="shared" si="20"/>
        <v>3.5701781870470515</v>
      </c>
      <c r="V17">
        <f>AVERAGE(M13,M71,M118)</f>
        <v>0.23866666666666667</v>
      </c>
      <c r="W17">
        <v>3</v>
      </c>
      <c r="X17" s="8" t="s">
        <v>369</v>
      </c>
      <c r="Y17" s="9">
        <f t="shared" si="6"/>
        <v>22.536989181520227</v>
      </c>
      <c r="Z17" s="9">
        <f t="shared" si="2"/>
        <v>7.0730471145092473</v>
      </c>
      <c r="AA17" s="9">
        <f t="shared" si="2"/>
        <v>10.18285183930648</v>
      </c>
      <c r="AB17" s="9">
        <f t="shared" si="2"/>
        <v>1.1967645251317487</v>
      </c>
      <c r="AC17">
        <f t="shared" si="2"/>
        <v>-2.5994623655913957E-2</v>
      </c>
    </row>
    <row r="18" spans="1:29" x14ac:dyDescent="0.2">
      <c r="A18" t="s">
        <v>374</v>
      </c>
      <c r="B18">
        <v>178</v>
      </c>
      <c r="C18">
        <v>28</v>
      </c>
      <c r="D18">
        <v>10</v>
      </c>
      <c r="E18">
        <v>23</v>
      </c>
      <c r="F18">
        <v>0</v>
      </c>
      <c r="G18">
        <v>0.247</v>
      </c>
      <c r="I18">
        <f t="shared" si="3"/>
        <v>0.15730337078651685</v>
      </c>
      <c r="J18">
        <f t="shared" ref="J18:J81" si="21">D18/$B18</f>
        <v>5.6179775280898875E-2</v>
      </c>
      <c r="K18">
        <f t="shared" ref="K18:K81" si="22">E18/$B18</f>
        <v>0.12921348314606743</v>
      </c>
      <c r="L18">
        <f t="shared" ref="L18:L81" si="23">F18/$B18</f>
        <v>0</v>
      </c>
      <c r="M18">
        <f t="shared" si="4"/>
        <v>0.247</v>
      </c>
      <c r="O18" s="1" t="s">
        <v>35</v>
      </c>
      <c r="P18" s="8" t="s">
        <v>372</v>
      </c>
      <c r="Q18">
        <v>534</v>
      </c>
      <c r="R18">
        <f>$Q$18*AVERAGE(I16,I68,I151)</f>
        <v>86.68020050125314</v>
      </c>
      <c r="S18">
        <f t="shared" ref="S18:U18" si="24">$Q$18*AVERAGE(J16,J68,J151)</f>
        <v>37.066424124828195</v>
      </c>
      <c r="T18">
        <f t="shared" si="24"/>
        <v>88.366084566254344</v>
      </c>
      <c r="U18">
        <f t="shared" si="24"/>
        <v>0</v>
      </c>
      <c r="V18">
        <f>AVERAGE(M16,M68,M151)</f>
        <v>0.21666666666666665</v>
      </c>
      <c r="W18">
        <v>3</v>
      </c>
      <c r="X18" s="8" t="s">
        <v>372</v>
      </c>
      <c r="Y18" s="9">
        <f t="shared" si="6"/>
        <v>7.83261885957495</v>
      </c>
      <c r="Z18" s="9">
        <f t="shared" ref="Z18:Z33" si="25">S18-S$37</f>
        <v>10.847064958378336</v>
      </c>
      <c r="AA18" s="9">
        <f t="shared" ref="AA18:AA33" si="26">T18-T$37</f>
        <v>6.2922529858386866</v>
      </c>
      <c r="AB18">
        <f t="shared" ref="AB18:AB34" si="27">U18-U$37</f>
        <v>-2.3734136619153028</v>
      </c>
      <c r="AC18">
        <f t="shared" ref="AC18:AC34" si="28">V18-V$37</f>
        <v>-4.7994623655913976E-2</v>
      </c>
    </row>
    <row r="19" spans="1:29" x14ac:dyDescent="0.2">
      <c r="A19" t="s">
        <v>375</v>
      </c>
      <c r="B19">
        <v>186</v>
      </c>
      <c r="C19">
        <v>32</v>
      </c>
      <c r="D19">
        <v>11</v>
      </c>
      <c r="E19">
        <v>22</v>
      </c>
      <c r="F19">
        <v>0</v>
      </c>
      <c r="G19">
        <v>0.22600000000000001</v>
      </c>
      <c r="I19">
        <f t="shared" si="3"/>
        <v>0.17204301075268819</v>
      </c>
      <c r="J19">
        <f t="shared" si="21"/>
        <v>5.9139784946236562E-2</v>
      </c>
      <c r="K19">
        <f t="shared" si="22"/>
        <v>0.11827956989247312</v>
      </c>
      <c r="L19">
        <f t="shared" si="23"/>
        <v>0</v>
      </c>
      <c r="M19">
        <f t="shared" si="4"/>
        <v>0.22600000000000001</v>
      </c>
      <c r="O19" s="1" t="s">
        <v>36</v>
      </c>
      <c r="P19" t="s">
        <v>380</v>
      </c>
      <c r="Q19">
        <v>495</v>
      </c>
      <c r="R19">
        <f>$Q$19*AVERAGE(I24)</f>
        <v>47.142857142857139</v>
      </c>
      <c r="S19">
        <f t="shared" ref="S19:U19" si="29">$Q$19*AVERAGE(J24)</f>
        <v>19.642857142857142</v>
      </c>
      <c r="T19">
        <f t="shared" si="29"/>
        <v>90.357142857142847</v>
      </c>
      <c r="U19">
        <f t="shared" si="29"/>
        <v>0</v>
      </c>
      <c r="V19">
        <f>AVERAGE(M24)</f>
        <v>0.33300000000000002</v>
      </c>
      <c r="W19">
        <v>3</v>
      </c>
      <c r="X19" t="s">
        <v>380</v>
      </c>
      <c r="Y19">
        <f t="shared" si="6"/>
        <v>-31.704724498821051</v>
      </c>
      <c r="Z19">
        <f t="shared" si="25"/>
        <v>-6.5765020235927167</v>
      </c>
      <c r="AA19" s="9">
        <f t="shared" si="26"/>
        <v>8.2833112767271899</v>
      </c>
      <c r="AB19">
        <f t="shared" si="27"/>
        <v>-2.3734136619153028</v>
      </c>
      <c r="AC19" s="9">
        <f t="shared" si="28"/>
        <v>6.8338709677419396E-2</v>
      </c>
    </row>
    <row r="20" spans="1:29" x14ac:dyDescent="0.2">
      <c r="A20" t="s">
        <v>376</v>
      </c>
      <c r="B20">
        <v>113</v>
      </c>
      <c r="C20">
        <v>20</v>
      </c>
      <c r="D20">
        <v>8</v>
      </c>
      <c r="E20">
        <v>23</v>
      </c>
      <c r="F20">
        <v>0</v>
      </c>
      <c r="G20">
        <v>0.28299999999999997</v>
      </c>
      <c r="I20">
        <f t="shared" si="3"/>
        <v>0.17699115044247787</v>
      </c>
      <c r="J20">
        <f t="shared" si="21"/>
        <v>7.0796460176991149E-2</v>
      </c>
      <c r="K20">
        <f t="shared" si="22"/>
        <v>0.20353982300884957</v>
      </c>
      <c r="L20">
        <f t="shared" si="23"/>
        <v>0</v>
      </c>
      <c r="M20">
        <f t="shared" si="4"/>
        <v>0.28299999999999997</v>
      </c>
      <c r="O20" s="1" t="s">
        <v>37</v>
      </c>
      <c r="P20" s="8" t="s">
        <v>368</v>
      </c>
      <c r="Q20">
        <v>542</v>
      </c>
      <c r="R20">
        <f>$Q$20*AVERAGE(I12,I101,I135)</f>
        <v>73.239024653097147</v>
      </c>
      <c r="S20">
        <f t="shared" ref="S20:U20" si="30">$Q$20*AVERAGE(J12,J101,J135)</f>
        <v>17.519047693887778</v>
      </c>
      <c r="T20">
        <f t="shared" si="30"/>
        <v>63.678617692263757</v>
      </c>
      <c r="U20">
        <f t="shared" si="30"/>
        <v>3.6000528870464907</v>
      </c>
      <c r="V20">
        <f>AVERAGE(M12,M101,M135)</f>
        <v>0.24166666666666667</v>
      </c>
      <c r="W20">
        <v>3</v>
      </c>
      <c r="X20" s="8" t="s">
        <v>368</v>
      </c>
      <c r="Y20">
        <f t="shared" si="6"/>
        <v>-5.6085569885810429</v>
      </c>
      <c r="Z20">
        <f t="shared" si="25"/>
        <v>-8.7003114725620811</v>
      </c>
      <c r="AA20">
        <f t="shared" si="26"/>
        <v>-18.395213888151901</v>
      </c>
      <c r="AB20" s="9">
        <f t="shared" si="27"/>
        <v>1.2266392251311879</v>
      </c>
      <c r="AC20">
        <f t="shared" si="28"/>
        <v>-2.2994623655913954E-2</v>
      </c>
    </row>
    <row r="21" spans="1:29" x14ac:dyDescent="0.2">
      <c r="A21" t="s">
        <v>377</v>
      </c>
      <c r="B21">
        <v>161</v>
      </c>
      <c r="C21">
        <v>27</v>
      </c>
      <c r="D21">
        <v>8</v>
      </c>
      <c r="E21">
        <v>27</v>
      </c>
      <c r="F21">
        <v>0</v>
      </c>
      <c r="G21">
        <v>0.23</v>
      </c>
      <c r="I21">
        <f t="shared" si="3"/>
        <v>0.16770186335403728</v>
      </c>
      <c r="J21">
        <f t="shared" si="21"/>
        <v>4.9689440993788817E-2</v>
      </c>
      <c r="K21">
        <f t="shared" si="22"/>
        <v>0.16770186335403728</v>
      </c>
      <c r="L21">
        <f t="shared" si="23"/>
        <v>0</v>
      </c>
      <c r="M21">
        <f>G21</f>
        <v>0.23</v>
      </c>
      <c r="O21" s="1" t="s">
        <v>38</v>
      </c>
      <c r="W21">
        <v>3</v>
      </c>
    </row>
    <row r="22" spans="1:29" x14ac:dyDescent="0.2">
      <c r="A22" t="s">
        <v>378</v>
      </c>
      <c r="B22">
        <v>206</v>
      </c>
      <c r="C22">
        <v>34</v>
      </c>
      <c r="D22">
        <v>8</v>
      </c>
      <c r="E22">
        <v>30</v>
      </c>
      <c r="F22">
        <v>0</v>
      </c>
      <c r="G22">
        <v>0.19900000000000001</v>
      </c>
      <c r="I22">
        <f t="shared" si="3"/>
        <v>0.1650485436893204</v>
      </c>
      <c r="J22">
        <f t="shared" si="21"/>
        <v>3.8834951456310676E-2</v>
      </c>
      <c r="K22">
        <f t="shared" si="22"/>
        <v>0.14563106796116504</v>
      </c>
      <c r="L22">
        <f t="shared" si="23"/>
        <v>0</v>
      </c>
      <c r="M22">
        <f t="shared" si="4"/>
        <v>0.19900000000000001</v>
      </c>
      <c r="O22" s="1" t="s">
        <v>39</v>
      </c>
      <c r="P22" s="8" t="s">
        <v>385</v>
      </c>
      <c r="Q22">
        <v>536</v>
      </c>
      <c r="R22">
        <f>$Q$22*AVERAGE(I29,I61,I123)</f>
        <v>73.079155250528473</v>
      </c>
      <c r="S22">
        <f t="shared" ref="S22:U22" si="31">$Q$22*AVERAGE(J29,J61,J123)</f>
        <v>19.226163500943617</v>
      </c>
      <c r="T22">
        <f t="shared" si="31"/>
        <v>79.854949526132074</v>
      </c>
      <c r="U22">
        <f t="shared" si="31"/>
        <v>3.2474873542269247</v>
      </c>
      <c r="V22">
        <f>AVERAGE(M29,M61,M123)</f>
        <v>0.27333333333333337</v>
      </c>
      <c r="W22">
        <v>3</v>
      </c>
      <c r="X22" s="8" t="s">
        <v>385</v>
      </c>
      <c r="Y22">
        <f t="shared" si="6"/>
        <v>-5.7684263911497169</v>
      </c>
      <c r="Z22">
        <f t="shared" si="25"/>
        <v>-6.9931956655062422</v>
      </c>
      <c r="AA22">
        <f t="shared" si="26"/>
        <v>-2.2188820542835828</v>
      </c>
      <c r="AB22" s="9">
        <f t="shared" si="27"/>
        <v>0.87407369231162191</v>
      </c>
      <c r="AC22" s="9">
        <f t="shared" si="28"/>
        <v>8.6720430107527502E-3</v>
      </c>
    </row>
    <row r="23" spans="1:29" x14ac:dyDescent="0.2">
      <c r="A23" t="s">
        <v>379</v>
      </c>
      <c r="B23">
        <v>141</v>
      </c>
      <c r="C23">
        <v>24</v>
      </c>
      <c r="D23">
        <v>8</v>
      </c>
      <c r="E23">
        <v>16</v>
      </c>
      <c r="F23">
        <v>0</v>
      </c>
      <c r="G23">
        <v>0.27700000000000002</v>
      </c>
      <c r="I23">
        <f t="shared" si="3"/>
        <v>0.1702127659574468</v>
      </c>
      <c r="J23">
        <f t="shared" si="21"/>
        <v>5.6737588652482268E-2</v>
      </c>
      <c r="K23">
        <f t="shared" si="22"/>
        <v>0.11347517730496454</v>
      </c>
      <c r="L23">
        <f t="shared" si="23"/>
        <v>0</v>
      </c>
      <c r="M23">
        <f t="shared" si="4"/>
        <v>0.27700000000000002</v>
      </c>
      <c r="O23" s="1" t="s">
        <v>40</v>
      </c>
      <c r="P23" s="8" t="s">
        <v>387</v>
      </c>
      <c r="Q23">
        <v>478</v>
      </c>
      <c r="R23">
        <f>$Q$23*AVERAGE(I31)</f>
        <v>77.674999999999997</v>
      </c>
      <c r="S23">
        <f t="shared" ref="S23:U23" si="32">$Q$23*AVERAGE(J31)</f>
        <v>47.800000000000004</v>
      </c>
      <c r="T23">
        <f t="shared" si="32"/>
        <v>95.600000000000009</v>
      </c>
      <c r="U23">
        <f t="shared" si="32"/>
        <v>0</v>
      </c>
      <c r="V23">
        <f>AVERAGE(M31)</f>
        <v>0.26300000000000001</v>
      </c>
      <c r="W23">
        <v>3</v>
      </c>
      <c r="X23" s="8" t="s">
        <v>387</v>
      </c>
      <c r="Y23">
        <f t="shared" si="6"/>
        <v>-1.1725816416781925</v>
      </c>
      <c r="Z23" s="9">
        <f t="shared" si="25"/>
        <v>21.580640833550145</v>
      </c>
      <c r="AA23" s="9">
        <f t="shared" si="26"/>
        <v>13.526168419584351</v>
      </c>
      <c r="AB23">
        <f t="shared" si="27"/>
        <v>-2.3734136619153028</v>
      </c>
      <c r="AC23">
        <f t="shared" si="28"/>
        <v>-1.6612903225806108E-3</v>
      </c>
    </row>
    <row r="24" spans="1:29" x14ac:dyDescent="0.2">
      <c r="A24" t="s">
        <v>380</v>
      </c>
      <c r="B24">
        <v>126</v>
      </c>
      <c r="C24">
        <v>12</v>
      </c>
      <c r="D24">
        <v>5</v>
      </c>
      <c r="E24">
        <v>23</v>
      </c>
      <c r="F24">
        <v>0</v>
      </c>
      <c r="G24">
        <v>0.33300000000000002</v>
      </c>
      <c r="I24">
        <f t="shared" si="3"/>
        <v>9.5238095238095233E-2</v>
      </c>
      <c r="J24">
        <f t="shared" si="21"/>
        <v>3.968253968253968E-2</v>
      </c>
      <c r="K24">
        <f t="shared" si="22"/>
        <v>0.18253968253968253</v>
      </c>
      <c r="L24">
        <f t="shared" si="23"/>
        <v>0</v>
      </c>
      <c r="M24">
        <f t="shared" si="4"/>
        <v>0.33300000000000002</v>
      </c>
      <c r="P24" t="s">
        <v>382</v>
      </c>
      <c r="Q24">
        <v>529</v>
      </c>
      <c r="R24">
        <f>$Q$24*AVERAGE(I26,I67,I149)</f>
        <v>75.187697388528733</v>
      </c>
      <c r="S24">
        <f t="shared" ref="S24:U24" si="33">$Q$24*AVERAGE(J26,J67,J149)</f>
        <v>20.820490796331882</v>
      </c>
      <c r="T24">
        <f t="shared" si="33"/>
        <v>58.275323063636215</v>
      </c>
      <c r="U24">
        <f t="shared" si="33"/>
        <v>6.1126671825540049</v>
      </c>
      <c r="V24">
        <f>AVERAGE(M26,M67,M149)</f>
        <v>0.24533333333333332</v>
      </c>
      <c r="W24">
        <v>3</v>
      </c>
      <c r="X24" t="s">
        <v>382</v>
      </c>
      <c r="Y24">
        <f t="shared" si="6"/>
        <v>-3.6598842531494569</v>
      </c>
      <c r="Z24">
        <f t="shared" si="25"/>
        <v>-5.3988683701179774</v>
      </c>
      <c r="AA24">
        <f t="shared" si="26"/>
        <v>-23.798508516779442</v>
      </c>
      <c r="AB24" s="9">
        <f t="shared" si="27"/>
        <v>3.7392535206387021</v>
      </c>
      <c r="AC24">
        <f t="shared" si="28"/>
        <v>-1.9327956989247302E-2</v>
      </c>
    </row>
    <row r="25" spans="1:29" x14ac:dyDescent="0.2">
      <c r="A25" t="s">
        <v>381</v>
      </c>
      <c r="B25">
        <v>120</v>
      </c>
      <c r="C25">
        <v>20</v>
      </c>
      <c r="D25">
        <v>6</v>
      </c>
      <c r="E25">
        <v>20</v>
      </c>
      <c r="F25">
        <v>0</v>
      </c>
      <c r="G25">
        <v>0.28299999999999997</v>
      </c>
      <c r="I25">
        <f t="shared" si="3"/>
        <v>0.16666666666666666</v>
      </c>
      <c r="J25">
        <f t="shared" si="21"/>
        <v>0.05</v>
      </c>
      <c r="K25">
        <f t="shared" si="22"/>
        <v>0.16666666666666666</v>
      </c>
      <c r="L25">
        <f t="shared" si="23"/>
        <v>0</v>
      </c>
      <c r="M25">
        <f t="shared" si="4"/>
        <v>0.28299999999999997</v>
      </c>
      <c r="P25" s="8" t="s">
        <v>366</v>
      </c>
      <c r="Q25">
        <v>546</v>
      </c>
      <c r="R25">
        <f>$Q$25*AVERAGE(I10,I92,I117)</f>
        <v>82.209229774232952</v>
      </c>
      <c r="S25">
        <f t="shared" ref="S25:U25" si="34">$Q$25*AVERAGE(J10,J92,J117)</f>
        <v>27.6472493353474</v>
      </c>
      <c r="T25">
        <f t="shared" si="34"/>
        <v>101.84700484896162</v>
      </c>
      <c r="U25">
        <f t="shared" si="34"/>
        <v>0</v>
      </c>
      <c r="V25">
        <f>AVERAGE(M10,M92,M117)</f>
        <v>0.26233333333333336</v>
      </c>
      <c r="W25">
        <v>3</v>
      </c>
      <c r="X25" s="8" t="s">
        <v>366</v>
      </c>
      <c r="Y25" s="9">
        <f t="shared" si="6"/>
        <v>3.3616481325547625</v>
      </c>
      <c r="Z25" s="9">
        <f t="shared" si="25"/>
        <v>1.4278901688975409</v>
      </c>
      <c r="AA25" s="9">
        <f t="shared" si="26"/>
        <v>19.77317326854596</v>
      </c>
      <c r="AB25">
        <f t="shared" si="27"/>
        <v>-2.3734136619153028</v>
      </c>
      <c r="AC25">
        <f t="shared" si="28"/>
        <v>-2.3279569892472596E-3</v>
      </c>
    </row>
    <row r="26" spans="1:29" x14ac:dyDescent="0.2">
      <c r="A26" t="s">
        <v>382</v>
      </c>
      <c r="B26">
        <v>158</v>
      </c>
      <c r="C26">
        <v>29</v>
      </c>
      <c r="D26">
        <v>6</v>
      </c>
      <c r="E26">
        <v>12</v>
      </c>
      <c r="F26">
        <v>4</v>
      </c>
      <c r="G26">
        <v>0.22800000000000001</v>
      </c>
      <c r="I26">
        <f t="shared" si="3"/>
        <v>0.18354430379746836</v>
      </c>
      <c r="J26">
        <f t="shared" si="21"/>
        <v>3.7974683544303799E-2</v>
      </c>
      <c r="K26">
        <f t="shared" si="22"/>
        <v>7.5949367088607597E-2</v>
      </c>
      <c r="L26">
        <f t="shared" si="23"/>
        <v>2.5316455696202531E-2</v>
      </c>
      <c r="M26">
        <f t="shared" si="4"/>
        <v>0.22800000000000001</v>
      </c>
      <c r="P26" t="s">
        <v>381</v>
      </c>
      <c r="Q26">
        <v>541</v>
      </c>
      <c r="R26">
        <f>$Q$26*AVERAGE(I25,I82)</f>
        <v>82.001968503937007</v>
      </c>
      <c r="S26">
        <f t="shared" ref="S26:U26" si="35">$Q$26*AVERAGE(J25,J82)</f>
        <v>24.174606299212599</v>
      </c>
      <c r="T26">
        <f t="shared" si="35"/>
        <v>80.582020997375324</v>
      </c>
      <c r="U26">
        <f t="shared" si="35"/>
        <v>0</v>
      </c>
      <c r="V26">
        <f>AVERAGE(M25,M82)</f>
        <v>0.28200000000000003</v>
      </c>
      <c r="W26">
        <v>3</v>
      </c>
      <c r="X26" t="s">
        <v>381</v>
      </c>
      <c r="Y26" s="9">
        <f t="shared" si="6"/>
        <v>3.1543868622588178</v>
      </c>
      <c r="Z26">
        <f t="shared" si="25"/>
        <v>-2.0447528672372606</v>
      </c>
      <c r="AA26">
        <f t="shared" si="26"/>
        <v>-1.4918105830403334</v>
      </c>
      <c r="AB26">
        <f t="shared" si="27"/>
        <v>-2.3734136619153028</v>
      </c>
      <c r="AC26" s="9">
        <f t="shared" si="28"/>
        <v>1.7338709677419406E-2</v>
      </c>
    </row>
    <row r="27" spans="1:29" x14ac:dyDescent="0.2">
      <c r="A27" t="s">
        <v>383</v>
      </c>
      <c r="B27">
        <v>117</v>
      </c>
      <c r="C27">
        <v>19</v>
      </c>
      <c r="D27">
        <v>9</v>
      </c>
      <c r="E27">
        <v>17</v>
      </c>
      <c r="F27">
        <v>0</v>
      </c>
      <c r="G27">
        <v>0.248</v>
      </c>
      <c r="I27">
        <f t="shared" si="3"/>
        <v>0.1623931623931624</v>
      </c>
      <c r="J27">
        <f t="shared" si="21"/>
        <v>7.6923076923076927E-2</v>
      </c>
      <c r="K27">
        <f t="shared" si="22"/>
        <v>0.14529914529914531</v>
      </c>
      <c r="L27">
        <f t="shared" si="23"/>
        <v>0</v>
      </c>
      <c r="M27">
        <f t="shared" si="4"/>
        <v>0.248</v>
      </c>
      <c r="P27" t="s">
        <v>376</v>
      </c>
      <c r="Q27">
        <v>411</v>
      </c>
      <c r="R27">
        <f>$Q$27*AVERAGE(I20,I84)</f>
        <v>63.586546280794074</v>
      </c>
      <c r="S27">
        <f t="shared" ref="S27:U27" si="36">$Q$27*AVERAGE(J20,J84)</f>
        <v>26.212186079885196</v>
      </c>
      <c r="T27">
        <f t="shared" si="36"/>
        <v>71.819325520210484</v>
      </c>
      <c r="U27">
        <f t="shared" si="36"/>
        <v>0.55540540540540539</v>
      </c>
      <c r="V27">
        <f>AVERAGE(M20,M84)</f>
        <v>0.255</v>
      </c>
      <c r="W27">
        <v>3</v>
      </c>
      <c r="X27" t="s">
        <v>376</v>
      </c>
      <c r="Y27">
        <f t="shared" si="6"/>
        <v>-15.261035360884115</v>
      </c>
      <c r="Z27">
        <f t="shared" si="25"/>
        <v>-7.1730865646628672E-3</v>
      </c>
      <c r="AA27">
        <f t="shared" si="26"/>
        <v>-10.254506060205173</v>
      </c>
      <c r="AB27">
        <f t="shared" si="27"/>
        <v>-1.8180082565098974</v>
      </c>
      <c r="AC27">
        <f t="shared" si="28"/>
        <v>-9.6612903225806179E-3</v>
      </c>
    </row>
    <row r="28" spans="1:29" x14ac:dyDescent="0.2">
      <c r="A28" t="s">
        <v>384</v>
      </c>
      <c r="B28">
        <v>139</v>
      </c>
      <c r="C28">
        <v>13</v>
      </c>
      <c r="D28">
        <v>8</v>
      </c>
      <c r="E28">
        <v>27</v>
      </c>
      <c r="F28">
        <v>1</v>
      </c>
      <c r="G28">
        <v>0.23</v>
      </c>
      <c r="I28">
        <f t="shared" si="3"/>
        <v>9.3525179856115109E-2</v>
      </c>
      <c r="J28">
        <f t="shared" si="21"/>
        <v>5.7553956834532377E-2</v>
      </c>
      <c r="K28">
        <f t="shared" si="22"/>
        <v>0.19424460431654678</v>
      </c>
      <c r="L28">
        <f t="shared" si="23"/>
        <v>7.1942446043165471E-3</v>
      </c>
      <c r="M28">
        <f t="shared" si="4"/>
        <v>0.23</v>
      </c>
      <c r="P28" s="8" t="s">
        <v>375</v>
      </c>
      <c r="Q28">
        <v>552</v>
      </c>
      <c r="R28">
        <f>$Q$28*AVERAGE(I19,I77,I130)</f>
        <v>83.852479348181276</v>
      </c>
      <c r="S28">
        <f t="shared" ref="S28:U28" si="37">$Q$28*AVERAGE(J19,J77,J130)</f>
        <v>20.528525315083385</v>
      </c>
      <c r="T28">
        <f t="shared" si="37"/>
        <v>62.744768134663595</v>
      </c>
      <c r="U28">
        <f t="shared" si="37"/>
        <v>2.4839912903531189</v>
      </c>
      <c r="V28">
        <f>AVERAGE(M19,M77,M130)</f>
        <v>0.25699999999999995</v>
      </c>
      <c r="W28">
        <v>3</v>
      </c>
      <c r="X28" s="8" t="s">
        <v>375</v>
      </c>
      <c r="Y28" s="9">
        <f t="shared" si="6"/>
        <v>5.0048977065030869</v>
      </c>
      <c r="Z28">
        <f t="shared" si="25"/>
        <v>-5.6908338513664738</v>
      </c>
      <c r="AA28">
        <f t="shared" si="26"/>
        <v>-19.329063445752062</v>
      </c>
      <c r="AB28" s="9">
        <f t="shared" si="27"/>
        <v>0.11057762843781616</v>
      </c>
      <c r="AC28">
        <f t="shared" si="28"/>
        <v>-7.6612903225806717E-3</v>
      </c>
    </row>
    <row r="29" spans="1:29" x14ac:dyDescent="0.2">
      <c r="A29" t="s">
        <v>385</v>
      </c>
      <c r="B29">
        <v>211</v>
      </c>
      <c r="C29">
        <v>27</v>
      </c>
      <c r="D29">
        <v>6</v>
      </c>
      <c r="E29">
        <v>22</v>
      </c>
      <c r="F29">
        <v>0</v>
      </c>
      <c r="G29">
        <v>0.23200000000000001</v>
      </c>
      <c r="I29">
        <f t="shared" si="3"/>
        <v>0.12796208530805686</v>
      </c>
      <c r="J29">
        <f t="shared" si="21"/>
        <v>2.843601895734597E-2</v>
      </c>
      <c r="K29">
        <f t="shared" si="22"/>
        <v>0.10426540284360189</v>
      </c>
      <c r="L29">
        <f t="shared" si="23"/>
        <v>0</v>
      </c>
      <c r="M29">
        <f t="shared" si="4"/>
        <v>0.23200000000000001</v>
      </c>
      <c r="P29" s="8" t="s">
        <v>374</v>
      </c>
      <c r="Q29">
        <v>489</v>
      </c>
      <c r="R29">
        <f>$Q$29*AVERAGE(I18,I79,I138)</f>
        <v>60.97636132609717</v>
      </c>
      <c r="S29">
        <f t="shared" ref="S29:U29" si="38">$Q$29*AVERAGE(J18,J79,J138)</f>
        <v>18.024995598926544</v>
      </c>
      <c r="T29">
        <f t="shared" si="38"/>
        <v>71.825353262401009</v>
      </c>
      <c r="U29">
        <f t="shared" si="38"/>
        <v>0</v>
      </c>
      <c r="V29">
        <f>AVERAGE(M18,M79,M138)</f>
        <v>0.26700000000000002</v>
      </c>
      <c r="W29">
        <v>3</v>
      </c>
      <c r="X29" s="8" t="s">
        <v>374</v>
      </c>
      <c r="Y29">
        <f t="shared" si="6"/>
        <v>-17.87122031558102</v>
      </c>
      <c r="Z29">
        <f t="shared" si="25"/>
        <v>-8.1943635675233146</v>
      </c>
      <c r="AA29">
        <f t="shared" si="26"/>
        <v>-10.248478318014648</v>
      </c>
      <c r="AB29">
        <f t="shared" si="27"/>
        <v>-2.3734136619153028</v>
      </c>
      <c r="AC29" s="9">
        <f t="shared" si="28"/>
        <v>2.3387096774193927E-3</v>
      </c>
    </row>
    <row r="30" spans="1:29" x14ac:dyDescent="0.2">
      <c r="A30" t="s">
        <v>386</v>
      </c>
      <c r="B30">
        <v>195</v>
      </c>
      <c r="C30">
        <v>22</v>
      </c>
      <c r="D30">
        <v>8</v>
      </c>
      <c r="E30">
        <v>22</v>
      </c>
      <c r="F30">
        <v>0</v>
      </c>
      <c r="G30">
        <v>0.22600000000000001</v>
      </c>
      <c r="I30">
        <f t="shared" si="3"/>
        <v>0.11282051282051282</v>
      </c>
      <c r="J30">
        <f t="shared" si="21"/>
        <v>4.1025641025641026E-2</v>
      </c>
      <c r="K30">
        <f t="shared" si="22"/>
        <v>0.11282051282051282</v>
      </c>
      <c r="L30">
        <f t="shared" si="23"/>
        <v>0</v>
      </c>
      <c r="M30">
        <f t="shared" si="4"/>
        <v>0.22600000000000001</v>
      </c>
      <c r="P30" s="8" t="s">
        <v>395</v>
      </c>
      <c r="Q30">
        <v>495</v>
      </c>
      <c r="R30">
        <f>$Q$30*AVERAGE(I39,I78,I147)</f>
        <v>65.081577895157722</v>
      </c>
      <c r="S30">
        <f t="shared" ref="S30:U30" si="39">$Q$30*AVERAGE(J39,J78,J147)</f>
        <v>20.387929038910748</v>
      </c>
      <c r="T30">
        <f t="shared" si="39"/>
        <v>74.782476483090988</v>
      </c>
      <c r="U30">
        <f t="shared" si="39"/>
        <v>2.5417201540436456</v>
      </c>
      <c r="V30">
        <f>AVERAGE(M39,M78,M147)</f>
        <v>0.25133333333333335</v>
      </c>
      <c r="W30">
        <v>3</v>
      </c>
      <c r="X30" s="8" t="s">
        <v>395</v>
      </c>
      <c r="Y30">
        <f t="shared" si="6"/>
        <v>-13.766003746520468</v>
      </c>
      <c r="Z30">
        <f t="shared" si="25"/>
        <v>-5.8314301275391109</v>
      </c>
      <c r="AA30">
        <f t="shared" si="26"/>
        <v>-7.2913550973246686</v>
      </c>
      <c r="AB30" s="9">
        <f t="shared" si="27"/>
        <v>0.16830649212834281</v>
      </c>
      <c r="AC30">
        <f t="shared" si="28"/>
        <v>-1.3327956989247269E-2</v>
      </c>
    </row>
    <row r="31" spans="1:29" x14ac:dyDescent="0.2">
      <c r="A31" t="s">
        <v>387</v>
      </c>
      <c r="B31">
        <v>80</v>
      </c>
      <c r="C31">
        <v>13</v>
      </c>
      <c r="D31">
        <v>8</v>
      </c>
      <c r="E31">
        <v>16</v>
      </c>
      <c r="F31">
        <v>0</v>
      </c>
      <c r="G31">
        <v>0.26300000000000001</v>
      </c>
      <c r="I31">
        <f t="shared" si="3"/>
        <v>0.16250000000000001</v>
      </c>
      <c r="J31">
        <f t="shared" si="21"/>
        <v>0.1</v>
      </c>
      <c r="K31">
        <f t="shared" si="22"/>
        <v>0.2</v>
      </c>
      <c r="L31">
        <f t="shared" si="23"/>
        <v>0</v>
      </c>
      <c r="M31">
        <f t="shared" si="4"/>
        <v>0.26300000000000001</v>
      </c>
      <c r="W31">
        <v>3</v>
      </c>
    </row>
    <row r="32" spans="1:29" x14ac:dyDescent="0.2">
      <c r="A32" t="s">
        <v>388</v>
      </c>
      <c r="B32">
        <v>86</v>
      </c>
      <c r="C32">
        <v>12</v>
      </c>
      <c r="D32">
        <v>5</v>
      </c>
      <c r="E32">
        <v>12</v>
      </c>
      <c r="F32">
        <v>2</v>
      </c>
      <c r="G32">
        <v>0.30199999999999999</v>
      </c>
      <c r="I32">
        <f t="shared" si="3"/>
        <v>0.13953488372093023</v>
      </c>
      <c r="J32">
        <f t="shared" si="21"/>
        <v>5.8139534883720929E-2</v>
      </c>
      <c r="K32">
        <f t="shared" si="22"/>
        <v>0.13953488372093023</v>
      </c>
      <c r="L32">
        <f t="shared" si="23"/>
        <v>2.3255813953488372E-2</v>
      </c>
      <c r="M32">
        <f t="shared" si="4"/>
        <v>0.30199999999999999</v>
      </c>
      <c r="P32" t="s">
        <v>392</v>
      </c>
      <c r="Q32">
        <v>448</v>
      </c>
      <c r="R32">
        <f>$Q$32*AVERAGE(I36,I74)</f>
        <v>66.559156785243744</v>
      </c>
      <c r="S32">
        <f t="shared" ref="S32:U32" si="40">$Q$32*AVERAGE(J36,J74)</f>
        <v>26.232411067193674</v>
      </c>
      <c r="T32">
        <f t="shared" si="40"/>
        <v>68.013702239789197</v>
      </c>
      <c r="U32">
        <f t="shared" si="40"/>
        <v>0</v>
      </c>
      <c r="V32">
        <f>AVERAGE(M36,M74)</f>
        <v>0.20849999999999999</v>
      </c>
      <c r="W32">
        <v>3</v>
      </c>
      <c r="X32" t="s">
        <v>392</v>
      </c>
      <c r="Y32">
        <f t="shared" si="6"/>
        <v>-12.288424856434446</v>
      </c>
      <c r="Z32" s="9">
        <f t="shared" si="25"/>
        <v>1.3051900743814571E-2</v>
      </c>
      <c r="AA32">
        <f t="shared" si="26"/>
        <v>-14.06012934062646</v>
      </c>
      <c r="AB32">
        <f t="shared" si="27"/>
        <v>-2.3734136619153028</v>
      </c>
      <c r="AC32">
        <f t="shared" si="28"/>
        <v>-5.6161290322580631E-2</v>
      </c>
    </row>
    <row r="33" spans="1:29" x14ac:dyDescent="0.2">
      <c r="A33" t="s">
        <v>389</v>
      </c>
      <c r="B33">
        <v>146</v>
      </c>
      <c r="C33">
        <v>16</v>
      </c>
      <c r="D33">
        <v>5</v>
      </c>
      <c r="E33">
        <v>19</v>
      </c>
      <c r="F33">
        <v>3</v>
      </c>
      <c r="G33">
        <v>0.21199999999999999</v>
      </c>
      <c r="I33">
        <f t="shared" si="3"/>
        <v>0.1095890410958904</v>
      </c>
      <c r="J33">
        <f t="shared" si="21"/>
        <v>3.4246575342465752E-2</v>
      </c>
      <c r="K33">
        <f t="shared" si="22"/>
        <v>0.13013698630136986</v>
      </c>
      <c r="L33">
        <f t="shared" si="23"/>
        <v>2.0547945205479451E-2</v>
      </c>
      <c r="M33">
        <f t="shared" si="4"/>
        <v>0.21199999999999999</v>
      </c>
      <c r="P33" s="8" t="s">
        <v>402</v>
      </c>
      <c r="Q33">
        <v>498</v>
      </c>
      <c r="R33">
        <f>$Q$33*AVERAGE(I46,I97)</f>
        <v>61.912635996903141</v>
      </c>
      <c r="S33">
        <f t="shared" ref="S33:U33" si="41">$Q$33*AVERAGE(J46,J97)</f>
        <v>10.440528095839614</v>
      </c>
      <c r="T33">
        <f t="shared" si="41"/>
        <v>46.89613300191516</v>
      </c>
      <c r="U33">
        <f t="shared" si="41"/>
        <v>3.5512000325985085</v>
      </c>
      <c r="V33">
        <f>AVERAGE(M46,M97)</f>
        <v>0.248</v>
      </c>
      <c r="W33">
        <v>3</v>
      </c>
      <c r="X33" s="8" t="s">
        <v>402</v>
      </c>
      <c r="Y33">
        <f t="shared" si="6"/>
        <v>-16.934945644775048</v>
      </c>
      <c r="Z33">
        <f t="shared" si="25"/>
        <v>-15.778831070610245</v>
      </c>
      <c r="AA33">
        <f t="shared" si="26"/>
        <v>-35.177698578500497</v>
      </c>
      <c r="AB33" s="9">
        <f t="shared" si="27"/>
        <v>1.1777863706832057</v>
      </c>
      <c r="AC33">
        <f t="shared" si="28"/>
        <v>-1.6661290322580624E-2</v>
      </c>
    </row>
    <row r="34" spans="1:29" x14ac:dyDescent="0.2">
      <c r="A34" t="s">
        <v>390</v>
      </c>
      <c r="B34">
        <v>163</v>
      </c>
      <c r="C34">
        <v>17</v>
      </c>
      <c r="D34">
        <v>6</v>
      </c>
      <c r="E34">
        <v>17</v>
      </c>
      <c r="F34">
        <v>0</v>
      </c>
      <c r="G34">
        <v>0.23899999999999999</v>
      </c>
      <c r="I34">
        <f t="shared" si="3"/>
        <v>0.10429447852760736</v>
      </c>
      <c r="J34">
        <f t="shared" si="21"/>
        <v>3.6809815950920248E-2</v>
      </c>
      <c r="K34">
        <f t="shared" si="22"/>
        <v>0.10429447852760736</v>
      </c>
      <c r="L34">
        <f t="shared" si="23"/>
        <v>0</v>
      </c>
      <c r="M34">
        <f t="shared" si="4"/>
        <v>0.23899999999999999</v>
      </c>
      <c r="P34" s="8" t="s">
        <v>398</v>
      </c>
      <c r="Q34">
        <v>381</v>
      </c>
      <c r="R34">
        <f>$Q$34*AVERAGE(I42,I103)</f>
        <v>58.511783189316574</v>
      </c>
      <c r="S34">
        <f t="shared" ref="S34:U34" si="42">$Q$34*AVERAGE(J42,J103)</f>
        <v>20.146160644147681</v>
      </c>
      <c r="T34">
        <f t="shared" si="42"/>
        <v>55.088619402985081</v>
      </c>
      <c r="U34">
        <f t="shared" si="42"/>
        <v>2.8432835820895521</v>
      </c>
      <c r="V34">
        <f>AVERAGE(M42,M103)</f>
        <v>0.24349999999999999</v>
      </c>
      <c r="W34">
        <v>3</v>
      </c>
      <c r="X34" s="8" t="s">
        <v>398</v>
      </c>
      <c r="Y34">
        <f t="shared" si="6"/>
        <v>-20.335798452361615</v>
      </c>
      <c r="Z34">
        <f>S34-S$37</f>
        <v>-6.073198522302178</v>
      </c>
      <c r="AA34">
        <f>T34-T$37</f>
        <v>-26.985212177430576</v>
      </c>
      <c r="AB34" s="9">
        <f t="shared" si="27"/>
        <v>0.46986992017424933</v>
      </c>
      <c r="AC34">
        <f t="shared" si="28"/>
        <v>-2.1161290322580628E-2</v>
      </c>
    </row>
    <row r="35" spans="1:29" x14ac:dyDescent="0.2">
      <c r="A35" t="s">
        <v>391</v>
      </c>
      <c r="B35">
        <v>140</v>
      </c>
      <c r="C35">
        <v>22</v>
      </c>
      <c r="D35">
        <v>4</v>
      </c>
      <c r="E35">
        <v>24</v>
      </c>
      <c r="F35">
        <v>0</v>
      </c>
      <c r="G35">
        <v>0.186</v>
      </c>
      <c r="I35">
        <f t="shared" si="3"/>
        <v>0.15714285714285714</v>
      </c>
      <c r="J35">
        <f t="shared" si="21"/>
        <v>2.8571428571428571E-2</v>
      </c>
      <c r="K35">
        <f t="shared" si="22"/>
        <v>0.17142857142857143</v>
      </c>
      <c r="L35">
        <f t="shared" si="23"/>
        <v>0</v>
      </c>
      <c r="M35">
        <f t="shared" si="4"/>
        <v>0.186</v>
      </c>
      <c r="P35" s="8" t="s">
        <v>426</v>
      </c>
      <c r="Q35">
        <v>591</v>
      </c>
      <c r="W35">
        <v>3</v>
      </c>
    </row>
    <row r="36" spans="1:29" x14ac:dyDescent="0.2">
      <c r="A36" t="s">
        <v>392</v>
      </c>
      <c r="B36">
        <v>115</v>
      </c>
      <c r="C36">
        <v>16</v>
      </c>
      <c r="D36">
        <v>6</v>
      </c>
      <c r="E36">
        <v>16</v>
      </c>
      <c r="F36">
        <v>0</v>
      </c>
      <c r="G36">
        <v>0.20899999999999999</v>
      </c>
      <c r="I36">
        <f t="shared" si="3"/>
        <v>0.1391304347826087</v>
      </c>
      <c r="J36">
        <f t="shared" si="21"/>
        <v>5.2173913043478258E-2</v>
      </c>
      <c r="K36">
        <f t="shared" si="22"/>
        <v>0.1391304347826087</v>
      </c>
      <c r="L36">
        <f t="shared" si="23"/>
        <v>0</v>
      </c>
      <c r="M36">
        <f t="shared" si="4"/>
        <v>0.20899999999999999</v>
      </c>
      <c r="W36">
        <v>3</v>
      </c>
    </row>
    <row r="37" spans="1:29" x14ac:dyDescent="0.2">
      <c r="A37" t="s">
        <v>393</v>
      </c>
      <c r="B37">
        <v>175</v>
      </c>
      <c r="C37">
        <v>15</v>
      </c>
      <c r="D37">
        <v>5</v>
      </c>
      <c r="E37">
        <v>22</v>
      </c>
      <c r="F37">
        <v>0</v>
      </c>
      <c r="G37">
        <v>0.21099999999999999</v>
      </c>
      <c r="I37">
        <f t="shared" si="3"/>
        <v>8.5714285714285715E-2</v>
      </c>
      <c r="J37">
        <f t="shared" si="21"/>
        <v>2.8571428571428571E-2</v>
      </c>
      <c r="K37">
        <f t="shared" si="22"/>
        <v>0.12571428571428572</v>
      </c>
      <c r="L37">
        <f t="shared" si="23"/>
        <v>0</v>
      </c>
      <c r="M37">
        <f t="shared" si="4"/>
        <v>0.21099999999999999</v>
      </c>
      <c r="P37" s="8" t="s">
        <v>356</v>
      </c>
      <c r="Q37">
        <f>AVERAGE(Q2:Q35)</f>
        <v>518.46875</v>
      </c>
      <c r="R37">
        <f t="shared" ref="R37:V37" si="43">AVERAGE(R2:R35)</f>
        <v>78.84758164167819</v>
      </c>
      <c r="S37">
        <f t="shared" si="43"/>
        <v>26.219359166449859</v>
      </c>
      <c r="T37">
        <f t="shared" si="43"/>
        <v>82.073831580415657</v>
      </c>
      <c r="U37">
        <f t="shared" si="43"/>
        <v>2.3734136619153028</v>
      </c>
      <c r="V37">
        <f t="shared" si="43"/>
        <v>0.26466129032258062</v>
      </c>
      <c r="W37">
        <v>3</v>
      </c>
    </row>
    <row r="38" spans="1:29" x14ac:dyDescent="0.2">
      <c r="A38" t="s">
        <v>394</v>
      </c>
      <c r="B38">
        <v>157</v>
      </c>
      <c r="C38">
        <v>16</v>
      </c>
      <c r="D38">
        <v>4</v>
      </c>
      <c r="E38">
        <v>12</v>
      </c>
      <c r="F38">
        <v>1</v>
      </c>
      <c r="G38">
        <v>0.23599999999999999</v>
      </c>
      <c r="I38">
        <f t="shared" si="3"/>
        <v>0.10191082802547771</v>
      </c>
      <c r="J38">
        <f t="shared" si="21"/>
        <v>2.5477707006369428E-2</v>
      </c>
      <c r="K38">
        <f t="shared" si="22"/>
        <v>7.6433121019108277E-2</v>
      </c>
      <c r="L38">
        <f t="shared" si="23"/>
        <v>6.369426751592357E-3</v>
      </c>
      <c r="M38">
        <f t="shared" si="4"/>
        <v>0.23599999999999999</v>
      </c>
    </row>
    <row r="39" spans="1:29" x14ac:dyDescent="0.2">
      <c r="A39" t="s">
        <v>395</v>
      </c>
      <c r="B39">
        <v>122</v>
      </c>
      <c r="C39">
        <v>16</v>
      </c>
      <c r="D39">
        <v>3</v>
      </c>
      <c r="E39">
        <v>16</v>
      </c>
      <c r="F39">
        <v>0</v>
      </c>
      <c r="G39">
        <v>0.23</v>
      </c>
      <c r="I39">
        <f t="shared" si="3"/>
        <v>0.13114754098360656</v>
      </c>
      <c r="J39">
        <f t="shared" si="21"/>
        <v>2.4590163934426229E-2</v>
      </c>
      <c r="K39">
        <f t="shared" si="22"/>
        <v>0.13114754098360656</v>
      </c>
      <c r="L39">
        <f t="shared" si="23"/>
        <v>0</v>
      </c>
      <c r="M39">
        <f t="shared" si="4"/>
        <v>0.23</v>
      </c>
    </row>
    <row r="40" spans="1:29" x14ac:dyDescent="0.2">
      <c r="A40" t="s">
        <v>396</v>
      </c>
      <c r="B40">
        <v>81</v>
      </c>
      <c r="C40">
        <v>8</v>
      </c>
      <c r="D40">
        <v>6</v>
      </c>
      <c r="E40">
        <v>10</v>
      </c>
      <c r="F40">
        <v>0</v>
      </c>
      <c r="G40">
        <v>0.247</v>
      </c>
      <c r="I40">
        <f t="shared" si="3"/>
        <v>9.8765432098765427E-2</v>
      </c>
      <c r="J40">
        <f t="shared" si="21"/>
        <v>7.407407407407407E-2</v>
      </c>
      <c r="K40">
        <f t="shared" si="22"/>
        <v>0.12345679012345678</v>
      </c>
      <c r="L40">
        <f t="shared" si="23"/>
        <v>0</v>
      </c>
      <c r="M40">
        <f t="shared" si="4"/>
        <v>0.247</v>
      </c>
    </row>
    <row r="41" spans="1:29" x14ac:dyDescent="0.2">
      <c r="A41" t="s">
        <v>397</v>
      </c>
      <c r="B41">
        <v>91</v>
      </c>
      <c r="C41">
        <v>11</v>
      </c>
      <c r="D41">
        <v>2</v>
      </c>
      <c r="E41">
        <v>14</v>
      </c>
      <c r="F41">
        <v>0</v>
      </c>
      <c r="G41">
        <v>0.27500000000000002</v>
      </c>
      <c r="I41">
        <f t="shared" si="3"/>
        <v>0.12087912087912088</v>
      </c>
      <c r="J41">
        <f t="shared" si="21"/>
        <v>2.197802197802198E-2</v>
      </c>
      <c r="K41">
        <f t="shared" si="22"/>
        <v>0.15384615384615385</v>
      </c>
      <c r="L41">
        <f t="shared" si="23"/>
        <v>0</v>
      </c>
      <c r="M41">
        <f t="shared" si="4"/>
        <v>0.27500000000000002</v>
      </c>
    </row>
    <row r="42" spans="1:29" x14ac:dyDescent="0.2">
      <c r="A42" t="s">
        <v>398</v>
      </c>
      <c r="B42">
        <v>67</v>
      </c>
      <c r="C42">
        <v>10</v>
      </c>
      <c r="D42">
        <v>4</v>
      </c>
      <c r="E42">
        <v>11</v>
      </c>
      <c r="F42">
        <v>1</v>
      </c>
      <c r="G42">
        <v>0.224</v>
      </c>
      <c r="I42">
        <f t="shared" si="3"/>
        <v>0.14925373134328357</v>
      </c>
      <c r="J42">
        <f t="shared" si="21"/>
        <v>5.9701492537313432E-2</v>
      </c>
      <c r="K42">
        <f t="shared" si="22"/>
        <v>0.16417910447761194</v>
      </c>
      <c r="L42">
        <f t="shared" si="23"/>
        <v>1.4925373134328358E-2</v>
      </c>
      <c r="M42">
        <f t="shared" si="4"/>
        <v>0.224</v>
      </c>
    </row>
    <row r="43" spans="1:29" x14ac:dyDescent="0.2">
      <c r="A43" t="s">
        <v>399</v>
      </c>
      <c r="B43">
        <v>78</v>
      </c>
      <c r="C43">
        <v>10</v>
      </c>
      <c r="D43">
        <v>4</v>
      </c>
      <c r="E43">
        <v>9</v>
      </c>
      <c r="F43">
        <v>1</v>
      </c>
      <c r="G43">
        <v>0.24399999999999999</v>
      </c>
      <c r="I43">
        <f t="shared" si="3"/>
        <v>0.12820512820512819</v>
      </c>
      <c r="J43">
        <f t="shared" si="21"/>
        <v>5.128205128205128E-2</v>
      </c>
      <c r="K43">
        <f t="shared" si="22"/>
        <v>0.11538461538461539</v>
      </c>
      <c r="L43">
        <f t="shared" si="23"/>
        <v>1.282051282051282E-2</v>
      </c>
      <c r="M43">
        <f t="shared" si="4"/>
        <v>0.24399999999999999</v>
      </c>
    </row>
    <row r="44" spans="1:29" x14ac:dyDescent="0.2">
      <c r="A44" t="s">
        <v>400</v>
      </c>
      <c r="B44">
        <v>119</v>
      </c>
      <c r="C44">
        <v>14</v>
      </c>
      <c r="D44">
        <v>5</v>
      </c>
      <c r="E44">
        <v>15</v>
      </c>
      <c r="F44">
        <v>0</v>
      </c>
      <c r="G44">
        <v>0.17599999999999999</v>
      </c>
      <c r="I44">
        <f t="shared" si="3"/>
        <v>0.11764705882352941</v>
      </c>
      <c r="J44">
        <f t="shared" si="21"/>
        <v>4.2016806722689079E-2</v>
      </c>
      <c r="K44">
        <f t="shared" si="22"/>
        <v>0.12605042016806722</v>
      </c>
      <c r="L44">
        <f t="shared" si="23"/>
        <v>0</v>
      </c>
      <c r="M44">
        <f t="shared" si="4"/>
        <v>0.17599999999999999</v>
      </c>
    </row>
    <row r="45" spans="1:29" x14ac:dyDescent="0.2">
      <c r="A45" t="s">
        <v>401</v>
      </c>
      <c r="B45">
        <v>61</v>
      </c>
      <c r="C45">
        <v>9</v>
      </c>
      <c r="D45">
        <v>5</v>
      </c>
      <c r="E45">
        <v>8</v>
      </c>
      <c r="F45">
        <v>1</v>
      </c>
      <c r="G45">
        <v>0.19700000000000001</v>
      </c>
      <c r="I45">
        <f t="shared" si="3"/>
        <v>0.14754098360655737</v>
      </c>
      <c r="J45">
        <f t="shared" si="21"/>
        <v>8.1967213114754092E-2</v>
      </c>
      <c r="K45">
        <f t="shared" si="22"/>
        <v>0.13114754098360656</v>
      </c>
      <c r="L45">
        <f t="shared" si="23"/>
        <v>1.6393442622950821E-2</v>
      </c>
      <c r="M45">
        <f t="shared" si="4"/>
        <v>0.19700000000000001</v>
      </c>
    </row>
    <row r="46" spans="1:29" x14ac:dyDescent="0.2">
      <c r="A46" t="s">
        <v>402</v>
      </c>
      <c r="B46">
        <v>97</v>
      </c>
      <c r="C46">
        <v>13</v>
      </c>
      <c r="D46">
        <v>1</v>
      </c>
      <c r="E46">
        <v>6</v>
      </c>
      <c r="F46">
        <v>1</v>
      </c>
      <c r="G46">
        <v>0.247</v>
      </c>
      <c r="I46">
        <f t="shared" si="3"/>
        <v>0.13402061855670103</v>
      </c>
      <c r="J46">
        <f t="shared" si="21"/>
        <v>1.0309278350515464E-2</v>
      </c>
      <c r="K46">
        <f t="shared" si="22"/>
        <v>6.1855670103092786E-2</v>
      </c>
      <c r="L46">
        <f t="shared" si="23"/>
        <v>1.0309278350515464E-2</v>
      </c>
      <c r="M46">
        <f t="shared" si="4"/>
        <v>0.247</v>
      </c>
    </row>
    <row r="47" spans="1:29" x14ac:dyDescent="0.2">
      <c r="A47" t="s">
        <v>403</v>
      </c>
      <c r="B47">
        <v>123</v>
      </c>
      <c r="C47">
        <v>10</v>
      </c>
      <c r="D47">
        <v>3</v>
      </c>
      <c r="E47">
        <v>12</v>
      </c>
      <c r="F47">
        <v>1</v>
      </c>
      <c r="G47">
        <v>0.20300000000000001</v>
      </c>
      <c r="I47">
        <f t="shared" si="3"/>
        <v>8.1300813008130079E-2</v>
      </c>
      <c r="J47">
        <f t="shared" si="21"/>
        <v>2.4390243902439025E-2</v>
      </c>
      <c r="K47">
        <f t="shared" si="22"/>
        <v>9.7560975609756101E-2</v>
      </c>
      <c r="L47">
        <f t="shared" si="23"/>
        <v>8.130081300813009E-3</v>
      </c>
      <c r="M47">
        <f t="shared" si="4"/>
        <v>0.20300000000000001</v>
      </c>
    </row>
    <row r="48" spans="1:29" x14ac:dyDescent="0.2">
      <c r="A48" t="s">
        <v>404</v>
      </c>
      <c r="B48">
        <v>78</v>
      </c>
      <c r="C48">
        <v>6</v>
      </c>
      <c r="D48">
        <v>4</v>
      </c>
      <c r="E48">
        <v>11</v>
      </c>
      <c r="F48">
        <v>0</v>
      </c>
      <c r="G48">
        <v>0.20499999999999999</v>
      </c>
      <c r="I48">
        <f t="shared" si="3"/>
        <v>7.6923076923076927E-2</v>
      </c>
      <c r="J48">
        <f t="shared" si="21"/>
        <v>5.128205128205128E-2</v>
      </c>
      <c r="K48">
        <f t="shared" si="22"/>
        <v>0.14102564102564102</v>
      </c>
      <c r="L48">
        <f t="shared" si="23"/>
        <v>0</v>
      </c>
      <c r="M48">
        <f t="shared" si="4"/>
        <v>0.20499999999999999</v>
      </c>
    </row>
    <row r="49" spans="1:26" x14ac:dyDescent="0.2">
      <c r="A49" t="s">
        <v>405</v>
      </c>
      <c r="B49">
        <v>113</v>
      </c>
      <c r="C49">
        <v>7</v>
      </c>
      <c r="D49">
        <v>2</v>
      </c>
      <c r="E49">
        <v>18</v>
      </c>
      <c r="F49">
        <v>0</v>
      </c>
      <c r="G49">
        <v>0.19500000000000001</v>
      </c>
      <c r="I49">
        <f t="shared" si="3"/>
        <v>6.1946902654867256E-2</v>
      </c>
      <c r="J49">
        <f t="shared" si="21"/>
        <v>1.7699115044247787E-2</v>
      </c>
      <c r="K49">
        <f t="shared" si="22"/>
        <v>0.15929203539823009</v>
      </c>
      <c r="L49">
        <f t="shared" si="23"/>
        <v>0</v>
      </c>
      <c r="M49">
        <f t="shared" si="4"/>
        <v>0.19500000000000001</v>
      </c>
    </row>
    <row r="50" spans="1:26" x14ac:dyDescent="0.2">
      <c r="A50" t="s">
        <v>406</v>
      </c>
      <c r="B50">
        <v>88</v>
      </c>
      <c r="C50">
        <v>7</v>
      </c>
      <c r="D50">
        <v>3</v>
      </c>
      <c r="E50">
        <v>10</v>
      </c>
      <c r="F50">
        <v>0</v>
      </c>
      <c r="G50">
        <v>0.193</v>
      </c>
      <c r="I50">
        <f t="shared" si="3"/>
        <v>7.9545454545454544E-2</v>
      </c>
      <c r="J50">
        <f t="shared" si="21"/>
        <v>3.4090909090909088E-2</v>
      </c>
      <c r="K50">
        <f t="shared" si="22"/>
        <v>0.11363636363636363</v>
      </c>
      <c r="L50">
        <f t="shared" si="23"/>
        <v>0</v>
      </c>
      <c r="M50">
        <f t="shared" si="4"/>
        <v>0.193</v>
      </c>
    </row>
    <row r="51" spans="1:26" x14ac:dyDescent="0.2">
      <c r="A51" t="s">
        <v>407</v>
      </c>
      <c r="B51">
        <v>88</v>
      </c>
      <c r="C51">
        <v>10</v>
      </c>
      <c r="D51">
        <v>2</v>
      </c>
      <c r="E51">
        <v>10</v>
      </c>
      <c r="F51">
        <v>0</v>
      </c>
      <c r="G51">
        <v>0.182</v>
      </c>
      <c r="I51">
        <f t="shared" si="3"/>
        <v>0.11363636363636363</v>
      </c>
      <c r="J51">
        <f t="shared" si="21"/>
        <v>2.2727272727272728E-2</v>
      </c>
      <c r="K51">
        <f t="shared" si="22"/>
        <v>0.11363636363636363</v>
      </c>
      <c r="L51">
        <f t="shared" si="23"/>
        <v>0</v>
      </c>
      <c r="M51">
        <f t="shared" si="4"/>
        <v>0.182</v>
      </c>
      <c r="P51" s="8"/>
      <c r="X51" s="8"/>
    </row>
    <row r="52" spans="1:26" x14ac:dyDescent="0.2">
      <c r="A52" s="1"/>
      <c r="B52" s="1"/>
      <c r="C52" s="1"/>
      <c r="I52" t="e">
        <f t="shared" si="3"/>
        <v>#DIV/0!</v>
      </c>
      <c r="J52" t="e">
        <f t="shared" si="21"/>
        <v>#DIV/0!</v>
      </c>
      <c r="K52" t="e">
        <f t="shared" si="22"/>
        <v>#DIV/0!</v>
      </c>
      <c r="L52" t="e">
        <f t="shared" si="23"/>
        <v>#DIV/0!</v>
      </c>
      <c r="M52">
        <f t="shared" si="4"/>
        <v>0</v>
      </c>
    </row>
    <row r="53" spans="1:26" x14ac:dyDescent="0.2">
      <c r="A53" s="1"/>
      <c r="B53" s="1"/>
      <c r="C53" s="1"/>
      <c r="I53" t="e">
        <f t="shared" si="3"/>
        <v>#DIV/0!</v>
      </c>
      <c r="J53" t="e">
        <f t="shared" si="21"/>
        <v>#DIV/0!</v>
      </c>
      <c r="K53" t="e">
        <f t="shared" si="22"/>
        <v>#DIV/0!</v>
      </c>
      <c r="L53" t="e">
        <f t="shared" si="23"/>
        <v>#DIV/0!</v>
      </c>
      <c r="M53">
        <f t="shared" si="4"/>
        <v>0</v>
      </c>
    </row>
    <row r="54" spans="1:26" x14ac:dyDescent="0.2">
      <c r="A54">
        <v>2019</v>
      </c>
      <c r="B54" t="s">
        <v>52</v>
      </c>
      <c r="C54" t="s">
        <v>7</v>
      </c>
      <c r="D54" t="s">
        <v>4</v>
      </c>
      <c r="E54" t="s">
        <v>10</v>
      </c>
      <c r="F54" t="s">
        <v>13</v>
      </c>
      <c r="G54" t="s">
        <v>2</v>
      </c>
      <c r="I54" t="e">
        <f t="shared" si="3"/>
        <v>#VALUE!</v>
      </c>
      <c r="J54" t="e">
        <f t="shared" si="21"/>
        <v>#VALUE!</v>
      </c>
      <c r="K54" t="e">
        <f t="shared" si="22"/>
        <v>#VALUE!</v>
      </c>
      <c r="L54" t="e">
        <f t="shared" si="23"/>
        <v>#VALUE!</v>
      </c>
      <c r="M54" t="str">
        <f t="shared" si="4"/>
        <v>AVG</v>
      </c>
      <c r="P54" s="1" t="s">
        <v>0</v>
      </c>
      <c r="Q54" t="s">
        <v>165</v>
      </c>
      <c r="R54" t="s">
        <v>166</v>
      </c>
      <c r="S54" t="s">
        <v>167</v>
      </c>
      <c r="T54" t="s">
        <v>168</v>
      </c>
      <c r="U54" t="s">
        <v>169</v>
      </c>
      <c r="V54" t="s">
        <v>170</v>
      </c>
      <c r="X54" t="s">
        <v>171</v>
      </c>
      <c r="Y54" t="s">
        <v>172</v>
      </c>
      <c r="Z54" t="s">
        <v>189</v>
      </c>
    </row>
    <row r="55" spans="1:26" x14ac:dyDescent="0.2">
      <c r="A55" t="s">
        <v>359</v>
      </c>
      <c r="B55">
        <v>597</v>
      </c>
      <c r="C55">
        <v>113</v>
      </c>
      <c r="D55">
        <v>38</v>
      </c>
      <c r="E55">
        <v>121</v>
      </c>
      <c r="F55">
        <v>6</v>
      </c>
      <c r="G55">
        <v>0.29499999999999998</v>
      </c>
      <c r="I55">
        <f t="shared" si="3"/>
        <v>0.18927973199329984</v>
      </c>
      <c r="J55">
        <f t="shared" si="21"/>
        <v>6.3651591289782247E-2</v>
      </c>
      <c r="K55">
        <f t="shared" si="22"/>
        <v>0.20268006700167504</v>
      </c>
      <c r="L55">
        <f t="shared" si="23"/>
        <v>1.0050251256281407E-2</v>
      </c>
      <c r="M55">
        <f t="shared" si="4"/>
        <v>0.29499999999999998</v>
      </c>
      <c r="P55" s="1" t="s">
        <v>3</v>
      </c>
      <c r="Q55" t="s">
        <v>173</v>
      </c>
      <c r="R55" t="s">
        <v>174</v>
      </c>
      <c r="S55" t="s">
        <v>175</v>
      </c>
      <c r="T55" t="s">
        <v>176</v>
      </c>
      <c r="U55" t="s">
        <v>177</v>
      </c>
      <c r="V55" t="s">
        <v>178</v>
      </c>
      <c r="X55" t="s">
        <v>179</v>
      </c>
      <c r="Y55" t="s">
        <v>180</v>
      </c>
    </row>
    <row r="56" spans="1:26" x14ac:dyDescent="0.2">
      <c r="A56" t="s">
        <v>364</v>
      </c>
      <c r="B56">
        <v>597</v>
      </c>
      <c r="C56">
        <v>103</v>
      </c>
      <c r="D56">
        <v>53</v>
      </c>
      <c r="E56">
        <v>120</v>
      </c>
      <c r="F56">
        <v>1</v>
      </c>
      <c r="G56">
        <v>0.26</v>
      </c>
      <c r="I56">
        <f t="shared" si="3"/>
        <v>0.17252931323283083</v>
      </c>
      <c r="J56">
        <f t="shared" si="21"/>
        <v>8.8777219430485763E-2</v>
      </c>
      <c r="K56">
        <f t="shared" si="22"/>
        <v>0.20100502512562815</v>
      </c>
      <c r="L56">
        <f t="shared" si="23"/>
        <v>1.6750418760469012E-3</v>
      </c>
      <c r="M56">
        <f t="shared" si="4"/>
        <v>0.26</v>
      </c>
      <c r="P56" s="1" t="s">
        <v>5</v>
      </c>
      <c r="Q56" t="s">
        <v>181</v>
      </c>
      <c r="R56" t="s">
        <v>182</v>
      </c>
      <c r="S56" t="s">
        <v>183</v>
      </c>
      <c r="T56" t="s">
        <v>184</v>
      </c>
      <c r="U56" t="s">
        <v>185</v>
      </c>
      <c r="V56" t="s">
        <v>186</v>
      </c>
      <c r="X56" t="s">
        <v>187</v>
      </c>
      <c r="Y56" t="s">
        <v>188</v>
      </c>
      <c r="Z56" t="s">
        <v>190</v>
      </c>
    </row>
    <row r="57" spans="1:26" x14ac:dyDescent="0.2">
      <c r="A57" t="s">
        <v>361</v>
      </c>
      <c r="B57">
        <v>602</v>
      </c>
      <c r="C57">
        <v>109</v>
      </c>
      <c r="D57">
        <v>26</v>
      </c>
      <c r="E57">
        <v>102</v>
      </c>
      <c r="F57">
        <v>5</v>
      </c>
      <c r="G57">
        <v>0.32700000000000001</v>
      </c>
      <c r="I57">
        <f t="shared" si="3"/>
        <v>0.18106312292358803</v>
      </c>
      <c r="J57">
        <f t="shared" si="21"/>
        <v>4.3189368770764118E-2</v>
      </c>
      <c r="K57">
        <f t="shared" si="22"/>
        <v>0.16943521594684385</v>
      </c>
      <c r="L57">
        <f t="shared" si="23"/>
        <v>8.3056478405315621E-3</v>
      </c>
      <c r="M57">
        <f t="shared" si="4"/>
        <v>0.32700000000000001</v>
      </c>
      <c r="P57" s="1" t="s">
        <v>8</v>
      </c>
      <c r="Q57" t="s">
        <v>234</v>
      </c>
      <c r="R57" t="s">
        <v>235</v>
      </c>
      <c r="S57" t="s">
        <v>236</v>
      </c>
      <c r="T57" t="s">
        <v>237</v>
      </c>
      <c r="U57" t="s">
        <v>238</v>
      </c>
      <c r="V57" t="s">
        <v>239</v>
      </c>
      <c r="X57" t="s">
        <v>240</v>
      </c>
      <c r="Y57" t="s">
        <v>241</v>
      </c>
      <c r="Z57" t="s">
        <v>242</v>
      </c>
    </row>
    <row r="58" spans="1:26" x14ac:dyDescent="0.2">
      <c r="A58" t="s">
        <v>386</v>
      </c>
      <c r="B58">
        <v>527</v>
      </c>
      <c r="C58">
        <v>94</v>
      </c>
      <c r="D58">
        <v>37</v>
      </c>
      <c r="E58">
        <v>116</v>
      </c>
      <c r="F58">
        <v>0</v>
      </c>
      <c r="G58">
        <v>0.27700000000000002</v>
      </c>
      <c r="I58">
        <f t="shared" si="3"/>
        <v>0.17836812144212524</v>
      </c>
      <c r="J58">
        <f t="shared" si="21"/>
        <v>7.020872865275142E-2</v>
      </c>
      <c r="K58">
        <f t="shared" si="22"/>
        <v>0.22011385199240988</v>
      </c>
      <c r="L58">
        <f t="shared" si="23"/>
        <v>0</v>
      </c>
      <c r="M58">
        <f t="shared" si="4"/>
        <v>0.27700000000000002</v>
      </c>
      <c r="P58" s="1" t="s">
        <v>11</v>
      </c>
      <c r="Q58" t="s">
        <v>279</v>
      </c>
      <c r="R58" t="s">
        <v>280</v>
      </c>
      <c r="S58" t="s">
        <v>281</v>
      </c>
      <c r="T58" t="s">
        <v>282</v>
      </c>
      <c r="U58" t="s">
        <v>283</v>
      </c>
      <c r="V58" t="s">
        <v>284</v>
      </c>
      <c r="X58" t="s">
        <v>285</v>
      </c>
      <c r="Y58" t="s">
        <v>286</v>
      </c>
    </row>
    <row r="59" spans="1:26" x14ac:dyDescent="0.2">
      <c r="A59" t="s">
        <v>378</v>
      </c>
      <c r="B59">
        <v>573</v>
      </c>
      <c r="C59">
        <v>110</v>
      </c>
      <c r="D59">
        <v>34</v>
      </c>
      <c r="E59">
        <v>93</v>
      </c>
      <c r="F59">
        <v>4</v>
      </c>
      <c r="G59">
        <v>0.28100000000000003</v>
      </c>
      <c r="I59">
        <f t="shared" si="3"/>
        <v>0.19197207678883071</v>
      </c>
      <c r="J59">
        <f t="shared" si="21"/>
        <v>5.9336823734729496E-2</v>
      </c>
      <c r="K59">
        <f t="shared" si="22"/>
        <v>0.16230366492146597</v>
      </c>
      <c r="L59">
        <f t="shared" si="23"/>
        <v>6.9808027923211171E-3</v>
      </c>
      <c r="M59">
        <f t="shared" si="4"/>
        <v>0.28100000000000003</v>
      </c>
      <c r="P59" s="1" t="s">
        <v>14</v>
      </c>
      <c r="Q59" t="s">
        <v>312</v>
      </c>
      <c r="R59" t="s">
        <v>313</v>
      </c>
      <c r="S59" t="s">
        <v>314</v>
      </c>
      <c r="T59" t="s">
        <v>315</v>
      </c>
      <c r="U59" t="s">
        <v>264</v>
      </c>
      <c r="V59" t="s">
        <v>316</v>
      </c>
      <c r="X59" t="s">
        <v>317</v>
      </c>
      <c r="Y59" t="s">
        <v>318</v>
      </c>
      <c r="Z59" t="s">
        <v>319</v>
      </c>
    </row>
    <row r="60" spans="1:26" x14ac:dyDescent="0.2">
      <c r="A60" t="s">
        <v>358</v>
      </c>
      <c r="B60">
        <v>634</v>
      </c>
      <c r="C60">
        <v>85</v>
      </c>
      <c r="D60">
        <v>33</v>
      </c>
      <c r="E60">
        <v>123</v>
      </c>
      <c r="F60">
        <v>2</v>
      </c>
      <c r="G60">
        <v>0.28399999999999997</v>
      </c>
      <c r="I60">
        <f t="shared" si="3"/>
        <v>0.13406940063091483</v>
      </c>
      <c r="J60">
        <f t="shared" si="21"/>
        <v>5.2050473186119876E-2</v>
      </c>
      <c r="K60">
        <f t="shared" si="22"/>
        <v>0.19400630914826497</v>
      </c>
      <c r="L60">
        <f t="shared" si="23"/>
        <v>3.1545741324921135E-3</v>
      </c>
      <c r="M60">
        <f t="shared" si="4"/>
        <v>0.28399999999999997</v>
      </c>
      <c r="P60" s="1" t="s">
        <v>16</v>
      </c>
      <c r="Q60" t="s">
        <v>287</v>
      </c>
      <c r="R60" t="s">
        <v>288</v>
      </c>
      <c r="S60" t="s">
        <v>50</v>
      </c>
      <c r="T60" t="s">
        <v>289</v>
      </c>
      <c r="U60" t="s">
        <v>290</v>
      </c>
      <c r="V60" t="s">
        <v>291</v>
      </c>
      <c r="X60" t="s">
        <v>292</v>
      </c>
      <c r="Y60" t="s">
        <v>293</v>
      </c>
    </row>
    <row r="61" spans="1:26" x14ac:dyDescent="0.2">
      <c r="A61" t="s">
        <v>385</v>
      </c>
      <c r="B61">
        <v>564</v>
      </c>
      <c r="C61">
        <v>85</v>
      </c>
      <c r="D61">
        <v>31</v>
      </c>
      <c r="E61">
        <v>104</v>
      </c>
      <c r="F61">
        <v>5</v>
      </c>
      <c r="G61">
        <v>0.29799999999999999</v>
      </c>
      <c r="I61">
        <f t="shared" si="3"/>
        <v>0.15070921985815602</v>
      </c>
      <c r="J61">
        <f t="shared" si="21"/>
        <v>5.4964539007092202E-2</v>
      </c>
      <c r="K61">
        <f t="shared" si="22"/>
        <v>0.18439716312056736</v>
      </c>
      <c r="L61">
        <f t="shared" si="23"/>
        <v>8.8652482269503553E-3</v>
      </c>
      <c r="M61">
        <f t="shared" si="4"/>
        <v>0.29799999999999999</v>
      </c>
      <c r="P61" s="1" t="s">
        <v>19</v>
      </c>
      <c r="Q61" t="s">
        <v>320</v>
      </c>
      <c r="R61" t="s">
        <v>321</v>
      </c>
      <c r="S61" t="s">
        <v>322</v>
      </c>
      <c r="T61" t="s">
        <v>323</v>
      </c>
      <c r="U61" t="s">
        <v>324</v>
      </c>
      <c r="V61" t="s">
        <v>325</v>
      </c>
      <c r="X61" t="s">
        <v>326</v>
      </c>
      <c r="Y61" t="s">
        <v>327</v>
      </c>
      <c r="Z61" t="s">
        <v>328</v>
      </c>
    </row>
    <row r="62" spans="1:26" x14ac:dyDescent="0.2">
      <c r="A62" t="s">
        <v>408</v>
      </c>
      <c r="B62">
        <v>474</v>
      </c>
      <c r="C62">
        <v>81</v>
      </c>
      <c r="D62">
        <v>28</v>
      </c>
      <c r="E62">
        <v>81</v>
      </c>
      <c r="F62">
        <v>21</v>
      </c>
      <c r="G62">
        <v>0.28299999999999997</v>
      </c>
      <c r="I62">
        <f t="shared" si="3"/>
        <v>0.17088607594936708</v>
      </c>
      <c r="J62">
        <f t="shared" si="21"/>
        <v>5.9071729957805907E-2</v>
      </c>
      <c r="K62">
        <f t="shared" si="22"/>
        <v>0.17088607594936708</v>
      </c>
      <c r="L62">
        <f t="shared" si="23"/>
        <v>4.4303797468354431E-2</v>
      </c>
      <c r="M62">
        <f t="shared" si="4"/>
        <v>0.28299999999999997</v>
      </c>
      <c r="P62" s="1" t="s">
        <v>21</v>
      </c>
      <c r="Q62" t="s">
        <v>216</v>
      </c>
      <c r="R62" t="s">
        <v>217</v>
      </c>
      <c r="S62" t="s">
        <v>218</v>
      </c>
      <c r="T62" t="s">
        <v>219</v>
      </c>
      <c r="U62" t="s">
        <v>220</v>
      </c>
      <c r="V62" t="s">
        <v>221</v>
      </c>
      <c r="X62" t="s">
        <v>222</v>
      </c>
      <c r="Y62" t="s">
        <v>223</v>
      </c>
      <c r="Z62" t="s">
        <v>224</v>
      </c>
    </row>
    <row r="63" spans="1:26" x14ac:dyDescent="0.2">
      <c r="A63" t="s">
        <v>370</v>
      </c>
      <c r="B63">
        <v>597</v>
      </c>
      <c r="C63">
        <v>97</v>
      </c>
      <c r="D63">
        <v>34</v>
      </c>
      <c r="E63">
        <v>97</v>
      </c>
      <c r="F63">
        <v>3</v>
      </c>
      <c r="G63">
        <v>0.26</v>
      </c>
      <c r="I63">
        <f t="shared" si="3"/>
        <v>0.1624790619765494</v>
      </c>
      <c r="J63">
        <f t="shared" si="21"/>
        <v>5.6951423785594639E-2</v>
      </c>
      <c r="K63">
        <f t="shared" si="22"/>
        <v>0.1624790619765494</v>
      </c>
      <c r="L63">
        <f t="shared" si="23"/>
        <v>5.0251256281407036E-3</v>
      </c>
      <c r="M63">
        <f t="shared" si="4"/>
        <v>0.26</v>
      </c>
      <c r="P63" s="1" t="s">
        <v>24</v>
      </c>
      <c r="Q63" t="s">
        <v>338</v>
      </c>
      <c r="R63" t="s">
        <v>339</v>
      </c>
      <c r="S63" t="s">
        <v>340</v>
      </c>
      <c r="T63" t="s">
        <v>341</v>
      </c>
      <c r="U63" t="s">
        <v>342</v>
      </c>
      <c r="V63" t="s">
        <v>343</v>
      </c>
      <c r="X63" t="s">
        <v>344</v>
      </c>
      <c r="Y63" t="s">
        <v>345</v>
      </c>
      <c r="Z63" t="s">
        <v>346</v>
      </c>
    </row>
    <row r="64" spans="1:26" x14ac:dyDescent="0.2">
      <c r="A64" t="s">
        <v>373</v>
      </c>
      <c r="B64">
        <v>512</v>
      </c>
      <c r="C64">
        <v>89</v>
      </c>
      <c r="D64">
        <v>27</v>
      </c>
      <c r="E64">
        <v>94</v>
      </c>
      <c r="F64">
        <v>5</v>
      </c>
      <c r="G64">
        <v>0.29299999999999998</v>
      </c>
      <c r="I64">
        <f t="shared" si="3"/>
        <v>0.173828125</v>
      </c>
      <c r="J64">
        <f t="shared" si="21"/>
        <v>5.2734375E-2</v>
      </c>
      <c r="K64">
        <f t="shared" si="22"/>
        <v>0.18359375</v>
      </c>
      <c r="L64">
        <f t="shared" si="23"/>
        <v>9.765625E-3</v>
      </c>
      <c r="M64">
        <f t="shared" si="4"/>
        <v>0.29299999999999998</v>
      </c>
      <c r="P64" s="1" t="s">
        <v>26</v>
      </c>
      <c r="Q64" t="s">
        <v>329</v>
      </c>
      <c r="R64" t="s">
        <v>330</v>
      </c>
      <c r="S64" t="s">
        <v>331</v>
      </c>
      <c r="T64" t="s">
        <v>332</v>
      </c>
      <c r="U64" t="s">
        <v>333</v>
      </c>
      <c r="V64" t="s">
        <v>334</v>
      </c>
      <c r="X64" t="s">
        <v>335</v>
      </c>
      <c r="Y64" t="s">
        <v>336</v>
      </c>
      <c r="Z64" t="s">
        <v>337</v>
      </c>
    </row>
    <row r="65" spans="1:26" x14ac:dyDescent="0.2">
      <c r="A65" t="s">
        <v>363</v>
      </c>
      <c r="B65">
        <v>538</v>
      </c>
      <c r="C65">
        <v>92</v>
      </c>
      <c r="D65">
        <v>25</v>
      </c>
      <c r="E65">
        <v>83</v>
      </c>
      <c r="F65">
        <v>9</v>
      </c>
      <c r="G65">
        <v>0.27500000000000002</v>
      </c>
      <c r="I65">
        <f t="shared" si="3"/>
        <v>0.17100371747211895</v>
      </c>
      <c r="J65">
        <f t="shared" si="21"/>
        <v>4.6468401486988845E-2</v>
      </c>
      <c r="K65">
        <f t="shared" si="22"/>
        <v>0.15427509293680297</v>
      </c>
      <c r="L65">
        <f t="shared" si="23"/>
        <v>1.6728624535315983E-2</v>
      </c>
      <c r="M65">
        <f t="shared" si="4"/>
        <v>0.27500000000000002</v>
      </c>
      <c r="P65" s="1" t="s">
        <v>28</v>
      </c>
      <c r="Q65" t="s">
        <v>261</v>
      </c>
      <c r="R65" t="s">
        <v>262</v>
      </c>
      <c r="S65" t="s">
        <v>263</v>
      </c>
      <c r="T65" t="s">
        <v>264</v>
      </c>
      <c r="U65" t="s">
        <v>265</v>
      </c>
      <c r="V65" t="s">
        <v>266</v>
      </c>
      <c r="X65" t="s">
        <v>267</v>
      </c>
      <c r="Y65" t="s">
        <v>268</v>
      </c>
      <c r="Z65" t="s">
        <v>269</v>
      </c>
    </row>
    <row r="66" spans="1:26" x14ac:dyDescent="0.2">
      <c r="A66" t="s">
        <v>384</v>
      </c>
      <c r="B66">
        <v>523</v>
      </c>
      <c r="C66">
        <v>80</v>
      </c>
      <c r="D66">
        <v>35</v>
      </c>
      <c r="E66">
        <v>87</v>
      </c>
      <c r="F66">
        <v>3</v>
      </c>
      <c r="G66">
        <v>0.254</v>
      </c>
      <c r="I66">
        <f t="shared" si="3"/>
        <v>0.15296367112810708</v>
      </c>
      <c r="J66">
        <f t="shared" si="21"/>
        <v>6.6921606118546847E-2</v>
      </c>
      <c r="K66">
        <f t="shared" si="22"/>
        <v>0.16634799235181644</v>
      </c>
      <c r="L66">
        <f t="shared" si="23"/>
        <v>5.7361376673040155E-3</v>
      </c>
      <c r="M66">
        <f t="shared" si="4"/>
        <v>0.254</v>
      </c>
      <c r="P66" s="1" t="s">
        <v>29</v>
      </c>
      <c r="Q66" t="s">
        <v>294</v>
      </c>
      <c r="R66" t="s">
        <v>295</v>
      </c>
      <c r="S66" t="s">
        <v>296</v>
      </c>
      <c r="T66" t="s">
        <v>297</v>
      </c>
      <c r="U66" t="s">
        <v>298</v>
      </c>
      <c r="V66" t="s">
        <v>299</v>
      </c>
      <c r="X66" t="s">
        <v>300</v>
      </c>
      <c r="Y66" t="s">
        <v>301</v>
      </c>
      <c r="Z66" t="s">
        <v>302</v>
      </c>
    </row>
    <row r="67" spans="1:26" x14ac:dyDescent="0.2">
      <c r="A67" t="s">
        <v>382</v>
      </c>
      <c r="B67">
        <v>523</v>
      </c>
      <c r="C67">
        <v>75</v>
      </c>
      <c r="D67">
        <v>26</v>
      </c>
      <c r="E67">
        <v>84</v>
      </c>
      <c r="F67">
        <v>2</v>
      </c>
      <c r="G67">
        <v>0.27900000000000003</v>
      </c>
      <c r="I67">
        <f t="shared" ref="I67:I130" si="44">C67/$B67</f>
        <v>0.14340344168260039</v>
      </c>
      <c r="J67">
        <f t="shared" si="21"/>
        <v>4.9713193116634802E-2</v>
      </c>
      <c r="K67">
        <f t="shared" si="22"/>
        <v>0.16061185468451242</v>
      </c>
      <c r="L67">
        <f t="shared" si="23"/>
        <v>3.8240917782026767E-3</v>
      </c>
      <c r="M67">
        <f t="shared" ref="M67:M130" si="45">G67</f>
        <v>0.27900000000000003</v>
      </c>
      <c r="P67" s="1" t="s">
        <v>30</v>
      </c>
      <c r="Q67" t="s">
        <v>243</v>
      </c>
      <c r="R67" t="s">
        <v>244</v>
      </c>
      <c r="S67" t="s">
        <v>245</v>
      </c>
      <c r="T67" t="s">
        <v>246</v>
      </c>
      <c r="U67" t="s">
        <v>247</v>
      </c>
      <c r="V67" t="s">
        <v>248</v>
      </c>
      <c r="X67" t="s">
        <v>249</v>
      </c>
      <c r="Y67" t="s">
        <v>250</v>
      </c>
      <c r="Z67" t="s">
        <v>251</v>
      </c>
    </row>
    <row r="68" spans="1:26" x14ac:dyDescent="0.2">
      <c r="A68" t="s">
        <v>372</v>
      </c>
      <c r="B68">
        <v>380</v>
      </c>
      <c r="C68">
        <v>76</v>
      </c>
      <c r="D68">
        <v>34</v>
      </c>
      <c r="E68">
        <v>79</v>
      </c>
      <c r="F68">
        <v>0</v>
      </c>
      <c r="G68">
        <v>0.247</v>
      </c>
      <c r="I68">
        <f t="shared" si="44"/>
        <v>0.2</v>
      </c>
      <c r="J68">
        <f t="shared" si="21"/>
        <v>8.9473684210526316E-2</v>
      </c>
      <c r="K68">
        <f t="shared" si="22"/>
        <v>0.20789473684210527</v>
      </c>
      <c r="L68">
        <f t="shared" si="23"/>
        <v>0</v>
      </c>
      <c r="M68">
        <f t="shared" si="45"/>
        <v>0.247</v>
      </c>
      <c r="P68" s="1" t="s">
        <v>31</v>
      </c>
    </row>
    <row r="69" spans="1:26" x14ac:dyDescent="0.2">
      <c r="A69" t="s">
        <v>367</v>
      </c>
      <c r="B69">
        <v>541</v>
      </c>
      <c r="C69">
        <v>72</v>
      </c>
      <c r="D69">
        <v>31</v>
      </c>
      <c r="E69">
        <v>90</v>
      </c>
      <c r="F69">
        <v>1</v>
      </c>
      <c r="G69">
        <v>0.24399999999999999</v>
      </c>
      <c r="I69">
        <f t="shared" si="44"/>
        <v>0.13308687615526801</v>
      </c>
      <c r="J69">
        <f t="shared" si="21"/>
        <v>5.730129390018484E-2</v>
      </c>
      <c r="K69">
        <f t="shared" si="22"/>
        <v>0.16635859519408502</v>
      </c>
      <c r="L69">
        <f t="shared" si="23"/>
        <v>1.8484288354898336E-3</v>
      </c>
      <c r="M69">
        <f t="shared" si="45"/>
        <v>0.24399999999999999</v>
      </c>
      <c r="P69" s="1" t="s">
        <v>33</v>
      </c>
      <c r="Q69" t="s">
        <v>225</v>
      </c>
      <c r="R69" t="s">
        <v>226</v>
      </c>
      <c r="S69" t="s">
        <v>227</v>
      </c>
      <c r="T69" t="s">
        <v>228</v>
      </c>
      <c r="U69" t="s">
        <v>229</v>
      </c>
      <c r="V69" t="s">
        <v>230</v>
      </c>
      <c r="X69" t="s">
        <v>231</v>
      </c>
      <c r="Y69" t="s">
        <v>232</v>
      </c>
      <c r="Z69" t="s">
        <v>233</v>
      </c>
    </row>
    <row r="70" spans="1:26" x14ac:dyDescent="0.2">
      <c r="A70" t="s">
        <v>377</v>
      </c>
      <c r="B70">
        <v>513</v>
      </c>
      <c r="C70">
        <v>79</v>
      </c>
      <c r="D70">
        <v>28</v>
      </c>
      <c r="E70">
        <v>77</v>
      </c>
      <c r="F70">
        <v>5</v>
      </c>
      <c r="G70">
        <v>0.246</v>
      </c>
      <c r="I70">
        <f t="shared" si="44"/>
        <v>0.15399610136452241</v>
      </c>
      <c r="J70">
        <f t="shared" si="21"/>
        <v>5.4580896686159841E-2</v>
      </c>
      <c r="K70">
        <f t="shared" si="22"/>
        <v>0.15009746588693956</v>
      </c>
      <c r="L70">
        <f t="shared" si="23"/>
        <v>9.7465886939571145E-3</v>
      </c>
      <c r="M70">
        <f t="shared" si="45"/>
        <v>0.246</v>
      </c>
      <c r="P70" s="1" t="s">
        <v>34</v>
      </c>
      <c r="Q70" t="s">
        <v>191</v>
      </c>
      <c r="R70" t="s">
        <v>192</v>
      </c>
      <c r="S70" t="s">
        <v>193</v>
      </c>
      <c r="T70" t="s">
        <v>194</v>
      </c>
      <c r="U70" t="s">
        <v>195</v>
      </c>
      <c r="V70" t="s">
        <v>196</v>
      </c>
      <c r="X70" t="s">
        <v>197</v>
      </c>
      <c r="Y70" t="s">
        <v>198</v>
      </c>
    </row>
    <row r="71" spans="1:26" x14ac:dyDescent="0.2">
      <c r="A71" t="s">
        <v>369</v>
      </c>
      <c r="B71">
        <v>570</v>
      </c>
      <c r="C71">
        <v>86</v>
      </c>
      <c r="D71">
        <v>29</v>
      </c>
      <c r="E71">
        <v>85</v>
      </c>
      <c r="F71">
        <v>2</v>
      </c>
      <c r="G71">
        <v>0.22600000000000001</v>
      </c>
      <c r="I71">
        <f t="shared" si="44"/>
        <v>0.15087719298245614</v>
      </c>
      <c r="J71">
        <f t="shared" si="21"/>
        <v>5.0877192982456139E-2</v>
      </c>
      <c r="K71">
        <f t="shared" si="22"/>
        <v>0.14912280701754385</v>
      </c>
      <c r="L71">
        <f t="shared" si="23"/>
        <v>3.5087719298245615E-3</v>
      </c>
      <c r="M71">
        <f t="shared" si="45"/>
        <v>0.22600000000000001</v>
      </c>
      <c r="P71" s="1" t="s">
        <v>35</v>
      </c>
      <c r="Q71" t="s">
        <v>208</v>
      </c>
      <c r="R71" t="s">
        <v>209</v>
      </c>
      <c r="S71" t="s">
        <v>210</v>
      </c>
      <c r="T71" t="s">
        <v>211</v>
      </c>
      <c r="U71" t="s">
        <v>212</v>
      </c>
      <c r="V71" t="s">
        <v>213</v>
      </c>
      <c r="X71" t="s">
        <v>214</v>
      </c>
      <c r="Y71" t="s">
        <v>215</v>
      </c>
    </row>
    <row r="72" spans="1:26" x14ac:dyDescent="0.2">
      <c r="A72" t="s">
        <v>397</v>
      </c>
      <c r="B72">
        <v>334</v>
      </c>
      <c r="C72">
        <v>61</v>
      </c>
      <c r="D72">
        <v>17</v>
      </c>
      <c r="E72">
        <v>62</v>
      </c>
      <c r="F72">
        <v>2</v>
      </c>
      <c r="G72">
        <v>0.34399999999999997</v>
      </c>
      <c r="I72">
        <f t="shared" si="44"/>
        <v>0.18263473053892215</v>
      </c>
      <c r="J72">
        <f t="shared" si="21"/>
        <v>5.089820359281437E-2</v>
      </c>
      <c r="K72">
        <f t="shared" si="22"/>
        <v>0.18562874251497005</v>
      </c>
      <c r="L72">
        <f t="shared" si="23"/>
        <v>5.9880239520958087E-3</v>
      </c>
      <c r="M72">
        <f t="shared" si="45"/>
        <v>0.34399999999999997</v>
      </c>
      <c r="P72" s="1" t="s">
        <v>36</v>
      </c>
      <c r="Q72" t="s">
        <v>303</v>
      </c>
      <c r="R72" t="s">
        <v>304</v>
      </c>
      <c r="S72" t="s">
        <v>305</v>
      </c>
      <c r="T72" t="s">
        <v>306</v>
      </c>
      <c r="U72" t="s">
        <v>307</v>
      </c>
      <c r="V72" t="s">
        <v>308</v>
      </c>
      <c r="X72" t="s">
        <v>309</v>
      </c>
      <c r="Y72" t="s">
        <v>310</v>
      </c>
      <c r="Z72" t="s">
        <v>311</v>
      </c>
    </row>
    <row r="73" spans="1:26" x14ac:dyDescent="0.2">
      <c r="A73" t="s">
        <v>403</v>
      </c>
      <c r="B73">
        <v>396</v>
      </c>
      <c r="C73">
        <v>67</v>
      </c>
      <c r="D73">
        <v>25</v>
      </c>
      <c r="E73">
        <v>61</v>
      </c>
      <c r="F73">
        <v>3</v>
      </c>
      <c r="G73">
        <v>0.247</v>
      </c>
      <c r="I73">
        <f t="shared" si="44"/>
        <v>0.1691919191919192</v>
      </c>
      <c r="J73">
        <f t="shared" si="21"/>
        <v>6.3131313131313135E-2</v>
      </c>
      <c r="K73">
        <f t="shared" si="22"/>
        <v>0.15404040404040403</v>
      </c>
      <c r="L73">
        <f t="shared" si="23"/>
        <v>7.575757575757576E-3</v>
      </c>
      <c r="M73">
        <f t="shared" si="45"/>
        <v>0.247</v>
      </c>
      <c r="P73" s="1" t="s">
        <v>37</v>
      </c>
      <c r="Q73" t="s">
        <v>252</v>
      </c>
      <c r="R73" t="s">
        <v>253</v>
      </c>
      <c r="S73" t="s">
        <v>254</v>
      </c>
      <c r="T73" t="s">
        <v>255</v>
      </c>
      <c r="U73" t="s">
        <v>256</v>
      </c>
      <c r="V73" t="s">
        <v>257</v>
      </c>
      <c r="X73" t="s">
        <v>258</v>
      </c>
      <c r="Y73" t="s">
        <v>259</v>
      </c>
      <c r="Z73" t="s">
        <v>260</v>
      </c>
    </row>
    <row r="74" spans="1:26" x14ac:dyDescent="0.2">
      <c r="A74" t="s">
        <v>392</v>
      </c>
      <c r="B74">
        <v>462</v>
      </c>
      <c r="C74">
        <v>73</v>
      </c>
      <c r="D74">
        <v>30</v>
      </c>
      <c r="E74">
        <v>76</v>
      </c>
      <c r="F74">
        <v>0</v>
      </c>
      <c r="G74">
        <v>0.20799999999999999</v>
      </c>
      <c r="I74">
        <f t="shared" si="44"/>
        <v>0.15800865800865802</v>
      </c>
      <c r="J74">
        <f t="shared" si="21"/>
        <v>6.4935064935064929E-2</v>
      </c>
      <c r="K74">
        <f t="shared" si="22"/>
        <v>0.16450216450216451</v>
      </c>
      <c r="L74">
        <f t="shared" si="23"/>
        <v>0</v>
      </c>
      <c r="M74">
        <f t="shared" si="45"/>
        <v>0.20799999999999999</v>
      </c>
      <c r="P74" s="1" t="s">
        <v>38</v>
      </c>
      <c r="Q74" t="s">
        <v>347</v>
      </c>
      <c r="R74" t="s">
        <v>348</v>
      </c>
      <c r="S74" t="s">
        <v>349</v>
      </c>
      <c r="T74" t="s">
        <v>350</v>
      </c>
      <c r="U74" t="s">
        <v>351</v>
      </c>
      <c r="V74" t="s">
        <v>352</v>
      </c>
      <c r="X74" t="s">
        <v>353</v>
      </c>
      <c r="Y74" t="s">
        <v>354</v>
      </c>
      <c r="Z74" t="s">
        <v>355</v>
      </c>
    </row>
    <row r="75" spans="1:26" x14ac:dyDescent="0.2">
      <c r="A75" t="s">
        <v>360</v>
      </c>
      <c r="B75">
        <v>429</v>
      </c>
      <c r="C75">
        <v>72</v>
      </c>
      <c r="D75">
        <v>21</v>
      </c>
      <c r="E75">
        <v>62</v>
      </c>
      <c r="F75">
        <v>0</v>
      </c>
      <c r="G75">
        <v>0.26300000000000001</v>
      </c>
      <c r="I75">
        <f t="shared" si="44"/>
        <v>0.16783216783216784</v>
      </c>
      <c r="J75">
        <f t="shared" si="21"/>
        <v>4.8951048951048952E-2</v>
      </c>
      <c r="K75">
        <f t="shared" si="22"/>
        <v>0.14452214452214451</v>
      </c>
      <c r="L75">
        <f t="shared" si="23"/>
        <v>0</v>
      </c>
      <c r="M75">
        <f t="shared" si="45"/>
        <v>0.26300000000000001</v>
      </c>
      <c r="P75" s="1" t="s">
        <v>39</v>
      </c>
      <c r="Q75" t="s">
        <v>199</v>
      </c>
      <c r="R75" t="s">
        <v>200</v>
      </c>
      <c r="S75" t="s">
        <v>201</v>
      </c>
      <c r="T75" t="s">
        <v>202</v>
      </c>
      <c r="U75" t="s">
        <v>203</v>
      </c>
      <c r="V75" t="s">
        <v>204</v>
      </c>
      <c r="X75" t="s">
        <v>205</v>
      </c>
      <c r="Y75" t="s">
        <v>206</v>
      </c>
      <c r="Z75" t="s">
        <v>207</v>
      </c>
    </row>
    <row r="76" spans="1:26" x14ac:dyDescent="0.2">
      <c r="A76" t="s">
        <v>394</v>
      </c>
      <c r="B76">
        <v>447</v>
      </c>
      <c r="C76">
        <v>63</v>
      </c>
      <c r="D76">
        <v>21</v>
      </c>
      <c r="E76">
        <v>67</v>
      </c>
      <c r="F76">
        <v>1</v>
      </c>
      <c r="G76">
        <v>0.251</v>
      </c>
      <c r="I76">
        <f t="shared" si="44"/>
        <v>0.14093959731543623</v>
      </c>
      <c r="J76">
        <f t="shared" si="21"/>
        <v>4.6979865771812082E-2</v>
      </c>
      <c r="K76">
        <f t="shared" si="22"/>
        <v>0.14988814317673377</v>
      </c>
      <c r="L76">
        <f t="shared" si="23"/>
        <v>2.2371364653243847E-3</v>
      </c>
      <c r="M76">
        <f t="shared" si="45"/>
        <v>0.251</v>
      </c>
      <c r="P76" s="1" t="s">
        <v>40</v>
      </c>
      <c r="Q76" t="s">
        <v>270</v>
      </c>
      <c r="R76" t="s">
        <v>271</v>
      </c>
      <c r="S76" t="s">
        <v>272</v>
      </c>
      <c r="T76" t="s">
        <v>273</v>
      </c>
      <c r="U76" t="s">
        <v>274</v>
      </c>
      <c r="V76" t="s">
        <v>275</v>
      </c>
      <c r="X76" t="s">
        <v>276</v>
      </c>
      <c r="Y76" t="s">
        <v>277</v>
      </c>
      <c r="Z76" t="s">
        <v>278</v>
      </c>
    </row>
    <row r="77" spans="1:26" x14ac:dyDescent="0.2">
      <c r="A77" t="s">
        <v>375</v>
      </c>
      <c r="B77">
        <v>525</v>
      </c>
      <c r="C77">
        <v>79</v>
      </c>
      <c r="D77">
        <v>15</v>
      </c>
      <c r="E77">
        <v>47</v>
      </c>
      <c r="F77">
        <v>5</v>
      </c>
      <c r="G77">
        <v>0.26100000000000001</v>
      </c>
      <c r="I77">
        <f t="shared" si="44"/>
        <v>0.15047619047619049</v>
      </c>
      <c r="J77">
        <f t="shared" si="21"/>
        <v>2.8571428571428571E-2</v>
      </c>
      <c r="K77">
        <f t="shared" si="22"/>
        <v>8.9523809523809519E-2</v>
      </c>
      <c r="L77">
        <f t="shared" si="23"/>
        <v>9.5238095238095247E-3</v>
      </c>
      <c r="M77">
        <f t="shared" si="45"/>
        <v>0.26100000000000001</v>
      </c>
    </row>
    <row r="78" spans="1:26" x14ac:dyDescent="0.2">
      <c r="A78" t="s">
        <v>395</v>
      </c>
      <c r="B78">
        <v>410</v>
      </c>
      <c r="C78">
        <v>54</v>
      </c>
      <c r="D78">
        <v>19</v>
      </c>
      <c r="E78">
        <v>63</v>
      </c>
      <c r="F78">
        <v>2</v>
      </c>
      <c r="G78">
        <v>0.26100000000000001</v>
      </c>
      <c r="I78">
        <f t="shared" si="44"/>
        <v>0.13170731707317074</v>
      </c>
      <c r="J78">
        <f t="shared" si="21"/>
        <v>4.6341463414634146E-2</v>
      </c>
      <c r="K78">
        <f t="shared" si="22"/>
        <v>0.15365853658536585</v>
      </c>
      <c r="L78">
        <f t="shared" si="23"/>
        <v>4.8780487804878049E-3</v>
      </c>
      <c r="M78">
        <f t="shared" si="45"/>
        <v>0.26100000000000001</v>
      </c>
    </row>
    <row r="79" spans="1:26" x14ac:dyDescent="0.2">
      <c r="A79" t="s">
        <v>374</v>
      </c>
      <c r="B79">
        <v>466</v>
      </c>
      <c r="C79">
        <v>46</v>
      </c>
      <c r="D79">
        <v>13</v>
      </c>
      <c r="E79">
        <v>80</v>
      </c>
      <c r="F79">
        <v>0</v>
      </c>
      <c r="G79">
        <v>0.27700000000000002</v>
      </c>
      <c r="I79">
        <f t="shared" si="44"/>
        <v>9.8712446351931327E-2</v>
      </c>
      <c r="J79">
        <f t="shared" si="21"/>
        <v>2.7896995708154508E-2</v>
      </c>
      <c r="K79">
        <f t="shared" si="22"/>
        <v>0.17167381974248927</v>
      </c>
      <c r="L79">
        <f t="shared" si="23"/>
        <v>0</v>
      </c>
      <c r="M79">
        <f t="shared" si="45"/>
        <v>0.27700000000000002</v>
      </c>
    </row>
    <row r="80" spans="1:26" x14ac:dyDescent="0.2">
      <c r="A80" t="s">
        <v>365</v>
      </c>
      <c r="B80">
        <v>464</v>
      </c>
      <c r="C80">
        <v>52</v>
      </c>
      <c r="D80">
        <v>15</v>
      </c>
      <c r="E80">
        <v>69</v>
      </c>
      <c r="F80">
        <v>0</v>
      </c>
      <c r="G80">
        <v>0.27200000000000002</v>
      </c>
      <c r="I80">
        <f t="shared" si="44"/>
        <v>0.11206896551724138</v>
      </c>
      <c r="J80">
        <f t="shared" si="21"/>
        <v>3.2327586206896554E-2</v>
      </c>
      <c r="K80">
        <f t="shared" si="22"/>
        <v>0.14870689655172414</v>
      </c>
      <c r="L80">
        <f t="shared" si="23"/>
        <v>0</v>
      </c>
      <c r="M80">
        <f t="shared" si="45"/>
        <v>0.27200000000000002</v>
      </c>
    </row>
    <row r="81" spans="1:13" x14ac:dyDescent="0.2">
      <c r="A81" t="s">
        <v>389</v>
      </c>
      <c r="B81">
        <v>347</v>
      </c>
      <c r="C81">
        <v>46</v>
      </c>
      <c r="D81">
        <v>18</v>
      </c>
      <c r="E81">
        <v>58</v>
      </c>
      <c r="F81">
        <v>2</v>
      </c>
      <c r="G81">
        <v>0.254</v>
      </c>
      <c r="I81">
        <f t="shared" si="44"/>
        <v>0.13256484149855907</v>
      </c>
      <c r="J81">
        <f t="shared" si="21"/>
        <v>5.1873198847262249E-2</v>
      </c>
      <c r="K81">
        <f t="shared" si="22"/>
        <v>0.16714697406340057</v>
      </c>
      <c r="L81">
        <f t="shared" si="23"/>
        <v>5.763688760806916E-3</v>
      </c>
      <c r="M81">
        <f t="shared" si="45"/>
        <v>0.254</v>
      </c>
    </row>
    <row r="82" spans="1:13" x14ac:dyDescent="0.2">
      <c r="A82" t="s">
        <v>381</v>
      </c>
      <c r="B82">
        <v>381</v>
      </c>
      <c r="C82">
        <v>52</v>
      </c>
      <c r="D82">
        <v>15</v>
      </c>
      <c r="E82">
        <v>50</v>
      </c>
      <c r="F82">
        <v>0</v>
      </c>
      <c r="G82">
        <v>0.28100000000000003</v>
      </c>
      <c r="I82">
        <f t="shared" si="44"/>
        <v>0.13648293963254593</v>
      </c>
      <c r="J82">
        <f t="shared" ref="J82:J145" si="46">D82/$B82</f>
        <v>3.937007874015748E-2</v>
      </c>
      <c r="K82">
        <f t="shared" ref="K82:K145" si="47">E82/$B82</f>
        <v>0.13123359580052493</v>
      </c>
      <c r="L82">
        <f t="shared" ref="L82:L145" si="48">F82/$B82</f>
        <v>0</v>
      </c>
      <c r="M82">
        <f t="shared" si="45"/>
        <v>0.28100000000000003</v>
      </c>
    </row>
    <row r="83" spans="1:13" x14ac:dyDescent="0.2">
      <c r="A83" t="s">
        <v>393</v>
      </c>
      <c r="B83">
        <v>425</v>
      </c>
      <c r="C83">
        <v>52</v>
      </c>
      <c r="D83">
        <v>15</v>
      </c>
      <c r="E83">
        <v>55</v>
      </c>
      <c r="F83">
        <v>1</v>
      </c>
      <c r="G83">
        <v>0.26400000000000001</v>
      </c>
      <c r="I83">
        <f t="shared" si="44"/>
        <v>0.12235294117647059</v>
      </c>
      <c r="J83">
        <f t="shared" si="46"/>
        <v>3.5294117647058823E-2</v>
      </c>
      <c r="K83">
        <f t="shared" si="47"/>
        <v>0.12941176470588237</v>
      </c>
      <c r="L83">
        <f t="shared" si="48"/>
        <v>2.352941176470588E-3</v>
      </c>
      <c r="M83">
        <f t="shared" si="45"/>
        <v>0.26400000000000001</v>
      </c>
    </row>
    <row r="84" spans="1:13" x14ac:dyDescent="0.2">
      <c r="A84" t="s">
        <v>376</v>
      </c>
      <c r="B84">
        <v>370</v>
      </c>
      <c r="C84">
        <v>49</v>
      </c>
      <c r="D84">
        <v>21</v>
      </c>
      <c r="E84">
        <v>54</v>
      </c>
      <c r="F84">
        <v>1</v>
      </c>
      <c r="G84">
        <v>0.22700000000000001</v>
      </c>
      <c r="I84">
        <f t="shared" si="44"/>
        <v>0.13243243243243244</v>
      </c>
      <c r="J84">
        <f t="shared" si="46"/>
        <v>5.675675675675676E-2</v>
      </c>
      <c r="K84">
        <f t="shared" si="47"/>
        <v>0.14594594594594595</v>
      </c>
      <c r="L84">
        <f t="shared" si="48"/>
        <v>2.7027027027027029E-3</v>
      </c>
      <c r="M84">
        <f t="shared" si="45"/>
        <v>0.22700000000000001</v>
      </c>
    </row>
    <row r="85" spans="1:13" x14ac:dyDescent="0.2">
      <c r="A85" t="s">
        <v>400</v>
      </c>
      <c r="B85">
        <v>414</v>
      </c>
      <c r="C85">
        <v>54</v>
      </c>
      <c r="D85">
        <v>22</v>
      </c>
      <c r="E85">
        <v>61</v>
      </c>
      <c r="F85">
        <v>0</v>
      </c>
      <c r="G85">
        <v>0.20799999999999999</v>
      </c>
      <c r="I85">
        <f t="shared" si="44"/>
        <v>0.13043478260869565</v>
      </c>
      <c r="J85">
        <f t="shared" si="46"/>
        <v>5.3140096618357488E-2</v>
      </c>
      <c r="K85">
        <f t="shared" si="47"/>
        <v>0.14734299516908211</v>
      </c>
      <c r="L85">
        <f t="shared" si="48"/>
        <v>0</v>
      </c>
      <c r="M85">
        <f t="shared" si="45"/>
        <v>0.20799999999999999</v>
      </c>
    </row>
    <row r="86" spans="1:13" x14ac:dyDescent="0.2">
      <c r="A86" t="s">
        <v>391</v>
      </c>
      <c r="B86">
        <v>416</v>
      </c>
      <c r="C86">
        <v>59</v>
      </c>
      <c r="D86">
        <v>15</v>
      </c>
      <c r="E86">
        <v>46</v>
      </c>
      <c r="F86">
        <v>6</v>
      </c>
      <c r="G86">
        <v>0.22600000000000001</v>
      </c>
      <c r="I86">
        <f t="shared" si="44"/>
        <v>0.14182692307692307</v>
      </c>
      <c r="J86">
        <f t="shared" si="46"/>
        <v>3.6057692307692304E-2</v>
      </c>
      <c r="K86">
        <f t="shared" si="47"/>
        <v>0.11057692307692307</v>
      </c>
      <c r="L86">
        <f t="shared" si="48"/>
        <v>1.4423076923076924E-2</v>
      </c>
      <c r="M86">
        <f t="shared" si="45"/>
        <v>0.22600000000000001</v>
      </c>
    </row>
    <row r="87" spans="1:13" x14ac:dyDescent="0.2">
      <c r="A87" t="s">
        <v>409</v>
      </c>
      <c r="B87">
        <v>391</v>
      </c>
      <c r="C87">
        <v>41</v>
      </c>
      <c r="D87">
        <v>15</v>
      </c>
      <c r="E87">
        <v>52</v>
      </c>
      <c r="F87">
        <v>5</v>
      </c>
      <c r="G87">
        <v>0.248</v>
      </c>
      <c r="I87">
        <f t="shared" si="44"/>
        <v>0.10485933503836317</v>
      </c>
      <c r="J87">
        <f t="shared" si="46"/>
        <v>3.8363171355498722E-2</v>
      </c>
      <c r="K87">
        <f t="shared" si="47"/>
        <v>0.13299232736572891</v>
      </c>
      <c r="L87">
        <f t="shared" si="48"/>
        <v>1.278772378516624E-2</v>
      </c>
      <c r="M87">
        <f t="shared" si="45"/>
        <v>0.248</v>
      </c>
    </row>
    <row r="88" spans="1:13" x14ac:dyDescent="0.2">
      <c r="A88" t="s">
        <v>410</v>
      </c>
      <c r="B88">
        <v>310</v>
      </c>
      <c r="C88">
        <v>42</v>
      </c>
      <c r="D88">
        <v>20</v>
      </c>
      <c r="E88">
        <v>56</v>
      </c>
      <c r="F88">
        <v>0</v>
      </c>
      <c r="G88">
        <v>0.22600000000000001</v>
      </c>
      <c r="I88">
        <f t="shared" si="44"/>
        <v>0.13548387096774195</v>
      </c>
      <c r="J88">
        <f t="shared" si="46"/>
        <v>6.4516129032258063E-2</v>
      </c>
      <c r="K88">
        <f t="shared" si="47"/>
        <v>0.18064516129032257</v>
      </c>
      <c r="L88">
        <f t="shared" si="48"/>
        <v>0</v>
      </c>
      <c r="M88">
        <f t="shared" si="45"/>
        <v>0.22600000000000001</v>
      </c>
    </row>
    <row r="89" spans="1:13" x14ac:dyDescent="0.2">
      <c r="A89" t="s">
        <v>411</v>
      </c>
      <c r="B89">
        <v>272</v>
      </c>
      <c r="C89">
        <v>42</v>
      </c>
      <c r="D89">
        <v>14</v>
      </c>
      <c r="E89">
        <v>41</v>
      </c>
      <c r="F89">
        <v>1</v>
      </c>
      <c r="G89">
        <v>0.26800000000000002</v>
      </c>
      <c r="I89">
        <f t="shared" si="44"/>
        <v>0.15441176470588236</v>
      </c>
      <c r="J89">
        <f t="shared" si="46"/>
        <v>5.1470588235294115E-2</v>
      </c>
      <c r="K89">
        <f t="shared" si="47"/>
        <v>0.15073529411764705</v>
      </c>
      <c r="L89">
        <f t="shared" si="48"/>
        <v>3.6764705882352941E-3</v>
      </c>
      <c r="M89">
        <f t="shared" si="45"/>
        <v>0.26800000000000002</v>
      </c>
    </row>
    <row r="90" spans="1:13" x14ac:dyDescent="0.2">
      <c r="A90" t="s">
        <v>407</v>
      </c>
      <c r="B90">
        <v>334</v>
      </c>
      <c r="C90">
        <v>45</v>
      </c>
      <c r="D90">
        <v>10</v>
      </c>
      <c r="E90">
        <v>42</v>
      </c>
      <c r="F90">
        <v>3</v>
      </c>
      <c r="G90">
        <v>0.27</v>
      </c>
      <c r="I90">
        <f t="shared" si="44"/>
        <v>0.1347305389221557</v>
      </c>
      <c r="J90">
        <f t="shared" si="46"/>
        <v>2.9940119760479042E-2</v>
      </c>
      <c r="K90">
        <f t="shared" si="47"/>
        <v>0.12574850299401197</v>
      </c>
      <c r="L90">
        <f t="shared" si="48"/>
        <v>8.9820359281437123E-3</v>
      </c>
      <c r="M90">
        <f t="shared" si="45"/>
        <v>0.27</v>
      </c>
    </row>
    <row r="91" spans="1:13" x14ac:dyDescent="0.2">
      <c r="A91" t="s">
        <v>401</v>
      </c>
      <c r="B91">
        <v>251</v>
      </c>
      <c r="C91">
        <v>41</v>
      </c>
      <c r="D91">
        <v>19</v>
      </c>
      <c r="E91">
        <v>43</v>
      </c>
      <c r="F91">
        <v>1</v>
      </c>
      <c r="G91">
        <v>0.187</v>
      </c>
      <c r="I91">
        <f t="shared" si="44"/>
        <v>0.16334661354581673</v>
      </c>
      <c r="J91">
        <f t="shared" si="46"/>
        <v>7.5697211155378488E-2</v>
      </c>
      <c r="K91">
        <f t="shared" si="47"/>
        <v>0.17131474103585656</v>
      </c>
      <c r="L91">
        <f t="shared" si="48"/>
        <v>3.9840637450199202E-3</v>
      </c>
      <c r="M91">
        <f t="shared" si="45"/>
        <v>0.187</v>
      </c>
    </row>
    <row r="92" spans="1:13" x14ac:dyDescent="0.2">
      <c r="A92" t="s">
        <v>366</v>
      </c>
      <c r="B92">
        <v>314</v>
      </c>
      <c r="C92">
        <v>39</v>
      </c>
      <c r="D92">
        <v>12</v>
      </c>
      <c r="E92">
        <v>50</v>
      </c>
      <c r="F92">
        <v>0</v>
      </c>
      <c r="G92">
        <v>0.23599999999999999</v>
      </c>
      <c r="I92">
        <f t="shared" si="44"/>
        <v>0.12420382165605096</v>
      </c>
      <c r="J92">
        <f t="shared" si="46"/>
        <v>3.8216560509554139E-2</v>
      </c>
      <c r="K92">
        <f t="shared" si="47"/>
        <v>0.15923566878980891</v>
      </c>
      <c r="L92">
        <f t="shared" si="48"/>
        <v>0</v>
      </c>
      <c r="M92">
        <f t="shared" si="45"/>
        <v>0.23599999999999999</v>
      </c>
    </row>
    <row r="93" spans="1:13" x14ac:dyDescent="0.2">
      <c r="A93" t="s">
        <v>404</v>
      </c>
      <c r="B93">
        <v>261</v>
      </c>
      <c r="C93">
        <v>41</v>
      </c>
      <c r="D93">
        <v>10</v>
      </c>
      <c r="E93">
        <v>36</v>
      </c>
      <c r="F93">
        <v>0</v>
      </c>
      <c r="G93">
        <v>0.26400000000000001</v>
      </c>
      <c r="I93">
        <f t="shared" si="44"/>
        <v>0.15708812260536398</v>
      </c>
      <c r="J93">
        <f t="shared" si="46"/>
        <v>3.8314176245210725E-2</v>
      </c>
      <c r="K93">
        <f t="shared" si="47"/>
        <v>0.13793103448275862</v>
      </c>
      <c r="L93">
        <f t="shared" si="48"/>
        <v>0</v>
      </c>
      <c r="M93">
        <f t="shared" si="45"/>
        <v>0.26400000000000001</v>
      </c>
    </row>
    <row r="94" spans="1:13" x14ac:dyDescent="0.2">
      <c r="A94" t="s">
        <v>362</v>
      </c>
      <c r="B94">
        <v>177</v>
      </c>
      <c r="C94">
        <v>35</v>
      </c>
      <c r="D94">
        <v>11</v>
      </c>
      <c r="E94">
        <v>25</v>
      </c>
      <c r="F94">
        <v>1</v>
      </c>
      <c r="G94">
        <v>0.28199999999999997</v>
      </c>
      <c r="I94">
        <f t="shared" si="44"/>
        <v>0.19774011299435029</v>
      </c>
      <c r="J94">
        <f t="shared" si="46"/>
        <v>6.2146892655367235E-2</v>
      </c>
      <c r="K94">
        <f t="shared" si="47"/>
        <v>0.14124293785310735</v>
      </c>
      <c r="L94">
        <f t="shared" si="48"/>
        <v>5.6497175141242938E-3</v>
      </c>
      <c r="M94">
        <f t="shared" si="45"/>
        <v>0.28199999999999997</v>
      </c>
    </row>
    <row r="95" spans="1:13" x14ac:dyDescent="0.2">
      <c r="A95" t="s">
        <v>412</v>
      </c>
      <c r="B95">
        <v>143</v>
      </c>
      <c r="C95">
        <v>30</v>
      </c>
      <c r="D95">
        <v>12</v>
      </c>
      <c r="E95">
        <v>25</v>
      </c>
      <c r="F95">
        <v>0</v>
      </c>
      <c r="G95">
        <v>0.25900000000000001</v>
      </c>
      <c r="I95">
        <f t="shared" si="44"/>
        <v>0.20979020979020979</v>
      </c>
      <c r="J95">
        <f t="shared" si="46"/>
        <v>8.3916083916083919E-2</v>
      </c>
      <c r="K95">
        <f t="shared" si="47"/>
        <v>0.17482517482517482</v>
      </c>
      <c r="L95">
        <f t="shared" si="48"/>
        <v>0</v>
      </c>
      <c r="M95">
        <f t="shared" si="45"/>
        <v>0.25900000000000001</v>
      </c>
    </row>
    <row r="96" spans="1:13" x14ac:dyDescent="0.2">
      <c r="A96" t="s">
        <v>399</v>
      </c>
      <c r="B96">
        <v>256</v>
      </c>
      <c r="C96">
        <v>34</v>
      </c>
      <c r="D96">
        <v>10</v>
      </c>
      <c r="E96">
        <v>36</v>
      </c>
      <c r="F96">
        <v>1</v>
      </c>
      <c r="G96">
        <v>0.219</v>
      </c>
      <c r="I96">
        <f t="shared" si="44"/>
        <v>0.1328125</v>
      </c>
      <c r="J96">
        <f t="shared" si="46"/>
        <v>3.90625E-2</v>
      </c>
      <c r="K96">
        <f t="shared" si="47"/>
        <v>0.140625</v>
      </c>
      <c r="L96">
        <f t="shared" si="48"/>
        <v>3.90625E-3</v>
      </c>
      <c r="M96">
        <f t="shared" si="45"/>
        <v>0.219</v>
      </c>
    </row>
    <row r="97" spans="1:13" x14ac:dyDescent="0.2">
      <c r="A97" t="s">
        <v>402</v>
      </c>
      <c r="B97">
        <v>253</v>
      </c>
      <c r="C97">
        <v>29</v>
      </c>
      <c r="D97">
        <v>8</v>
      </c>
      <c r="E97">
        <v>32</v>
      </c>
      <c r="F97">
        <v>1</v>
      </c>
      <c r="G97">
        <v>0.249</v>
      </c>
      <c r="I97">
        <f t="shared" si="44"/>
        <v>0.11462450592885376</v>
      </c>
      <c r="J97">
        <f t="shared" si="46"/>
        <v>3.1620553359683792E-2</v>
      </c>
      <c r="K97">
        <f t="shared" si="47"/>
        <v>0.12648221343873517</v>
      </c>
      <c r="L97">
        <f t="shared" si="48"/>
        <v>3.952569169960474E-3</v>
      </c>
      <c r="M97">
        <f t="shared" si="45"/>
        <v>0.249</v>
      </c>
    </row>
    <row r="98" spans="1:13" x14ac:dyDescent="0.2">
      <c r="A98" t="s">
        <v>405</v>
      </c>
      <c r="B98">
        <v>328</v>
      </c>
      <c r="C98">
        <v>32</v>
      </c>
      <c r="D98">
        <v>14</v>
      </c>
      <c r="E98">
        <v>38</v>
      </c>
      <c r="F98">
        <v>0</v>
      </c>
      <c r="G98">
        <v>0.19500000000000001</v>
      </c>
      <c r="I98">
        <f t="shared" si="44"/>
        <v>9.7560975609756101E-2</v>
      </c>
      <c r="J98">
        <f t="shared" si="46"/>
        <v>4.2682926829268296E-2</v>
      </c>
      <c r="K98">
        <f t="shared" si="47"/>
        <v>0.11585365853658537</v>
      </c>
      <c r="L98">
        <f t="shared" si="48"/>
        <v>0</v>
      </c>
      <c r="M98">
        <f t="shared" si="45"/>
        <v>0.19500000000000001</v>
      </c>
    </row>
    <row r="99" spans="1:13" x14ac:dyDescent="0.2">
      <c r="A99" t="s">
        <v>413</v>
      </c>
      <c r="B99">
        <v>201</v>
      </c>
      <c r="C99">
        <v>25</v>
      </c>
      <c r="D99">
        <v>6</v>
      </c>
      <c r="E99">
        <v>24</v>
      </c>
      <c r="F99">
        <v>1</v>
      </c>
      <c r="G99">
        <v>0.26900000000000002</v>
      </c>
      <c r="I99">
        <f t="shared" si="44"/>
        <v>0.12437810945273632</v>
      </c>
      <c r="J99">
        <f t="shared" si="46"/>
        <v>2.9850746268656716E-2</v>
      </c>
      <c r="K99">
        <f t="shared" si="47"/>
        <v>0.11940298507462686</v>
      </c>
      <c r="L99">
        <f t="shared" si="48"/>
        <v>4.9751243781094526E-3</v>
      </c>
      <c r="M99">
        <f t="shared" si="45"/>
        <v>0.26900000000000002</v>
      </c>
    </row>
    <row r="100" spans="1:13" x14ac:dyDescent="0.2">
      <c r="A100" t="s">
        <v>414</v>
      </c>
      <c r="B100">
        <v>232</v>
      </c>
      <c r="C100">
        <v>29</v>
      </c>
      <c r="D100">
        <v>8</v>
      </c>
      <c r="E100">
        <v>18</v>
      </c>
      <c r="F100">
        <v>5</v>
      </c>
      <c r="G100">
        <v>0.22800000000000001</v>
      </c>
      <c r="I100">
        <f t="shared" si="44"/>
        <v>0.125</v>
      </c>
      <c r="J100">
        <f t="shared" si="46"/>
        <v>3.4482758620689655E-2</v>
      </c>
      <c r="K100">
        <f t="shared" si="47"/>
        <v>7.7586206896551727E-2</v>
      </c>
      <c r="L100">
        <f t="shared" si="48"/>
        <v>2.1551724137931036E-2</v>
      </c>
      <c r="M100">
        <f t="shared" si="45"/>
        <v>0.22800000000000001</v>
      </c>
    </row>
    <row r="101" spans="1:13" x14ac:dyDescent="0.2">
      <c r="A101" t="s">
        <v>368</v>
      </c>
      <c r="B101">
        <v>335</v>
      </c>
      <c r="C101">
        <v>33</v>
      </c>
      <c r="D101">
        <v>8</v>
      </c>
      <c r="E101">
        <v>32</v>
      </c>
      <c r="F101">
        <v>3</v>
      </c>
      <c r="G101">
        <v>0.20300000000000001</v>
      </c>
      <c r="I101">
        <f t="shared" si="44"/>
        <v>9.8507462686567168E-2</v>
      </c>
      <c r="J101">
        <f t="shared" si="46"/>
        <v>2.3880597014925373E-2</v>
      </c>
      <c r="K101">
        <f t="shared" si="47"/>
        <v>9.5522388059701493E-2</v>
      </c>
      <c r="L101">
        <f t="shared" si="48"/>
        <v>8.9552238805970154E-3</v>
      </c>
      <c r="M101">
        <f t="shared" si="45"/>
        <v>0.20300000000000001</v>
      </c>
    </row>
    <row r="102" spans="1:13" x14ac:dyDescent="0.2">
      <c r="A102" t="s">
        <v>415</v>
      </c>
      <c r="B102">
        <v>169</v>
      </c>
      <c r="C102">
        <v>24</v>
      </c>
      <c r="D102">
        <v>7</v>
      </c>
      <c r="E102">
        <v>26</v>
      </c>
      <c r="F102">
        <v>0</v>
      </c>
      <c r="G102">
        <v>0.23699999999999999</v>
      </c>
      <c r="I102">
        <f t="shared" si="44"/>
        <v>0.14201183431952663</v>
      </c>
      <c r="J102">
        <f t="shared" si="46"/>
        <v>4.142011834319527E-2</v>
      </c>
      <c r="K102">
        <f t="shared" si="47"/>
        <v>0.15384615384615385</v>
      </c>
      <c r="L102">
        <f t="shared" si="48"/>
        <v>0</v>
      </c>
      <c r="M102">
        <f t="shared" si="45"/>
        <v>0.23699999999999999</v>
      </c>
    </row>
    <row r="103" spans="1:13" x14ac:dyDescent="0.2">
      <c r="A103" t="s">
        <v>398</v>
      </c>
      <c r="B103">
        <v>152</v>
      </c>
      <c r="C103">
        <v>24</v>
      </c>
      <c r="D103">
        <v>7</v>
      </c>
      <c r="E103">
        <v>19</v>
      </c>
      <c r="F103">
        <v>0</v>
      </c>
      <c r="G103">
        <v>0.26300000000000001</v>
      </c>
      <c r="I103">
        <f t="shared" si="44"/>
        <v>0.15789473684210525</v>
      </c>
      <c r="J103">
        <f t="shared" si="46"/>
        <v>4.6052631578947366E-2</v>
      </c>
      <c r="K103">
        <f t="shared" si="47"/>
        <v>0.125</v>
      </c>
      <c r="L103">
        <f t="shared" si="48"/>
        <v>0</v>
      </c>
      <c r="M103">
        <f t="shared" si="45"/>
        <v>0.26300000000000001</v>
      </c>
    </row>
    <row r="104" spans="1:13" x14ac:dyDescent="0.2">
      <c r="A104" t="s">
        <v>416</v>
      </c>
      <c r="B104">
        <v>171</v>
      </c>
      <c r="C104">
        <v>20</v>
      </c>
      <c r="D104">
        <v>6</v>
      </c>
      <c r="E104">
        <v>27</v>
      </c>
      <c r="F104">
        <v>0</v>
      </c>
      <c r="G104">
        <v>0.25700000000000001</v>
      </c>
      <c r="I104">
        <f t="shared" si="44"/>
        <v>0.11695906432748537</v>
      </c>
      <c r="J104">
        <f t="shared" si="46"/>
        <v>3.5087719298245612E-2</v>
      </c>
      <c r="K104">
        <f t="shared" si="47"/>
        <v>0.15789473684210525</v>
      </c>
      <c r="L104">
        <f t="shared" si="48"/>
        <v>0</v>
      </c>
      <c r="M104">
        <f t="shared" si="45"/>
        <v>0.25700000000000001</v>
      </c>
    </row>
    <row r="105" spans="1:13" x14ac:dyDescent="0.2">
      <c r="A105" t="s">
        <v>417</v>
      </c>
      <c r="B105">
        <v>307</v>
      </c>
      <c r="C105">
        <v>26</v>
      </c>
      <c r="D105">
        <v>12</v>
      </c>
      <c r="E105">
        <v>36</v>
      </c>
      <c r="F105">
        <v>0</v>
      </c>
      <c r="G105">
        <v>0.17899999999999999</v>
      </c>
      <c r="I105">
        <f t="shared" si="44"/>
        <v>8.4690553745928335E-2</v>
      </c>
      <c r="J105">
        <f t="shared" si="46"/>
        <v>3.9087947882736153E-2</v>
      </c>
      <c r="K105">
        <f t="shared" si="47"/>
        <v>0.11726384364820847</v>
      </c>
      <c r="L105">
        <f t="shared" si="48"/>
        <v>0</v>
      </c>
      <c r="M105">
        <f t="shared" si="45"/>
        <v>0.17899999999999999</v>
      </c>
    </row>
    <row r="106" spans="1:13" x14ac:dyDescent="0.2">
      <c r="A106" t="s">
        <v>406</v>
      </c>
      <c r="B106">
        <v>187</v>
      </c>
      <c r="C106">
        <v>26</v>
      </c>
      <c r="D106">
        <v>6</v>
      </c>
      <c r="E106">
        <v>30</v>
      </c>
      <c r="F106">
        <v>1</v>
      </c>
      <c r="G106">
        <v>0.193</v>
      </c>
      <c r="I106">
        <f t="shared" si="44"/>
        <v>0.13903743315508021</v>
      </c>
      <c r="J106">
        <f t="shared" si="46"/>
        <v>3.2085561497326207E-2</v>
      </c>
      <c r="K106">
        <f t="shared" si="47"/>
        <v>0.16042780748663102</v>
      </c>
      <c r="L106">
        <f t="shared" si="48"/>
        <v>5.3475935828877002E-3</v>
      </c>
      <c r="M106">
        <f t="shared" si="45"/>
        <v>0.193</v>
      </c>
    </row>
    <row r="107" spans="1:13" x14ac:dyDescent="0.2">
      <c r="A107" t="s">
        <v>388</v>
      </c>
      <c r="B107">
        <v>132</v>
      </c>
      <c r="C107">
        <v>17</v>
      </c>
      <c r="D107">
        <v>6</v>
      </c>
      <c r="E107">
        <v>16</v>
      </c>
      <c r="F107">
        <v>1</v>
      </c>
      <c r="G107">
        <v>0.27300000000000002</v>
      </c>
      <c r="I107">
        <f t="shared" si="44"/>
        <v>0.12878787878787878</v>
      </c>
      <c r="J107">
        <f t="shared" si="46"/>
        <v>4.5454545454545456E-2</v>
      </c>
      <c r="K107">
        <f t="shared" si="47"/>
        <v>0.12121212121212122</v>
      </c>
      <c r="L107">
        <f t="shared" si="48"/>
        <v>7.575757575757576E-3</v>
      </c>
      <c r="M107">
        <f t="shared" si="45"/>
        <v>0.27300000000000002</v>
      </c>
    </row>
    <row r="108" spans="1:13" x14ac:dyDescent="0.2">
      <c r="A108" t="s">
        <v>418</v>
      </c>
      <c r="B108">
        <v>135</v>
      </c>
      <c r="C108">
        <v>14</v>
      </c>
      <c r="D108">
        <v>5</v>
      </c>
      <c r="E108">
        <v>20</v>
      </c>
      <c r="F108">
        <v>0</v>
      </c>
      <c r="G108">
        <v>0.25900000000000001</v>
      </c>
      <c r="I108">
        <f t="shared" si="44"/>
        <v>0.1037037037037037</v>
      </c>
      <c r="J108">
        <f t="shared" si="46"/>
        <v>3.7037037037037035E-2</v>
      </c>
      <c r="K108">
        <f t="shared" si="47"/>
        <v>0.14814814814814814</v>
      </c>
      <c r="L108">
        <f t="shared" si="48"/>
        <v>0</v>
      </c>
      <c r="M108">
        <f t="shared" si="45"/>
        <v>0.25900000000000001</v>
      </c>
    </row>
    <row r="109" spans="1:13" x14ac:dyDescent="0.2">
      <c r="A109" t="s">
        <v>419</v>
      </c>
      <c r="B109">
        <v>240</v>
      </c>
      <c r="C109">
        <v>18</v>
      </c>
      <c r="D109">
        <v>3</v>
      </c>
      <c r="E109">
        <v>23</v>
      </c>
      <c r="F109">
        <v>0</v>
      </c>
      <c r="G109">
        <v>0.20799999999999999</v>
      </c>
      <c r="I109">
        <f t="shared" si="44"/>
        <v>7.4999999999999997E-2</v>
      </c>
      <c r="J109">
        <f t="shared" si="46"/>
        <v>1.2500000000000001E-2</v>
      </c>
      <c r="K109">
        <f t="shared" si="47"/>
        <v>9.583333333333334E-2</v>
      </c>
      <c r="L109">
        <f t="shared" si="48"/>
        <v>0</v>
      </c>
      <c r="M109">
        <f t="shared" si="45"/>
        <v>0.20799999999999999</v>
      </c>
    </row>
    <row r="110" spans="1:13" x14ac:dyDescent="0.2">
      <c r="A110" t="s">
        <v>390</v>
      </c>
      <c r="B110">
        <v>230</v>
      </c>
      <c r="C110">
        <v>22</v>
      </c>
      <c r="D110">
        <v>7</v>
      </c>
      <c r="E110">
        <v>16</v>
      </c>
      <c r="F110">
        <v>0</v>
      </c>
      <c r="G110">
        <v>0.157</v>
      </c>
      <c r="I110">
        <f t="shared" si="44"/>
        <v>9.5652173913043481E-2</v>
      </c>
      <c r="J110">
        <f t="shared" si="46"/>
        <v>3.0434782608695653E-2</v>
      </c>
      <c r="K110">
        <f t="shared" si="47"/>
        <v>6.9565217391304349E-2</v>
      </c>
      <c r="L110">
        <f t="shared" si="48"/>
        <v>0</v>
      </c>
      <c r="M110">
        <f t="shared" si="45"/>
        <v>0.157</v>
      </c>
    </row>
    <row r="111" spans="1:13" x14ac:dyDescent="0.2">
      <c r="A111" s="1"/>
      <c r="B111" s="1"/>
      <c r="C111" s="1"/>
      <c r="I111" t="e">
        <f t="shared" si="44"/>
        <v>#DIV/0!</v>
      </c>
      <c r="J111" t="e">
        <f t="shared" si="46"/>
        <v>#DIV/0!</v>
      </c>
      <c r="K111" t="e">
        <f t="shared" si="47"/>
        <v>#DIV/0!</v>
      </c>
      <c r="L111" t="e">
        <f t="shared" si="48"/>
        <v>#DIV/0!</v>
      </c>
      <c r="M111">
        <f t="shared" si="45"/>
        <v>0</v>
      </c>
    </row>
    <row r="112" spans="1:13" x14ac:dyDescent="0.2">
      <c r="A112" s="1"/>
      <c r="B112" s="1"/>
      <c r="C112" s="1"/>
      <c r="I112" t="e">
        <f t="shared" si="44"/>
        <v>#DIV/0!</v>
      </c>
      <c r="J112" t="e">
        <f t="shared" si="46"/>
        <v>#DIV/0!</v>
      </c>
      <c r="K112" t="e">
        <f t="shared" si="47"/>
        <v>#DIV/0!</v>
      </c>
      <c r="L112" t="e">
        <f t="shared" si="48"/>
        <v>#DIV/0!</v>
      </c>
      <c r="M112">
        <f t="shared" si="45"/>
        <v>0</v>
      </c>
    </row>
    <row r="113" spans="1:13" x14ac:dyDescent="0.2">
      <c r="A113" t="s">
        <v>51</v>
      </c>
      <c r="B113" t="s">
        <v>52</v>
      </c>
      <c r="C113" t="s">
        <v>7</v>
      </c>
      <c r="D113" t="s">
        <v>4</v>
      </c>
      <c r="E113" t="s">
        <v>10</v>
      </c>
      <c r="F113" t="s">
        <v>13</v>
      </c>
      <c r="G113" t="s">
        <v>2</v>
      </c>
      <c r="I113" t="e">
        <f t="shared" si="44"/>
        <v>#VALUE!</v>
      </c>
      <c r="J113" t="e">
        <f t="shared" si="46"/>
        <v>#VALUE!</v>
      </c>
      <c r="K113" t="e">
        <f t="shared" si="47"/>
        <v>#VALUE!</v>
      </c>
      <c r="L113" t="e">
        <f t="shared" si="48"/>
        <v>#VALUE!</v>
      </c>
      <c r="M113" t="str">
        <f t="shared" si="45"/>
        <v>AVG</v>
      </c>
    </row>
    <row r="114" spans="1:13" x14ac:dyDescent="0.2">
      <c r="A114" t="s">
        <v>359</v>
      </c>
      <c r="B114">
        <v>618</v>
      </c>
      <c r="C114">
        <v>94</v>
      </c>
      <c r="D114">
        <v>23</v>
      </c>
      <c r="E114">
        <v>98</v>
      </c>
      <c r="F114">
        <v>10</v>
      </c>
      <c r="G114">
        <v>0.309</v>
      </c>
      <c r="I114">
        <f t="shared" si="44"/>
        <v>0.15210355987055016</v>
      </c>
      <c r="J114">
        <f t="shared" si="46"/>
        <v>3.7216828478964403E-2</v>
      </c>
      <c r="K114">
        <f t="shared" si="47"/>
        <v>0.15857605177993528</v>
      </c>
      <c r="L114">
        <f t="shared" si="48"/>
        <v>1.6181229773462782E-2</v>
      </c>
      <c r="M114">
        <f t="shared" si="45"/>
        <v>0.309</v>
      </c>
    </row>
    <row r="115" spans="1:13" x14ac:dyDescent="0.2">
      <c r="A115" t="s">
        <v>370</v>
      </c>
      <c r="B115">
        <v>593</v>
      </c>
      <c r="C115">
        <v>95</v>
      </c>
      <c r="D115">
        <v>33</v>
      </c>
      <c r="E115">
        <v>83</v>
      </c>
      <c r="F115">
        <v>7</v>
      </c>
      <c r="G115">
        <v>0.28999999999999998</v>
      </c>
      <c r="I115">
        <f t="shared" si="44"/>
        <v>0.16020236087689713</v>
      </c>
      <c r="J115">
        <f t="shared" si="46"/>
        <v>5.5649241146711638E-2</v>
      </c>
      <c r="K115">
        <f t="shared" si="47"/>
        <v>0.1399662731871838</v>
      </c>
      <c r="L115">
        <f t="shared" si="48"/>
        <v>1.1804384485666104E-2</v>
      </c>
      <c r="M115">
        <f t="shared" si="45"/>
        <v>0.28999999999999998</v>
      </c>
    </row>
    <row r="116" spans="1:13" x14ac:dyDescent="0.2">
      <c r="A116" t="s">
        <v>391</v>
      </c>
      <c r="B116">
        <v>564</v>
      </c>
      <c r="C116">
        <v>111</v>
      </c>
      <c r="D116">
        <v>36</v>
      </c>
      <c r="E116">
        <v>81</v>
      </c>
      <c r="F116">
        <v>4</v>
      </c>
      <c r="G116">
        <v>0.25700000000000001</v>
      </c>
      <c r="I116">
        <f t="shared" si="44"/>
        <v>0.19680851063829788</v>
      </c>
      <c r="J116">
        <f t="shared" si="46"/>
        <v>6.3829787234042548E-2</v>
      </c>
      <c r="K116">
        <f t="shared" si="47"/>
        <v>0.14361702127659576</v>
      </c>
      <c r="L116">
        <f t="shared" si="48"/>
        <v>7.0921985815602835E-3</v>
      </c>
      <c r="M116">
        <f t="shared" si="45"/>
        <v>0.25700000000000001</v>
      </c>
    </row>
    <row r="117" spans="1:13" x14ac:dyDescent="0.2">
      <c r="A117" t="s">
        <v>366</v>
      </c>
      <c r="B117">
        <v>492</v>
      </c>
      <c r="C117">
        <v>80</v>
      </c>
      <c r="D117">
        <v>35</v>
      </c>
      <c r="E117">
        <v>108</v>
      </c>
      <c r="F117">
        <v>0</v>
      </c>
      <c r="G117">
        <v>0.27400000000000002</v>
      </c>
      <c r="I117">
        <f t="shared" si="44"/>
        <v>0.16260162601626016</v>
      </c>
      <c r="J117">
        <f t="shared" si="46"/>
        <v>7.113821138211382E-2</v>
      </c>
      <c r="K117">
        <f t="shared" si="47"/>
        <v>0.21951219512195122</v>
      </c>
      <c r="L117">
        <f t="shared" si="48"/>
        <v>0</v>
      </c>
      <c r="M117">
        <f t="shared" si="45"/>
        <v>0.27400000000000002</v>
      </c>
    </row>
    <row r="118" spans="1:13" x14ac:dyDescent="0.2">
      <c r="A118" t="s">
        <v>369</v>
      </c>
      <c r="B118">
        <v>558</v>
      </c>
      <c r="C118">
        <v>89</v>
      </c>
      <c r="D118">
        <v>34</v>
      </c>
      <c r="E118">
        <v>96</v>
      </c>
      <c r="F118">
        <v>5</v>
      </c>
      <c r="G118">
        <v>0.245</v>
      </c>
      <c r="I118">
        <f t="shared" si="44"/>
        <v>0.15949820788530467</v>
      </c>
      <c r="J118">
        <f t="shared" si="46"/>
        <v>6.093189964157706E-2</v>
      </c>
      <c r="K118">
        <f t="shared" si="47"/>
        <v>0.17204301075268819</v>
      </c>
      <c r="L118">
        <f t="shared" si="48"/>
        <v>8.9605734767025085E-3</v>
      </c>
      <c r="M118">
        <f t="shared" si="45"/>
        <v>0.245</v>
      </c>
    </row>
    <row r="119" spans="1:13" x14ac:dyDescent="0.2">
      <c r="A119" t="s">
        <v>373</v>
      </c>
      <c r="B119">
        <v>566</v>
      </c>
      <c r="C119">
        <v>74</v>
      </c>
      <c r="D119">
        <v>25</v>
      </c>
      <c r="E119">
        <v>101</v>
      </c>
      <c r="F119">
        <v>6</v>
      </c>
      <c r="G119">
        <v>0.28299999999999997</v>
      </c>
      <c r="I119">
        <f t="shared" si="44"/>
        <v>0.13074204946996468</v>
      </c>
      <c r="J119">
        <f t="shared" si="46"/>
        <v>4.4169611307420496E-2</v>
      </c>
      <c r="K119">
        <f t="shared" si="47"/>
        <v>0.17844522968197879</v>
      </c>
      <c r="L119">
        <f t="shared" si="48"/>
        <v>1.0600706713780919E-2</v>
      </c>
      <c r="M119">
        <f t="shared" si="45"/>
        <v>0.28299999999999997</v>
      </c>
    </row>
    <row r="120" spans="1:13" x14ac:dyDescent="0.2">
      <c r="A120" t="s">
        <v>390</v>
      </c>
      <c r="B120">
        <v>498</v>
      </c>
      <c r="C120">
        <v>73</v>
      </c>
      <c r="D120">
        <v>32</v>
      </c>
      <c r="E120">
        <v>86</v>
      </c>
      <c r="F120">
        <v>5</v>
      </c>
      <c r="G120">
        <v>0.24099999999999999</v>
      </c>
      <c r="I120">
        <f t="shared" si="44"/>
        <v>0.1465863453815261</v>
      </c>
      <c r="J120">
        <f t="shared" si="46"/>
        <v>6.4257028112449793E-2</v>
      </c>
      <c r="K120">
        <f t="shared" si="47"/>
        <v>0.17269076305220885</v>
      </c>
      <c r="L120">
        <f t="shared" si="48"/>
        <v>1.0040160642570281E-2</v>
      </c>
      <c r="M120">
        <f t="shared" si="45"/>
        <v>0.24099999999999999</v>
      </c>
    </row>
    <row r="121" spans="1:13" x14ac:dyDescent="0.2">
      <c r="A121" t="s">
        <v>384</v>
      </c>
      <c r="B121">
        <v>573</v>
      </c>
      <c r="C121">
        <v>66</v>
      </c>
      <c r="D121">
        <v>28</v>
      </c>
      <c r="E121">
        <v>95</v>
      </c>
      <c r="F121">
        <v>4</v>
      </c>
      <c r="G121">
        <v>0.251</v>
      </c>
      <c r="I121">
        <f t="shared" si="44"/>
        <v>0.11518324607329843</v>
      </c>
      <c r="J121">
        <f t="shared" si="46"/>
        <v>4.8865619546247817E-2</v>
      </c>
      <c r="K121">
        <f t="shared" si="47"/>
        <v>0.16579406631762653</v>
      </c>
      <c r="L121">
        <f t="shared" si="48"/>
        <v>6.9808027923211171E-3</v>
      </c>
      <c r="M121">
        <f t="shared" si="45"/>
        <v>0.251</v>
      </c>
    </row>
    <row r="122" spans="1:13" x14ac:dyDescent="0.2">
      <c r="A122" t="s">
        <v>407</v>
      </c>
      <c r="B122">
        <v>534</v>
      </c>
      <c r="C122">
        <v>64</v>
      </c>
      <c r="D122">
        <v>17</v>
      </c>
      <c r="E122">
        <v>83</v>
      </c>
      <c r="F122">
        <v>0</v>
      </c>
      <c r="G122">
        <v>0.30499999999999999</v>
      </c>
      <c r="I122">
        <f t="shared" si="44"/>
        <v>0.1198501872659176</v>
      </c>
      <c r="J122">
        <f t="shared" si="46"/>
        <v>3.1835205992509365E-2</v>
      </c>
      <c r="K122">
        <f t="shared" si="47"/>
        <v>0.15543071161048688</v>
      </c>
      <c r="L122">
        <f t="shared" si="48"/>
        <v>0</v>
      </c>
      <c r="M122">
        <f t="shared" si="45"/>
        <v>0.30499999999999999</v>
      </c>
    </row>
    <row r="123" spans="1:13" x14ac:dyDescent="0.2">
      <c r="A123" t="s">
        <v>385</v>
      </c>
      <c r="B123">
        <v>537</v>
      </c>
      <c r="C123">
        <v>70</v>
      </c>
      <c r="D123">
        <v>13</v>
      </c>
      <c r="E123">
        <v>85</v>
      </c>
      <c r="F123">
        <v>5</v>
      </c>
      <c r="G123">
        <v>0.28999999999999998</v>
      </c>
      <c r="I123">
        <f t="shared" si="44"/>
        <v>0.13035381750465549</v>
      </c>
      <c r="J123">
        <f t="shared" si="46"/>
        <v>2.4208566108007448E-2</v>
      </c>
      <c r="K123">
        <f t="shared" si="47"/>
        <v>0.15828677839851024</v>
      </c>
      <c r="L123">
        <f t="shared" si="48"/>
        <v>9.3109869646182501E-3</v>
      </c>
      <c r="M123">
        <f t="shared" si="45"/>
        <v>0.28999999999999998</v>
      </c>
    </row>
    <row r="124" spans="1:13" x14ac:dyDescent="0.2">
      <c r="A124" t="s">
        <v>363</v>
      </c>
      <c r="B124">
        <v>477</v>
      </c>
      <c r="C124">
        <v>74</v>
      </c>
      <c r="D124">
        <v>21</v>
      </c>
      <c r="E124">
        <v>74</v>
      </c>
      <c r="F124">
        <v>3</v>
      </c>
      <c r="G124">
        <v>0.27700000000000002</v>
      </c>
      <c r="I124">
        <f t="shared" si="44"/>
        <v>0.15513626834381553</v>
      </c>
      <c r="J124">
        <f t="shared" si="46"/>
        <v>4.40251572327044E-2</v>
      </c>
      <c r="K124">
        <f t="shared" si="47"/>
        <v>0.15513626834381553</v>
      </c>
      <c r="L124">
        <f t="shared" si="48"/>
        <v>6.2893081761006293E-3</v>
      </c>
      <c r="M124">
        <f t="shared" si="45"/>
        <v>0.27700000000000002</v>
      </c>
    </row>
    <row r="125" spans="1:13" x14ac:dyDescent="0.2">
      <c r="A125" t="s">
        <v>361</v>
      </c>
      <c r="B125">
        <v>533</v>
      </c>
      <c r="C125">
        <v>90</v>
      </c>
      <c r="D125">
        <v>15</v>
      </c>
      <c r="E125">
        <v>62</v>
      </c>
      <c r="F125">
        <v>6</v>
      </c>
      <c r="G125">
        <v>0.27600000000000002</v>
      </c>
      <c r="I125">
        <f t="shared" si="44"/>
        <v>0.16885553470919323</v>
      </c>
      <c r="J125">
        <f t="shared" si="46"/>
        <v>2.8142589118198873E-2</v>
      </c>
      <c r="K125">
        <f t="shared" si="47"/>
        <v>0.11632270168855535</v>
      </c>
      <c r="L125">
        <f t="shared" si="48"/>
        <v>1.125703564727955E-2</v>
      </c>
      <c r="M125">
        <f t="shared" si="45"/>
        <v>0.27600000000000002</v>
      </c>
    </row>
    <row r="126" spans="1:13" x14ac:dyDescent="0.2">
      <c r="A126" t="s">
        <v>378</v>
      </c>
      <c r="B126">
        <v>560</v>
      </c>
      <c r="C126">
        <v>82</v>
      </c>
      <c r="D126">
        <v>24</v>
      </c>
      <c r="E126">
        <v>86</v>
      </c>
      <c r="F126">
        <v>2</v>
      </c>
      <c r="G126">
        <v>0.22900000000000001</v>
      </c>
      <c r="I126">
        <f t="shared" si="44"/>
        <v>0.14642857142857144</v>
      </c>
      <c r="J126">
        <f t="shared" si="46"/>
        <v>4.2857142857142858E-2</v>
      </c>
      <c r="K126">
        <f t="shared" si="47"/>
        <v>0.15357142857142858</v>
      </c>
      <c r="L126">
        <f t="shared" si="48"/>
        <v>3.5714285714285713E-3</v>
      </c>
      <c r="M126">
        <f t="shared" si="45"/>
        <v>0.22900000000000001</v>
      </c>
    </row>
    <row r="127" spans="1:13" x14ac:dyDescent="0.2">
      <c r="A127" t="s">
        <v>358</v>
      </c>
      <c r="B127">
        <v>499</v>
      </c>
      <c r="C127">
        <v>68</v>
      </c>
      <c r="D127">
        <v>22</v>
      </c>
      <c r="E127">
        <v>78</v>
      </c>
      <c r="F127">
        <v>2</v>
      </c>
      <c r="G127">
        <v>0.26500000000000001</v>
      </c>
      <c r="I127">
        <f t="shared" si="44"/>
        <v>0.13627254509018036</v>
      </c>
      <c r="J127">
        <f t="shared" si="46"/>
        <v>4.4088176352705413E-2</v>
      </c>
      <c r="K127">
        <f t="shared" si="47"/>
        <v>0.15631262525050099</v>
      </c>
      <c r="L127">
        <f t="shared" si="48"/>
        <v>4.0080160320641279E-3</v>
      </c>
      <c r="M127">
        <f t="shared" si="45"/>
        <v>0.26500000000000001</v>
      </c>
    </row>
    <row r="128" spans="1:13" x14ac:dyDescent="0.2">
      <c r="A128" t="s">
        <v>400</v>
      </c>
      <c r="B128">
        <v>505</v>
      </c>
      <c r="C128">
        <v>67</v>
      </c>
      <c r="D128">
        <v>25</v>
      </c>
      <c r="E128">
        <v>77</v>
      </c>
      <c r="F128">
        <v>0</v>
      </c>
      <c r="G128">
        <v>0.24199999999999999</v>
      </c>
      <c r="I128">
        <f t="shared" si="44"/>
        <v>0.13267326732673268</v>
      </c>
      <c r="J128">
        <f t="shared" si="46"/>
        <v>4.9504950495049507E-2</v>
      </c>
      <c r="K128">
        <f t="shared" si="47"/>
        <v>0.15247524752475247</v>
      </c>
      <c r="L128">
        <f t="shared" si="48"/>
        <v>0</v>
      </c>
      <c r="M128">
        <f t="shared" si="45"/>
        <v>0.24199999999999999</v>
      </c>
    </row>
    <row r="129" spans="1:13" x14ac:dyDescent="0.2">
      <c r="A129" t="s">
        <v>377</v>
      </c>
      <c r="B129">
        <v>440</v>
      </c>
      <c r="C129">
        <v>65</v>
      </c>
      <c r="D129">
        <v>24</v>
      </c>
      <c r="E129">
        <v>68</v>
      </c>
      <c r="F129">
        <v>2</v>
      </c>
      <c r="G129">
        <v>0.24099999999999999</v>
      </c>
      <c r="I129">
        <f t="shared" si="44"/>
        <v>0.14772727272727273</v>
      </c>
      <c r="J129">
        <f t="shared" si="46"/>
        <v>5.4545454545454543E-2</v>
      </c>
      <c r="K129">
        <f t="shared" si="47"/>
        <v>0.15454545454545454</v>
      </c>
      <c r="L129">
        <f t="shared" si="48"/>
        <v>4.5454545454545452E-3</v>
      </c>
      <c r="M129">
        <f t="shared" si="45"/>
        <v>0.24099999999999999</v>
      </c>
    </row>
    <row r="130" spans="1:13" x14ac:dyDescent="0.2">
      <c r="A130" t="s">
        <v>375</v>
      </c>
      <c r="B130">
        <v>503</v>
      </c>
      <c r="C130">
        <v>67</v>
      </c>
      <c r="D130">
        <v>12</v>
      </c>
      <c r="E130">
        <v>67</v>
      </c>
      <c r="F130">
        <v>2</v>
      </c>
      <c r="G130">
        <v>0.28399999999999997</v>
      </c>
      <c r="I130">
        <f t="shared" si="44"/>
        <v>0.13320079522862824</v>
      </c>
      <c r="J130">
        <f t="shared" si="46"/>
        <v>2.3856858846918488E-2</v>
      </c>
      <c r="K130">
        <f t="shared" si="47"/>
        <v>0.13320079522862824</v>
      </c>
      <c r="L130">
        <f t="shared" si="48"/>
        <v>3.9761431411530811E-3</v>
      </c>
      <c r="M130">
        <f t="shared" si="45"/>
        <v>0.28399999999999997</v>
      </c>
    </row>
    <row r="131" spans="1:13" x14ac:dyDescent="0.2">
      <c r="A131" t="s">
        <v>386</v>
      </c>
      <c r="B131">
        <v>501</v>
      </c>
      <c r="C131">
        <v>74</v>
      </c>
      <c r="D131">
        <v>12</v>
      </c>
      <c r="E131">
        <v>62</v>
      </c>
      <c r="F131">
        <v>2</v>
      </c>
      <c r="G131">
        <v>0.26200000000000001</v>
      </c>
      <c r="I131">
        <f t="shared" ref="I131:I163" si="49">C131/$B131</f>
        <v>0.14770459081836326</v>
      </c>
      <c r="J131">
        <f t="shared" si="46"/>
        <v>2.3952095808383235E-2</v>
      </c>
      <c r="K131">
        <f t="shared" si="47"/>
        <v>0.12375249500998003</v>
      </c>
      <c r="L131">
        <f t="shared" si="48"/>
        <v>3.9920159680638719E-3</v>
      </c>
      <c r="M131">
        <f t="shared" ref="M131:M165" si="50">G131</f>
        <v>0.26200000000000001</v>
      </c>
    </row>
    <row r="132" spans="1:13" x14ac:dyDescent="0.2">
      <c r="A132" t="s">
        <v>415</v>
      </c>
      <c r="B132">
        <v>493</v>
      </c>
      <c r="C132">
        <v>51</v>
      </c>
      <c r="D132">
        <v>24</v>
      </c>
      <c r="E132">
        <v>73</v>
      </c>
      <c r="F132">
        <v>0</v>
      </c>
      <c r="G132">
        <v>0.23499999999999999</v>
      </c>
      <c r="I132">
        <f t="shared" si="49"/>
        <v>0.10344827586206896</v>
      </c>
      <c r="J132">
        <f t="shared" si="46"/>
        <v>4.8681541582150101E-2</v>
      </c>
      <c r="K132">
        <f t="shared" si="47"/>
        <v>0.14807302231237324</v>
      </c>
      <c r="L132">
        <f t="shared" si="48"/>
        <v>0</v>
      </c>
      <c r="M132">
        <f t="shared" si="50"/>
        <v>0.23499999999999999</v>
      </c>
    </row>
    <row r="133" spans="1:13" x14ac:dyDescent="0.2">
      <c r="A133" t="s">
        <v>401</v>
      </c>
      <c r="B133">
        <v>499</v>
      </c>
      <c r="C133">
        <v>72</v>
      </c>
      <c r="D133">
        <v>16</v>
      </c>
      <c r="E133">
        <v>45</v>
      </c>
      <c r="F133">
        <v>2</v>
      </c>
      <c r="G133">
        <v>0.26500000000000001</v>
      </c>
      <c r="I133">
        <f t="shared" si="49"/>
        <v>0.14428857715430862</v>
      </c>
      <c r="J133">
        <f t="shared" si="46"/>
        <v>3.2064128256513023E-2</v>
      </c>
      <c r="K133">
        <f t="shared" si="47"/>
        <v>9.0180360721442893E-2</v>
      </c>
      <c r="L133">
        <f t="shared" si="48"/>
        <v>4.0080160320641279E-3</v>
      </c>
      <c r="M133">
        <f t="shared" si="50"/>
        <v>0.26500000000000001</v>
      </c>
    </row>
    <row r="134" spans="1:13" x14ac:dyDescent="0.2">
      <c r="A134" t="s">
        <v>393</v>
      </c>
      <c r="B134">
        <v>489</v>
      </c>
      <c r="C134">
        <v>61</v>
      </c>
      <c r="D134">
        <v>16</v>
      </c>
      <c r="E134">
        <v>68</v>
      </c>
      <c r="F134">
        <v>2</v>
      </c>
      <c r="G134">
        <v>0.247</v>
      </c>
      <c r="I134">
        <f t="shared" si="49"/>
        <v>0.12474437627811862</v>
      </c>
      <c r="J134">
        <f t="shared" si="46"/>
        <v>3.2719836400817999E-2</v>
      </c>
      <c r="K134">
        <f t="shared" si="47"/>
        <v>0.13905930470347649</v>
      </c>
      <c r="L134">
        <f t="shared" si="48"/>
        <v>4.0899795501022499E-3</v>
      </c>
      <c r="M134">
        <f t="shared" si="50"/>
        <v>0.247</v>
      </c>
    </row>
    <row r="135" spans="1:13" x14ac:dyDescent="0.2">
      <c r="A135" t="s">
        <v>368</v>
      </c>
      <c r="B135">
        <v>539</v>
      </c>
      <c r="C135">
        <v>78</v>
      </c>
      <c r="D135">
        <v>19</v>
      </c>
      <c r="E135">
        <v>54</v>
      </c>
      <c r="F135">
        <v>3</v>
      </c>
      <c r="G135">
        <v>0.22500000000000001</v>
      </c>
      <c r="I135">
        <f t="shared" si="49"/>
        <v>0.14471243042671614</v>
      </c>
      <c r="J135">
        <f t="shared" si="46"/>
        <v>3.525046382189239E-2</v>
      </c>
      <c r="K135">
        <f t="shared" si="47"/>
        <v>0.10018552875695733</v>
      </c>
      <c r="L135">
        <f t="shared" si="48"/>
        <v>5.5658627087198514E-3</v>
      </c>
      <c r="M135">
        <f t="shared" si="50"/>
        <v>0.22500000000000001</v>
      </c>
    </row>
    <row r="136" spans="1:13" x14ac:dyDescent="0.2">
      <c r="A136" t="s">
        <v>394</v>
      </c>
      <c r="B136">
        <v>408</v>
      </c>
      <c r="C136">
        <v>54</v>
      </c>
      <c r="D136">
        <v>18</v>
      </c>
      <c r="E136">
        <v>59</v>
      </c>
      <c r="F136">
        <v>9</v>
      </c>
      <c r="G136">
        <v>0.21299999999999999</v>
      </c>
      <c r="I136">
        <f t="shared" si="49"/>
        <v>0.13235294117647059</v>
      </c>
      <c r="J136">
        <f t="shared" si="46"/>
        <v>4.4117647058823532E-2</v>
      </c>
      <c r="K136">
        <f t="shared" si="47"/>
        <v>0.14460784313725492</v>
      </c>
      <c r="L136">
        <f t="shared" si="48"/>
        <v>2.2058823529411766E-2</v>
      </c>
      <c r="M136">
        <f t="shared" si="50"/>
        <v>0.21299999999999999</v>
      </c>
    </row>
    <row r="137" spans="1:13" x14ac:dyDescent="0.2">
      <c r="A137" t="s">
        <v>410</v>
      </c>
      <c r="B137">
        <v>306</v>
      </c>
      <c r="C137">
        <v>42</v>
      </c>
      <c r="D137">
        <v>21</v>
      </c>
      <c r="E137">
        <v>57</v>
      </c>
      <c r="F137">
        <v>0</v>
      </c>
      <c r="G137">
        <v>0.23899999999999999</v>
      </c>
      <c r="I137">
        <f t="shared" si="49"/>
        <v>0.13725490196078433</v>
      </c>
      <c r="J137">
        <f t="shared" si="46"/>
        <v>6.8627450980392163E-2</v>
      </c>
      <c r="K137">
        <f t="shared" si="47"/>
        <v>0.18627450980392157</v>
      </c>
      <c r="L137">
        <f t="shared" si="48"/>
        <v>0</v>
      </c>
      <c r="M137">
        <f t="shared" si="50"/>
        <v>0.23899999999999999</v>
      </c>
    </row>
    <row r="138" spans="1:13" x14ac:dyDescent="0.2">
      <c r="A138" t="s">
        <v>374</v>
      </c>
      <c r="B138">
        <v>415</v>
      </c>
      <c r="C138">
        <v>49</v>
      </c>
      <c r="D138">
        <v>11</v>
      </c>
      <c r="E138">
        <v>58</v>
      </c>
      <c r="F138">
        <v>0</v>
      </c>
      <c r="G138">
        <v>0.27700000000000002</v>
      </c>
      <c r="I138">
        <f t="shared" si="49"/>
        <v>0.1180722891566265</v>
      </c>
      <c r="J138">
        <f t="shared" si="46"/>
        <v>2.6506024096385541E-2</v>
      </c>
      <c r="K138">
        <f t="shared" si="47"/>
        <v>0.13975903614457832</v>
      </c>
      <c r="L138">
        <f t="shared" si="48"/>
        <v>0</v>
      </c>
      <c r="M138">
        <f t="shared" si="50"/>
        <v>0.27700000000000002</v>
      </c>
    </row>
    <row r="139" spans="1:13" x14ac:dyDescent="0.2">
      <c r="A139" t="s">
        <v>418</v>
      </c>
      <c r="B139">
        <v>296</v>
      </c>
      <c r="C139">
        <v>47</v>
      </c>
      <c r="D139">
        <v>12</v>
      </c>
      <c r="E139">
        <v>45</v>
      </c>
      <c r="F139">
        <v>4</v>
      </c>
      <c r="G139">
        <v>0.27</v>
      </c>
      <c r="I139">
        <f t="shared" si="49"/>
        <v>0.15878378378378377</v>
      </c>
      <c r="J139">
        <f t="shared" si="46"/>
        <v>4.0540540540540543E-2</v>
      </c>
      <c r="K139">
        <f t="shared" si="47"/>
        <v>0.15202702702702703</v>
      </c>
      <c r="L139">
        <f t="shared" si="48"/>
        <v>1.3513513513513514E-2</v>
      </c>
      <c r="M139">
        <f t="shared" si="50"/>
        <v>0.27</v>
      </c>
    </row>
    <row r="140" spans="1:13" x14ac:dyDescent="0.2">
      <c r="A140" t="s">
        <v>399</v>
      </c>
      <c r="B140">
        <v>387</v>
      </c>
      <c r="C140">
        <v>46</v>
      </c>
      <c r="D140">
        <v>16</v>
      </c>
      <c r="E140">
        <v>58</v>
      </c>
      <c r="F140">
        <v>1</v>
      </c>
      <c r="G140">
        <v>0.23499999999999999</v>
      </c>
      <c r="I140">
        <f t="shared" si="49"/>
        <v>0.11886304909560723</v>
      </c>
      <c r="J140">
        <f t="shared" si="46"/>
        <v>4.1343669250645997E-2</v>
      </c>
      <c r="K140">
        <f t="shared" si="47"/>
        <v>0.14987080103359174</v>
      </c>
      <c r="L140">
        <f t="shared" si="48"/>
        <v>2.5839793281653748E-3</v>
      </c>
      <c r="M140">
        <f t="shared" si="50"/>
        <v>0.23499999999999999</v>
      </c>
    </row>
    <row r="141" spans="1:13" x14ac:dyDescent="0.2">
      <c r="A141" t="s">
        <v>383</v>
      </c>
      <c r="B141">
        <v>351</v>
      </c>
      <c r="C141">
        <v>49</v>
      </c>
      <c r="D141">
        <v>11</v>
      </c>
      <c r="E141">
        <v>47</v>
      </c>
      <c r="F141">
        <v>2</v>
      </c>
      <c r="G141">
        <v>0.26200000000000001</v>
      </c>
      <c r="I141">
        <f t="shared" si="49"/>
        <v>0.1396011396011396</v>
      </c>
      <c r="J141">
        <f t="shared" si="46"/>
        <v>3.1339031339031341E-2</v>
      </c>
      <c r="K141">
        <f t="shared" si="47"/>
        <v>0.13390313390313391</v>
      </c>
      <c r="L141">
        <f t="shared" si="48"/>
        <v>5.6980056980056983E-3</v>
      </c>
      <c r="M141">
        <f t="shared" si="50"/>
        <v>0.26200000000000001</v>
      </c>
    </row>
    <row r="142" spans="1:13" x14ac:dyDescent="0.2">
      <c r="A142" t="s">
        <v>403</v>
      </c>
      <c r="B142">
        <v>247</v>
      </c>
      <c r="C142">
        <v>41</v>
      </c>
      <c r="D142">
        <v>16</v>
      </c>
      <c r="E142">
        <v>37</v>
      </c>
      <c r="F142">
        <v>7</v>
      </c>
      <c r="G142">
        <v>0.219</v>
      </c>
      <c r="I142">
        <f t="shared" si="49"/>
        <v>0.16599190283400811</v>
      </c>
      <c r="J142">
        <f t="shared" si="46"/>
        <v>6.4777327935222673E-2</v>
      </c>
      <c r="K142">
        <f t="shared" si="47"/>
        <v>0.14979757085020243</v>
      </c>
      <c r="L142">
        <f t="shared" si="48"/>
        <v>2.8340080971659919E-2</v>
      </c>
      <c r="M142">
        <f t="shared" si="50"/>
        <v>0.219</v>
      </c>
    </row>
    <row r="143" spans="1:13" x14ac:dyDescent="0.2">
      <c r="A143" t="s">
        <v>416</v>
      </c>
      <c r="B143">
        <v>288</v>
      </c>
      <c r="C143">
        <v>33</v>
      </c>
      <c r="D143">
        <v>13</v>
      </c>
      <c r="E143">
        <v>51</v>
      </c>
      <c r="F143">
        <v>1</v>
      </c>
      <c r="G143">
        <v>0.26400000000000001</v>
      </c>
      <c r="I143">
        <f t="shared" si="49"/>
        <v>0.11458333333333333</v>
      </c>
      <c r="J143">
        <f t="shared" si="46"/>
        <v>4.5138888888888888E-2</v>
      </c>
      <c r="K143">
        <f t="shared" si="47"/>
        <v>0.17708333333333334</v>
      </c>
      <c r="L143">
        <f t="shared" si="48"/>
        <v>3.472222222222222E-3</v>
      </c>
      <c r="M143">
        <f t="shared" si="50"/>
        <v>0.26400000000000001</v>
      </c>
    </row>
    <row r="144" spans="1:13" x14ac:dyDescent="0.2">
      <c r="A144" t="s">
        <v>360</v>
      </c>
      <c r="B144">
        <v>143</v>
      </c>
      <c r="C144">
        <v>30</v>
      </c>
      <c r="D144">
        <v>15</v>
      </c>
      <c r="E144">
        <v>36</v>
      </c>
      <c r="F144">
        <v>0</v>
      </c>
      <c r="G144">
        <v>0.32200000000000001</v>
      </c>
      <c r="I144">
        <f t="shared" si="49"/>
        <v>0.20979020979020979</v>
      </c>
      <c r="J144">
        <f t="shared" si="46"/>
        <v>0.1048951048951049</v>
      </c>
      <c r="K144">
        <f t="shared" si="47"/>
        <v>0.25174825174825177</v>
      </c>
      <c r="L144">
        <f t="shared" si="48"/>
        <v>0</v>
      </c>
      <c r="M144">
        <f t="shared" si="50"/>
        <v>0.32200000000000001</v>
      </c>
    </row>
    <row r="145" spans="1:13" x14ac:dyDescent="0.2">
      <c r="A145" t="s">
        <v>414</v>
      </c>
      <c r="B145">
        <v>316</v>
      </c>
      <c r="C145">
        <v>36</v>
      </c>
      <c r="D145">
        <v>9</v>
      </c>
      <c r="E145">
        <v>29</v>
      </c>
      <c r="F145">
        <v>11</v>
      </c>
      <c r="G145">
        <v>0.253</v>
      </c>
      <c r="I145">
        <f t="shared" si="49"/>
        <v>0.11392405063291139</v>
      </c>
      <c r="J145">
        <f t="shared" si="46"/>
        <v>2.8481012658227847E-2</v>
      </c>
      <c r="K145">
        <f t="shared" si="47"/>
        <v>9.1772151898734181E-2</v>
      </c>
      <c r="L145">
        <f t="shared" si="48"/>
        <v>3.4810126582278479E-2</v>
      </c>
      <c r="M145">
        <f t="shared" si="50"/>
        <v>0.253</v>
      </c>
    </row>
    <row r="146" spans="1:13" x14ac:dyDescent="0.2">
      <c r="A146" t="s">
        <v>419</v>
      </c>
      <c r="B146">
        <v>210</v>
      </c>
      <c r="C146">
        <v>27</v>
      </c>
      <c r="D146">
        <v>12</v>
      </c>
      <c r="E146">
        <v>42</v>
      </c>
      <c r="F146">
        <v>0</v>
      </c>
      <c r="G146">
        <v>0.27600000000000002</v>
      </c>
      <c r="I146">
        <f t="shared" si="49"/>
        <v>0.12857142857142856</v>
      </c>
      <c r="J146">
        <f t="shared" ref="J146:J165" si="51">D146/$B146</f>
        <v>5.7142857142857141E-2</v>
      </c>
      <c r="K146">
        <f>E146/$B146</f>
        <v>0.2</v>
      </c>
      <c r="L146">
        <f t="shared" ref="L146:L165" si="52">F146/$B146</f>
        <v>0</v>
      </c>
      <c r="M146">
        <f t="shared" si="50"/>
        <v>0.27600000000000002</v>
      </c>
    </row>
    <row r="147" spans="1:13" x14ac:dyDescent="0.2">
      <c r="A147" t="s">
        <v>395</v>
      </c>
      <c r="B147">
        <v>190</v>
      </c>
      <c r="C147">
        <v>25</v>
      </c>
      <c r="D147">
        <v>10</v>
      </c>
      <c r="E147">
        <v>32</v>
      </c>
      <c r="F147">
        <v>2</v>
      </c>
      <c r="G147">
        <v>0.26300000000000001</v>
      </c>
      <c r="I147">
        <f t="shared" si="49"/>
        <v>0.13157894736842105</v>
      </c>
      <c r="J147">
        <f t="shared" si="51"/>
        <v>5.2631578947368418E-2</v>
      </c>
      <c r="K147">
        <f t="shared" ref="K147:K165" si="53">E147/$B147</f>
        <v>0.16842105263157894</v>
      </c>
      <c r="L147">
        <f t="shared" si="52"/>
        <v>1.0526315789473684E-2</v>
      </c>
      <c r="M147">
        <f t="shared" si="50"/>
        <v>0.26300000000000001</v>
      </c>
    </row>
    <row r="148" spans="1:13" x14ac:dyDescent="0.2">
      <c r="A148" t="s">
        <v>420</v>
      </c>
      <c r="B148">
        <v>318</v>
      </c>
      <c r="C148">
        <v>41</v>
      </c>
      <c r="D148">
        <v>15</v>
      </c>
      <c r="E148">
        <v>39</v>
      </c>
      <c r="F148">
        <v>1</v>
      </c>
      <c r="G148">
        <v>0.185</v>
      </c>
      <c r="I148">
        <f t="shared" si="49"/>
        <v>0.12893081761006289</v>
      </c>
      <c r="J148">
        <f t="shared" si="51"/>
        <v>4.716981132075472E-2</v>
      </c>
      <c r="K148">
        <f t="shared" si="53"/>
        <v>0.12264150943396226</v>
      </c>
      <c r="L148">
        <f t="shared" si="52"/>
        <v>3.1446540880503146E-3</v>
      </c>
      <c r="M148">
        <f t="shared" si="50"/>
        <v>0.185</v>
      </c>
    </row>
    <row r="149" spans="1:13" x14ac:dyDescent="0.2">
      <c r="A149" t="s">
        <v>382</v>
      </c>
      <c r="B149">
        <v>362</v>
      </c>
      <c r="C149">
        <v>36</v>
      </c>
      <c r="D149">
        <v>11</v>
      </c>
      <c r="E149">
        <v>34</v>
      </c>
      <c r="F149">
        <v>2</v>
      </c>
      <c r="G149">
        <v>0.22900000000000001</v>
      </c>
      <c r="I149">
        <f t="shared" si="49"/>
        <v>9.9447513812154692E-2</v>
      </c>
      <c r="J149">
        <f t="shared" si="51"/>
        <v>3.0386740331491711E-2</v>
      </c>
      <c r="K149">
        <f t="shared" si="53"/>
        <v>9.3922651933701654E-2</v>
      </c>
      <c r="L149">
        <f t="shared" si="52"/>
        <v>5.5248618784530384E-3</v>
      </c>
      <c r="M149">
        <f t="shared" si="50"/>
        <v>0.22900000000000001</v>
      </c>
    </row>
    <row r="150" spans="1:13" x14ac:dyDescent="0.2">
      <c r="A150" t="s">
        <v>405</v>
      </c>
      <c r="B150">
        <v>149</v>
      </c>
      <c r="C150">
        <v>23</v>
      </c>
      <c r="D150">
        <v>12</v>
      </c>
      <c r="E150">
        <v>30</v>
      </c>
      <c r="F150">
        <v>0</v>
      </c>
      <c r="G150">
        <v>0.26200000000000001</v>
      </c>
      <c r="I150">
        <f t="shared" si="49"/>
        <v>0.15436241610738255</v>
      </c>
      <c r="J150">
        <f t="shared" si="51"/>
        <v>8.0536912751677847E-2</v>
      </c>
      <c r="K150">
        <f t="shared" si="53"/>
        <v>0.20134228187919462</v>
      </c>
      <c r="L150">
        <f t="shared" si="52"/>
        <v>0</v>
      </c>
      <c r="M150">
        <f t="shared" si="50"/>
        <v>0.26200000000000001</v>
      </c>
    </row>
    <row r="151" spans="1:13" x14ac:dyDescent="0.2">
      <c r="A151" t="s">
        <v>372</v>
      </c>
      <c r="B151">
        <v>266</v>
      </c>
      <c r="C151">
        <v>32</v>
      </c>
      <c r="D151">
        <v>13</v>
      </c>
      <c r="E151">
        <v>41</v>
      </c>
      <c r="F151">
        <v>0</v>
      </c>
      <c r="G151">
        <v>0.19900000000000001</v>
      </c>
      <c r="I151">
        <f t="shared" si="49"/>
        <v>0.12030075187969924</v>
      </c>
      <c r="J151">
        <f t="shared" si="51"/>
        <v>4.8872180451127817E-2</v>
      </c>
      <c r="K151">
        <f t="shared" si="53"/>
        <v>0.15413533834586465</v>
      </c>
      <c r="L151">
        <f t="shared" si="52"/>
        <v>0</v>
      </c>
      <c r="M151">
        <f t="shared" si="50"/>
        <v>0.19900000000000001</v>
      </c>
    </row>
    <row r="152" spans="1:13" x14ac:dyDescent="0.2">
      <c r="A152" t="s">
        <v>411</v>
      </c>
      <c r="B152">
        <v>230</v>
      </c>
      <c r="C152">
        <v>22</v>
      </c>
      <c r="D152">
        <v>9</v>
      </c>
      <c r="E152">
        <v>40</v>
      </c>
      <c r="F152">
        <v>0</v>
      </c>
      <c r="G152">
        <v>0.248</v>
      </c>
      <c r="I152">
        <f t="shared" si="49"/>
        <v>9.5652173913043481E-2</v>
      </c>
      <c r="J152">
        <f t="shared" si="51"/>
        <v>3.9130434782608699E-2</v>
      </c>
      <c r="K152">
        <f t="shared" si="53"/>
        <v>0.17391304347826086</v>
      </c>
      <c r="L152">
        <f t="shared" si="52"/>
        <v>0</v>
      </c>
      <c r="M152">
        <f t="shared" si="50"/>
        <v>0.248</v>
      </c>
    </row>
    <row r="153" spans="1:13" x14ac:dyDescent="0.2">
      <c r="A153" t="s">
        <v>417</v>
      </c>
      <c r="B153">
        <v>470</v>
      </c>
      <c r="C153">
        <v>40</v>
      </c>
      <c r="D153">
        <v>16</v>
      </c>
      <c r="E153">
        <v>49</v>
      </c>
      <c r="F153">
        <v>2</v>
      </c>
      <c r="G153">
        <v>0.16800000000000001</v>
      </c>
      <c r="I153">
        <f t="shared" si="49"/>
        <v>8.5106382978723402E-2</v>
      </c>
      <c r="J153">
        <f t="shared" si="51"/>
        <v>3.4042553191489362E-2</v>
      </c>
      <c r="K153">
        <f t="shared" si="53"/>
        <v>0.10425531914893617</v>
      </c>
      <c r="L153">
        <f t="shared" si="52"/>
        <v>4.2553191489361703E-3</v>
      </c>
      <c r="M153">
        <f t="shared" si="50"/>
        <v>0.16800000000000001</v>
      </c>
    </row>
    <row r="154" spans="1:13" x14ac:dyDescent="0.2">
      <c r="A154" t="s">
        <v>406</v>
      </c>
      <c r="B154">
        <v>207</v>
      </c>
      <c r="C154">
        <v>34</v>
      </c>
      <c r="D154">
        <v>6</v>
      </c>
      <c r="E154">
        <v>31</v>
      </c>
      <c r="F154">
        <v>1</v>
      </c>
      <c r="G154">
        <v>0.222</v>
      </c>
      <c r="I154">
        <f t="shared" si="49"/>
        <v>0.16425120772946861</v>
      </c>
      <c r="J154">
        <f t="shared" si="51"/>
        <v>2.8985507246376812E-2</v>
      </c>
      <c r="K154">
        <f t="shared" si="53"/>
        <v>0.14975845410628019</v>
      </c>
      <c r="L154">
        <f t="shared" si="52"/>
        <v>4.830917874396135E-3</v>
      </c>
      <c r="M154">
        <f t="shared" si="50"/>
        <v>0.222</v>
      </c>
    </row>
    <row r="155" spans="1:13" x14ac:dyDescent="0.2">
      <c r="A155" t="s">
        <v>367</v>
      </c>
      <c r="B155">
        <v>236</v>
      </c>
      <c r="C155">
        <v>28</v>
      </c>
      <c r="D155">
        <v>8</v>
      </c>
      <c r="E155">
        <v>22</v>
      </c>
      <c r="F155">
        <v>0</v>
      </c>
      <c r="G155">
        <v>0.25900000000000001</v>
      </c>
      <c r="I155">
        <f t="shared" si="49"/>
        <v>0.11864406779661017</v>
      </c>
      <c r="J155">
        <f t="shared" si="51"/>
        <v>3.3898305084745763E-2</v>
      </c>
      <c r="K155">
        <f t="shared" si="53"/>
        <v>9.3220338983050849E-2</v>
      </c>
      <c r="L155">
        <f t="shared" si="52"/>
        <v>0</v>
      </c>
      <c r="M155">
        <f t="shared" si="50"/>
        <v>0.25900000000000001</v>
      </c>
    </row>
    <row r="156" spans="1:13" x14ac:dyDescent="0.2">
      <c r="A156" t="s">
        <v>397</v>
      </c>
      <c r="B156">
        <v>152</v>
      </c>
      <c r="C156">
        <v>17</v>
      </c>
      <c r="D156">
        <v>4</v>
      </c>
      <c r="E156">
        <v>12</v>
      </c>
      <c r="F156">
        <v>1</v>
      </c>
      <c r="G156">
        <v>0.30299999999999999</v>
      </c>
      <c r="I156">
        <f t="shared" si="49"/>
        <v>0.1118421052631579</v>
      </c>
      <c r="J156">
        <f t="shared" si="51"/>
        <v>2.6315789473684209E-2</v>
      </c>
      <c r="K156">
        <f t="shared" si="53"/>
        <v>7.8947368421052627E-2</v>
      </c>
      <c r="L156">
        <f t="shared" si="52"/>
        <v>6.5789473684210523E-3</v>
      </c>
      <c r="M156">
        <f t="shared" si="50"/>
        <v>0.30299999999999999</v>
      </c>
    </row>
    <row r="157" spans="1:13" x14ac:dyDescent="0.2">
      <c r="A157" t="s">
        <v>421</v>
      </c>
      <c r="B157">
        <v>111</v>
      </c>
      <c r="C157">
        <v>18</v>
      </c>
      <c r="D157">
        <v>8</v>
      </c>
      <c r="E157">
        <v>18</v>
      </c>
      <c r="F157">
        <v>0</v>
      </c>
      <c r="G157">
        <v>0.18</v>
      </c>
      <c r="I157">
        <f t="shared" si="49"/>
        <v>0.16216216216216217</v>
      </c>
      <c r="J157">
        <f t="shared" si="51"/>
        <v>7.2072072072072071E-2</v>
      </c>
      <c r="K157">
        <f t="shared" si="53"/>
        <v>0.16216216216216217</v>
      </c>
      <c r="L157">
        <f t="shared" si="52"/>
        <v>0</v>
      </c>
      <c r="M157">
        <f t="shared" si="50"/>
        <v>0.18</v>
      </c>
    </row>
    <row r="158" spans="1:13" x14ac:dyDescent="0.2">
      <c r="A158" t="s">
        <v>376</v>
      </c>
      <c r="B158">
        <v>70</v>
      </c>
      <c r="C158">
        <v>10</v>
      </c>
      <c r="D158">
        <v>4</v>
      </c>
      <c r="E158">
        <v>14</v>
      </c>
      <c r="F158">
        <v>0</v>
      </c>
      <c r="G158">
        <v>0.314</v>
      </c>
      <c r="I158">
        <f t="shared" si="49"/>
        <v>0.14285714285714285</v>
      </c>
      <c r="J158">
        <f t="shared" si="51"/>
        <v>5.7142857142857141E-2</v>
      </c>
      <c r="K158">
        <f t="shared" si="53"/>
        <v>0.2</v>
      </c>
      <c r="L158">
        <f t="shared" si="52"/>
        <v>0</v>
      </c>
      <c r="M158">
        <f t="shared" si="50"/>
        <v>0.314</v>
      </c>
    </row>
    <row r="159" spans="1:13" x14ac:dyDescent="0.2">
      <c r="A159" t="s">
        <v>422</v>
      </c>
      <c r="B159">
        <v>50</v>
      </c>
      <c r="C159">
        <v>11</v>
      </c>
      <c r="D159">
        <v>4</v>
      </c>
      <c r="E159">
        <v>10</v>
      </c>
      <c r="F159">
        <v>2</v>
      </c>
      <c r="G159">
        <v>0.26</v>
      </c>
      <c r="I159">
        <f t="shared" si="49"/>
        <v>0.22</v>
      </c>
      <c r="J159">
        <f t="shared" si="51"/>
        <v>0.08</v>
      </c>
      <c r="K159">
        <f t="shared" si="53"/>
        <v>0.2</v>
      </c>
      <c r="L159">
        <f t="shared" si="52"/>
        <v>0.04</v>
      </c>
      <c r="M159">
        <f t="shared" si="50"/>
        <v>0.26</v>
      </c>
    </row>
    <row r="160" spans="1:13" x14ac:dyDescent="0.2">
      <c r="A160" t="s">
        <v>362</v>
      </c>
      <c r="B160">
        <v>143</v>
      </c>
      <c r="C160">
        <v>14</v>
      </c>
      <c r="D160">
        <v>5</v>
      </c>
      <c r="E160">
        <v>11</v>
      </c>
      <c r="F160">
        <v>0</v>
      </c>
      <c r="G160">
        <v>0.224</v>
      </c>
      <c r="I160">
        <f t="shared" si="49"/>
        <v>9.7902097902097904E-2</v>
      </c>
      <c r="J160">
        <f t="shared" si="51"/>
        <v>3.4965034965034968E-2</v>
      </c>
      <c r="K160">
        <f t="shared" si="53"/>
        <v>7.6923076923076927E-2</v>
      </c>
      <c r="L160">
        <f t="shared" si="52"/>
        <v>0</v>
      </c>
      <c r="M160">
        <f t="shared" si="50"/>
        <v>0.224</v>
      </c>
    </row>
    <row r="161" spans="1:13" x14ac:dyDescent="0.2">
      <c r="A161" t="s">
        <v>404</v>
      </c>
      <c r="B161">
        <v>106</v>
      </c>
      <c r="C161">
        <v>14</v>
      </c>
      <c r="D161">
        <v>3</v>
      </c>
      <c r="E161">
        <v>11</v>
      </c>
      <c r="F161">
        <v>0</v>
      </c>
      <c r="G161">
        <v>0.22600000000000001</v>
      </c>
      <c r="I161">
        <f t="shared" si="49"/>
        <v>0.13207547169811321</v>
      </c>
      <c r="J161">
        <f t="shared" si="51"/>
        <v>2.8301886792452831E-2</v>
      </c>
      <c r="K161">
        <f t="shared" si="53"/>
        <v>0.10377358490566038</v>
      </c>
      <c r="L161">
        <f t="shared" si="52"/>
        <v>0</v>
      </c>
      <c r="M161">
        <f t="shared" si="50"/>
        <v>0.22600000000000001</v>
      </c>
    </row>
    <row r="162" spans="1:13" x14ac:dyDescent="0.2">
      <c r="A162" t="s">
        <v>392</v>
      </c>
      <c r="B162">
        <v>87</v>
      </c>
      <c r="C162">
        <v>9</v>
      </c>
      <c r="D162">
        <v>4</v>
      </c>
      <c r="E162">
        <v>13</v>
      </c>
      <c r="F162">
        <v>0</v>
      </c>
      <c r="G162">
        <v>0.20699999999999999</v>
      </c>
      <c r="I162">
        <f t="shared" si="49"/>
        <v>0.10344827586206896</v>
      </c>
      <c r="J162">
        <f t="shared" si="51"/>
        <v>4.5977011494252873E-2</v>
      </c>
      <c r="K162">
        <f t="shared" si="53"/>
        <v>0.14942528735632185</v>
      </c>
      <c r="L162">
        <f t="shared" si="52"/>
        <v>0</v>
      </c>
      <c r="M162">
        <f t="shared" si="50"/>
        <v>0.20699999999999999</v>
      </c>
    </row>
    <row r="163" spans="1:13" x14ac:dyDescent="0.2">
      <c r="A163" t="s">
        <v>423</v>
      </c>
      <c r="B163">
        <v>87</v>
      </c>
      <c r="C163">
        <v>11</v>
      </c>
      <c r="D163">
        <v>5</v>
      </c>
      <c r="E163">
        <v>11</v>
      </c>
      <c r="F163">
        <v>0</v>
      </c>
      <c r="G163">
        <v>0.184</v>
      </c>
      <c r="I163">
        <f t="shared" si="49"/>
        <v>0.12643678160919541</v>
      </c>
      <c r="J163">
        <f t="shared" si="51"/>
        <v>5.7471264367816091E-2</v>
      </c>
      <c r="K163">
        <f t="shared" si="53"/>
        <v>0.12643678160919541</v>
      </c>
      <c r="L163">
        <f t="shared" si="52"/>
        <v>0</v>
      </c>
      <c r="M163">
        <f t="shared" si="50"/>
        <v>0.184</v>
      </c>
    </row>
    <row r="164" spans="1:13" x14ac:dyDescent="0.2">
      <c r="A164" t="s">
        <v>132</v>
      </c>
      <c r="B164">
        <v>163</v>
      </c>
      <c r="C164">
        <v>13</v>
      </c>
      <c r="D164">
        <v>3</v>
      </c>
      <c r="E164">
        <v>21</v>
      </c>
      <c r="F164">
        <v>0</v>
      </c>
      <c r="G164">
        <v>0.19</v>
      </c>
      <c r="I164">
        <f>C164/$B164</f>
        <v>7.9754601226993863E-2</v>
      </c>
      <c r="J164">
        <f t="shared" si="51"/>
        <v>1.8404907975460124E-2</v>
      </c>
      <c r="K164">
        <f t="shared" si="53"/>
        <v>0.12883435582822086</v>
      </c>
      <c r="L164">
        <f t="shared" si="52"/>
        <v>0</v>
      </c>
      <c r="M164">
        <f t="shared" si="50"/>
        <v>0.19</v>
      </c>
    </row>
    <row r="165" spans="1:13" x14ac:dyDescent="0.2">
      <c r="A165" t="s">
        <v>409</v>
      </c>
      <c r="B165">
        <v>118</v>
      </c>
      <c r="C165">
        <v>14</v>
      </c>
      <c r="D165">
        <v>5</v>
      </c>
      <c r="E165">
        <v>10</v>
      </c>
      <c r="F165">
        <v>0</v>
      </c>
      <c r="G165">
        <v>0.17799999999999999</v>
      </c>
      <c r="I165">
        <f>C165/$B165</f>
        <v>0.11864406779661017</v>
      </c>
      <c r="J165">
        <f t="shared" si="51"/>
        <v>4.2372881355932202E-2</v>
      </c>
      <c r="K165">
        <f t="shared" si="53"/>
        <v>8.4745762711864403E-2</v>
      </c>
      <c r="L165">
        <f t="shared" si="52"/>
        <v>0</v>
      </c>
      <c r="M165">
        <f t="shared" si="50"/>
        <v>0.17799999999999999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074F-4B4B-B74B-883E-77D7DF40C50A}">
  <dimension ref="A1:AC208"/>
  <sheetViews>
    <sheetView topLeftCell="H1" zoomScale="89" workbookViewId="0">
      <selection activeCell="P16" sqref="P16"/>
    </sheetView>
  </sheetViews>
  <sheetFormatPr baseColWidth="10" defaultRowHeight="16" x14ac:dyDescent="0.2"/>
  <cols>
    <col min="1" max="1" width="23.83203125" customWidth="1"/>
    <col min="16" max="16" width="22.6640625" customWidth="1"/>
    <col min="24" max="24" width="23.6640625" customWidth="1"/>
  </cols>
  <sheetData>
    <row r="1" spans="1:29" x14ac:dyDescent="0.2">
      <c r="A1">
        <v>2020</v>
      </c>
      <c r="P1" t="s">
        <v>425</v>
      </c>
      <c r="Q1" t="s">
        <v>52</v>
      </c>
      <c r="R1" t="s">
        <v>7</v>
      </c>
      <c r="S1" t="s">
        <v>4</v>
      </c>
      <c r="T1" t="s">
        <v>10</v>
      </c>
      <c r="U1" t="s">
        <v>13</v>
      </c>
      <c r="V1" t="s">
        <v>2</v>
      </c>
      <c r="X1" t="s">
        <v>357</v>
      </c>
      <c r="Y1" t="s">
        <v>7</v>
      </c>
      <c r="Z1" t="s">
        <v>4</v>
      </c>
      <c r="AA1" t="s">
        <v>10</v>
      </c>
      <c r="AB1" t="s">
        <v>13</v>
      </c>
      <c r="AC1" t="s">
        <v>2</v>
      </c>
    </row>
    <row r="2" spans="1:29" x14ac:dyDescent="0.2">
      <c r="A2" t="s">
        <v>51</v>
      </c>
      <c r="B2" t="s">
        <v>52</v>
      </c>
      <c r="C2" t="s">
        <v>7</v>
      </c>
      <c r="D2" t="s">
        <v>4</v>
      </c>
      <c r="E2" t="s">
        <v>10</v>
      </c>
      <c r="F2" t="s">
        <v>13</v>
      </c>
      <c r="G2" t="s">
        <v>2</v>
      </c>
      <c r="I2" t="s">
        <v>159</v>
      </c>
      <c r="J2" t="s">
        <v>160</v>
      </c>
      <c r="K2" t="s">
        <v>161</v>
      </c>
      <c r="L2" t="s">
        <v>162</v>
      </c>
      <c r="M2" t="s">
        <v>163</v>
      </c>
      <c r="O2" s="1" t="s">
        <v>3</v>
      </c>
      <c r="P2" s="8" t="s">
        <v>361</v>
      </c>
      <c r="Q2">
        <v>566</v>
      </c>
      <c r="R2">
        <f>$Q$2*AVERAGE(I3,I67,I145)</f>
        <v>95.691612870832344</v>
      </c>
      <c r="S2">
        <f t="shared" ref="S2:U2" si="0">$Q$2*AVERAGE(J3,J67,J145)</f>
        <v>23.491705198462355</v>
      </c>
      <c r="T2">
        <f t="shared" si="0"/>
        <v>76.713602543445845</v>
      </c>
      <c r="U2">
        <f t="shared" si="0"/>
        <v>18.639806199722358</v>
      </c>
      <c r="V2">
        <f>AVERAGE(M3,M67,M145)</f>
        <v>0.317</v>
      </c>
      <c r="W2">
        <v>4</v>
      </c>
      <c r="X2" s="8" t="s">
        <v>361</v>
      </c>
      <c r="Y2" s="10">
        <f>R2-R$34</f>
        <v>22.193647511951795</v>
      </c>
      <c r="Z2" s="10">
        <f t="shared" ref="Z2:AC17" si="1">S2-S$34</f>
        <v>7.2588036805207743</v>
      </c>
      <c r="AA2" s="10">
        <f t="shared" si="1"/>
        <v>13.182382195713799</v>
      </c>
      <c r="AB2" s="10">
        <f t="shared" si="1"/>
        <v>7.3213503081097748</v>
      </c>
      <c r="AC2" s="10">
        <f t="shared" si="1"/>
        <v>4.9955555555555586E-2</v>
      </c>
    </row>
    <row r="3" spans="1:29" x14ac:dyDescent="0.2">
      <c r="A3" t="s">
        <v>361</v>
      </c>
      <c r="B3">
        <v>195</v>
      </c>
      <c r="C3">
        <v>41</v>
      </c>
      <c r="D3">
        <v>10</v>
      </c>
      <c r="E3">
        <v>27</v>
      </c>
      <c r="F3">
        <v>3</v>
      </c>
      <c r="G3">
        <v>0.36399999999999999</v>
      </c>
      <c r="I3">
        <f>C3/$B3</f>
        <v>0.21025641025641026</v>
      </c>
      <c r="J3">
        <f t="shared" ref="J3:K3" si="2">D3/$B3</f>
        <v>5.128205128205128E-2</v>
      </c>
      <c r="K3">
        <f t="shared" si="2"/>
        <v>0.13846153846153847</v>
      </c>
      <c r="L3">
        <f>F3/$B3</f>
        <v>1.5384615384615385E-2</v>
      </c>
      <c r="M3">
        <f>G3</f>
        <v>0.36399999999999999</v>
      </c>
      <c r="O3" s="1" t="s">
        <v>5</v>
      </c>
      <c r="P3" t="s">
        <v>427</v>
      </c>
      <c r="Q3">
        <v>591</v>
      </c>
      <c r="R3">
        <f>$Q$3*AVERAGE(I4,I69,I138)</f>
        <v>87.990312957010232</v>
      </c>
      <c r="S3">
        <f t="shared" ref="S3:U3" si="3">$Q$3*AVERAGE(J4,J69,J138)</f>
        <v>15.51818739585638</v>
      </c>
      <c r="T3">
        <f t="shared" si="3"/>
        <v>63.939931579253482</v>
      </c>
      <c r="U3">
        <f t="shared" si="3"/>
        <v>29.344766196637547</v>
      </c>
      <c r="V3">
        <f>AVERAGE(M4,M69,M138)</f>
        <v>0.29599999999999999</v>
      </c>
      <c r="W3">
        <v>4</v>
      </c>
      <c r="X3" t="s">
        <v>427</v>
      </c>
      <c r="Y3" s="10">
        <f t="shared" ref="Y3:Y31" si="4">R3-R$34</f>
        <v>14.492347598129683</v>
      </c>
      <c r="Z3">
        <f t="shared" si="1"/>
        <v>-0.71471412208520135</v>
      </c>
      <c r="AA3" s="10">
        <f t="shared" si="1"/>
        <v>0.40871123152143696</v>
      </c>
      <c r="AB3" s="10">
        <f t="shared" si="1"/>
        <v>18.026310305024964</v>
      </c>
      <c r="AC3" s="10">
        <f t="shared" si="1"/>
        <v>2.8955555555555568E-2</v>
      </c>
    </row>
    <row r="4" spans="1:29" x14ac:dyDescent="0.2">
      <c r="A4" t="s">
        <v>427</v>
      </c>
      <c r="B4">
        <v>248</v>
      </c>
      <c r="C4">
        <v>38</v>
      </c>
      <c r="D4">
        <v>9</v>
      </c>
      <c r="E4">
        <v>30</v>
      </c>
      <c r="F4">
        <v>12</v>
      </c>
      <c r="G4">
        <v>0.28199999999999997</v>
      </c>
      <c r="I4">
        <f t="shared" ref="I4:I67" si="5">C4/$B4</f>
        <v>0.15322580645161291</v>
      </c>
      <c r="J4">
        <f t="shared" ref="J4:J67" si="6">D4/$B4</f>
        <v>3.6290322580645164E-2</v>
      </c>
      <c r="K4">
        <f t="shared" ref="K4:K67" si="7">E4/$B4</f>
        <v>0.12096774193548387</v>
      </c>
      <c r="L4">
        <f t="shared" ref="L4:L67" si="8">F4/$B4</f>
        <v>4.8387096774193547E-2</v>
      </c>
      <c r="M4">
        <f t="shared" ref="M4:M67" si="9">G4</f>
        <v>0.28199999999999997</v>
      </c>
      <c r="O4" s="1" t="s">
        <v>8</v>
      </c>
      <c r="P4" s="8" t="s">
        <v>440</v>
      </c>
      <c r="Q4">
        <v>575</v>
      </c>
      <c r="R4">
        <f>$Q$4*AVERAGE(I17,I68,I139)</f>
        <v>96.151567183231236</v>
      </c>
      <c r="S4">
        <f t="shared" ref="S4:U4" si="10">$Q$4*AVERAGE(J17,J68,J139)</f>
        <v>24.132010755682874</v>
      </c>
      <c r="T4">
        <f t="shared" si="10"/>
        <v>78.21303438569268</v>
      </c>
      <c r="U4">
        <f t="shared" si="10"/>
        <v>13.564338548159643</v>
      </c>
      <c r="V4">
        <f>AVERAGE(M17,M68,M139)</f>
        <v>0.27566666666666667</v>
      </c>
      <c r="W4">
        <v>4</v>
      </c>
      <c r="X4" s="8" t="s">
        <v>440</v>
      </c>
      <c r="Y4" s="10">
        <f t="shared" si="4"/>
        <v>22.653601824350687</v>
      </c>
      <c r="Z4" s="10">
        <f t="shared" si="1"/>
        <v>7.8991092377412926</v>
      </c>
      <c r="AA4" s="10">
        <f t="shared" si="1"/>
        <v>14.681814037960635</v>
      </c>
      <c r="AB4" s="10">
        <f t="shared" si="1"/>
        <v>2.2458826565470602</v>
      </c>
      <c r="AC4" s="10">
        <f t="shared" si="1"/>
        <v>8.6222222222222533E-3</v>
      </c>
    </row>
    <row r="5" spans="1:29" x14ac:dyDescent="0.2">
      <c r="A5" t="s">
        <v>428</v>
      </c>
      <c r="B5">
        <v>193</v>
      </c>
      <c r="C5">
        <v>36</v>
      </c>
      <c r="D5">
        <v>14</v>
      </c>
      <c r="E5">
        <v>37</v>
      </c>
      <c r="F5">
        <v>3</v>
      </c>
      <c r="G5">
        <v>0.26900000000000002</v>
      </c>
      <c r="I5">
        <f t="shared" si="5"/>
        <v>0.18652849740932642</v>
      </c>
      <c r="J5">
        <f t="shared" si="6"/>
        <v>7.2538860103626937E-2</v>
      </c>
      <c r="K5">
        <f t="shared" si="7"/>
        <v>0.19170984455958548</v>
      </c>
      <c r="L5">
        <f t="shared" si="8"/>
        <v>1.5544041450777202E-2</v>
      </c>
      <c r="M5">
        <f t="shared" si="9"/>
        <v>0.26900000000000002</v>
      </c>
      <c r="O5" s="1" t="s">
        <v>11</v>
      </c>
      <c r="P5" s="8" t="s">
        <v>445</v>
      </c>
      <c r="Q5">
        <v>597</v>
      </c>
      <c r="R5">
        <f>$Q$5*AVERAGE(I24,I70,I141)</f>
        <v>99.892037453183505</v>
      </c>
      <c r="S5">
        <f t="shared" ref="S5:U5" si="11">$Q$5*AVERAGE(J24,J70,J141)</f>
        <v>22.36486095505618</v>
      </c>
      <c r="T5">
        <f t="shared" si="11"/>
        <v>70.840459737827715</v>
      </c>
      <c r="U5">
        <f t="shared" si="11"/>
        <v>10.79612265917603</v>
      </c>
      <c r="V5">
        <f>AVERAGE(M24,M70,M141)</f>
        <v>0.27800000000000002</v>
      </c>
      <c r="W5">
        <v>4</v>
      </c>
      <c r="X5" s="8" t="s">
        <v>445</v>
      </c>
      <c r="Y5" s="10">
        <f t="shared" si="4"/>
        <v>26.394072094302956</v>
      </c>
      <c r="Z5" s="10">
        <f t="shared" si="1"/>
        <v>6.1319594371145989</v>
      </c>
      <c r="AA5" s="10">
        <f t="shared" si="1"/>
        <v>7.3092393900956694</v>
      </c>
      <c r="AB5">
        <f t="shared" si="1"/>
        <v>-0.52233323243655327</v>
      </c>
      <c r="AC5" s="10">
        <f t="shared" si="1"/>
        <v>1.0955555555555607E-2</v>
      </c>
    </row>
    <row r="6" spans="1:29" x14ac:dyDescent="0.2">
      <c r="A6" t="s">
        <v>429</v>
      </c>
      <c r="B6">
        <v>220</v>
      </c>
      <c r="C6">
        <v>41</v>
      </c>
      <c r="D6">
        <v>8</v>
      </c>
      <c r="E6">
        <v>28</v>
      </c>
      <c r="F6">
        <v>6</v>
      </c>
      <c r="G6">
        <v>0.25</v>
      </c>
      <c r="I6">
        <f t="shared" si="5"/>
        <v>0.18636363636363637</v>
      </c>
      <c r="J6">
        <f t="shared" si="6"/>
        <v>3.6363636363636362E-2</v>
      </c>
      <c r="K6">
        <f t="shared" si="7"/>
        <v>0.12727272727272726</v>
      </c>
      <c r="L6">
        <f t="shared" si="8"/>
        <v>2.7272727272727271E-2</v>
      </c>
      <c r="M6">
        <f t="shared" si="9"/>
        <v>0.25</v>
      </c>
      <c r="O6" s="1" t="s">
        <v>14</v>
      </c>
      <c r="P6" s="8" t="s">
        <v>429</v>
      </c>
      <c r="Q6">
        <v>539</v>
      </c>
      <c r="R6">
        <f>$Q$6*AVERAGE(I6,I87)</f>
        <v>100.4707627118644</v>
      </c>
      <c r="S6">
        <f t="shared" ref="S6:U6" si="12">$Q$6*AVERAGE(J6,J87)</f>
        <v>21.980790960451976</v>
      </c>
      <c r="T6">
        <f t="shared" si="12"/>
        <v>70.842372881355942</v>
      </c>
      <c r="U6">
        <f t="shared" si="12"/>
        <v>18.008192090395482</v>
      </c>
      <c r="V6">
        <f>AVERAGE(M6,M87)</f>
        <v>0.24199999999999999</v>
      </c>
      <c r="W6">
        <v>4</v>
      </c>
      <c r="X6" s="8" t="s">
        <v>429</v>
      </c>
      <c r="Y6" s="10">
        <f t="shared" si="4"/>
        <v>26.972797352983847</v>
      </c>
      <c r="Z6" s="10">
        <f t="shared" si="1"/>
        <v>5.7478894425103952</v>
      </c>
      <c r="AA6" s="10">
        <f t="shared" si="1"/>
        <v>7.3111525336238969</v>
      </c>
      <c r="AB6" s="10">
        <f t="shared" si="1"/>
        <v>6.6897361987828994</v>
      </c>
      <c r="AC6">
        <f t="shared" si="1"/>
        <v>-2.5044444444444425E-2</v>
      </c>
    </row>
    <row r="7" spans="1:29" x14ac:dyDescent="0.2">
      <c r="A7" t="s">
        <v>430</v>
      </c>
      <c r="B7">
        <v>171</v>
      </c>
      <c r="C7">
        <v>23</v>
      </c>
      <c r="D7">
        <v>10</v>
      </c>
      <c r="E7">
        <v>30</v>
      </c>
      <c r="F7">
        <v>0</v>
      </c>
      <c r="G7">
        <v>0.316</v>
      </c>
      <c r="I7">
        <f t="shared" si="5"/>
        <v>0.13450292397660818</v>
      </c>
      <c r="J7">
        <f t="shared" si="6"/>
        <v>5.8479532163742687E-2</v>
      </c>
      <c r="K7">
        <f t="shared" si="7"/>
        <v>0.17543859649122806</v>
      </c>
      <c r="L7">
        <f t="shared" si="8"/>
        <v>0</v>
      </c>
      <c r="M7">
        <f t="shared" si="9"/>
        <v>0.316</v>
      </c>
      <c r="O7" s="1" t="s">
        <v>16</v>
      </c>
      <c r="P7" s="8" t="s">
        <v>431</v>
      </c>
      <c r="Q7">
        <v>560</v>
      </c>
      <c r="R7">
        <f>$Q$7*AVERAGE(I8,I82)</f>
        <v>84.187384425724275</v>
      </c>
      <c r="S7">
        <f t="shared" ref="S7:U7" si="13">$Q$7*AVERAGE(J8,J82)</f>
        <v>33.716868707622766</v>
      </c>
      <c r="T7">
        <f t="shared" si="13"/>
        <v>84.984590096568724</v>
      </c>
      <c r="U7">
        <f t="shared" si="13"/>
        <v>11.896445448941854</v>
      </c>
      <c r="V7">
        <f>AVERAGE(M8,M82)</f>
        <v>0.25700000000000001</v>
      </c>
      <c r="W7">
        <v>4</v>
      </c>
      <c r="X7" s="8" t="s">
        <v>431</v>
      </c>
      <c r="Y7" s="10">
        <f t="shared" si="4"/>
        <v>10.689419066843726</v>
      </c>
      <c r="Z7" s="10">
        <f t="shared" si="1"/>
        <v>17.483967189681184</v>
      </c>
      <c r="AA7" s="10">
        <f t="shared" si="1"/>
        <v>21.453369748836678</v>
      </c>
      <c r="AB7" s="10">
        <f t="shared" si="1"/>
        <v>0.57798955732927126</v>
      </c>
      <c r="AC7">
        <f t="shared" si="1"/>
        <v>-1.0044444444444411E-2</v>
      </c>
    </row>
    <row r="8" spans="1:29" x14ac:dyDescent="0.2">
      <c r="A8" t="s">
        <v>431</v>
      </c>
      <c r="B8">
        <v>217</v>
      </c>
      <c r="C8">
        <v>30</v>
      </c>
      <c r="D8">
        <v>13</v>
      </c>
      <c r="E8">
        <v>32</v>
      </c>
      <c r="F8">
        <v>3</v>
      </c>
      <c r="G8">
        <v>0.21199999999999999</v>
      </c>
      <c r="I8">
        <f t="shared" si="5"/>
        <v>0.13824884792626729</v>
      </c>
      <c r="J8">
        <f t="shared" si="6"/>
        <v>5.9907834101382486E-2</v>
      </c>
      <c r="K8">
        <f t="shared" si="7"/>
        <v>0.14746543778801843</v>
      </c>
      <c r="L8">
        <f t="shared" si="8"/>
        <v>1.3824884792626729E-2</v>
      </c>
      <c r="M8">
        <f t="shared" si="9"/>
        <v>0.21199999999999999</v>
      </c>
      <c r="O8" s="1" t="s">
        <v>19</v>
      </c>
      <c r="P8" s="8" t="s">
        <v>428</v>
      </c>
      <c r="Q8">
        <v>563</v>
      </c>
      <c r="R8">
        <f>Q7*AVERAGE(I8,I82)</f>
        <v>84.187384425724275</v>
      </c>
      <c r="S8">
        <f t="shared" ref="S8:U8" si="14">$Q$8*AVERAGE(J5,J92)</f>
        <v>36.586918848900716</v>
      </c>
      <c r="T8">
        <f t="shared" si="14"/>
        <v>102.4680104327125</v>
      </c>
      <c r="U8">
        <f t="shared" si="14"/>
        <v>9.1307152359613504</v>
      </c>
      <c r="V8">
        <f>AVERAGE(M5,M92)</f>
        <v>0.26950000000000002</v>
      </c>
      <c r="W8">
        <v>4</v>
      </c>
      <c r="X8" s="8" t="s">
        <v>428</v>
      </c>
      <c r="Y8" s="10">
        <f t="shared" si="4"/>
        <v>10.689419066843726</v>
      </c>
      <c r="Z8" s="10">
        <f t="shared" si="1"/>
        <v>20.354017330959135</v>
      </c>
      <c r="AA8" s="10">
        <f t="shared" si="1"/>
        <v>38.936790084980458</v>
      </c>
      <c r="AB8">
        <f t="shared" si="1"/>
        <v>-2.1877406556512327</v>
      </c>
      <c r="AC8" s="10">
        <f t="shared" si="1"/>
        <v>2.4555555555555997E-3</v>
      </c>
    </row>
    <row r="9" spans="1:29" x14ac:dyDescent="0.2">
      <c r="A9" t="s">
        <v>432</v>
      </c>
      <c r="B9">
        <v>219</v>
      </c>
      <c r="C9">
        <v>35</v>
      </c>
      <c r="D9">
        <v>3</v>
      </c>
      <c r="E9">
        <v>22</v>
      </c>
      <c r="F9">
        <v>3</v>
      </c>
      <c r="G9">
        <v>0.28299999999999997</v>
      </c>
      <c r="I9">
        <f t="shared" si="5"/>
        <v>0.15981735159817351</v>
      </c>
      <c r="J9">
        <f t="shared" si="6"/>
        <v>1.3698630136986301E-2</v>
      </c>
      <c r="K9">
        <f t="shared" si="7"/>
        <v>0.1004566210045662</v>
      </c>
      <c r="L9">
        <f t="shared" si="8"/>
        <v>1.3698630136986301E-2</v>
      </c>
      <c r="M9">
        <f t="shared" si="9"/>
        <v>0.28299999999999997</v>
      </c>
      <c r="O9" s="1" t="s">
        <v>21</v>
      </c>
      <c r="P9" s="8" t="s">
        <v>439</v>
      </c>
      <c r="Q9">
        <v>538</v>
      </c>
      <c r="R9">
        <f>$Q$9*AVERAGE(I16,I71,I169)</f>
        <v>75.701225043751549</v>
      </c>
      <c r="S9">
        <f t="shared" ref="S9:U9" si="15">$Q$9*AVERAGE(J16,J71,J169)</f>
        <v>14.398547090967536</v>
      </c>
      <c r="T9">
        <f t="shared" si="15"/>
        <v>64.055414836244154</v>
      </c>
      <c r="U9">
        <f t="shared" si="15"/>
        <v>7.3374291938997827</v>
      </c>
      <c r="V9">
        <f>AVERAGE(M16,M71,M169)</f>
        <v>0.3193333333333333</v>
      </c>
      <c r="W9">
        <v>4</v>
      </c>
      <c r="X9" s="8" t="s">
        <v>439</v>
      </c>
      <c r="Y9" s="10">
        <f t="shared" si="4"/>
        <v>2.203259684871</v>
      </c>
      <c r="Z9">
        <f t="shared" si="1"/>
        <v>-1.8343544269740448</v>
      </c>
      <c r="AA9" s="10">
        <f t="shared" si="1"/>
        <v>0.52419448851210859</v>
      </c>
      <c r="AB9">
        <f t="shared" si="1"/>
        <v>-3.9810266977128004</v>
      </c>
      <c r="AC9" s="10">
        <f t="shared" si="1"/>
        <v>5.2288888888888885E-2</v>
      </c>
    </row>
    <row r="10" spans="1:29" x14ac:dyDescent="0.2">
      <c r="A10" t="s">
        <v>433</v>
      </c>
      <c r="B10">
        <v>192</v>
      </c>
      <c r="C10">
        <v>28</v>
      </c>
      <c r="D10">
        <v>7</v>
      </c>
      <c r="E10">
        <v>25</v>
      </c>
      <c r="F10">
        <v>2</v>
      </c>
      <c r="G10">
        <v>0.26600000000000001</v>
      </c>
      <c r="I10">
        <f t="shared" si="5"/>
        <v>0.14583333333333334</v>
      </c>
      <c r="J10">
        <f t="shared" si="6"/>
        <v>3.6458333333333336E-2</v>
      </c>
      <c r="K10">
        <f t="shared" si="7"/>
        <v>0.13020833333333334</v>
      </c>
      <c r="L10">
        <f t="shared" si="8"/>
        <v>1.0416666666666666E-2</v>
      </c>
      <c r="M10">
        <f t="shared" si="9"/>
        <v>0.26600000000000001</v>
      </c>
      <c r="O10" s="1" t="s">
        <v>24</v>
      </c>
      <c r="P10" s="8" t="s">
        <v>384</v>
      </c>
      <c r="Q10">
        <v>525</v>
      </c>
      <c r="R10">
        <v>63.292616985066104</v>
      </c>
      <c r="S10">
        <v>30.334706937382229</v>
      </c>
      <c r="T10">
        <v>92.117666022548192</v>
      </c>
      <c r="U10">
        <v>3.4844573861897943</v>
      </c>
      <c r="V10">
        <v>0.245</v>
      </c>
      <c r="W10">
        <v>4</v>
      </c>
      <c r="X10" s="8" t="s">
        <v>384</v>
      </c>
      <c r="Y10">
        <f t="shared" si="4"/>
        <v>-10.205348373814445</v>
      </c>
      <c r="Z10" s="10">
        <f t="shared" si="1"/>
        <v>14.101805419440648</v>
      </c>
      <c r="AA10" s="10">
        <f t="shared" si="1"/>
        <v>28.586445674816147</v>
      </c>
      <c r="AB10">
        <f t="shared" si="1"/>
        <v>-7.8339985054227892</v>
      </c>
      <c r="AC10">
        <f t="shared" si="1"/>
        <v>-2.2044444444444422E-2</v>
      </c>
    </row>
    <row r="11" spans="1:29" x14ac:dyDescent="0.2">
      <c r="A11" t="s">
        <v>434</v>
      </c>
      <c r="B11">
        <v>168</v>
      </c>
      <c r="C11">
        <v>24</v>
      </c>
      <c r="D11">
        <v>4</v>
      </c>
      <c r="E11">
        <v>17</v>
      </c>
      <c r="F11">
        <v>8</v>
      </c>
      <c r="G11">
        <v>0.28599999999999998</v>
      </c>
      <c r="I11">
        <f t="shared" si="5"/>
        <v>0.14285714285714285</v>
      </c>
      <c r="J11">
        <f t="shared" si="6"/>
        <v>2.3809523809523808E-2</v>
      </c>
      <c r="K11">
        <f t="shared" si="7"/>
        <v>0.10119047619047619</v>
      </c>
      <c r="L11">
        <f t="shared" si="8"/>
        <v>4.7619047619047616E-2</v>
      </c>
      <c r="M11">
        <f t="shared" si="9"/>
        <v>0.28599999999999998</v>
      </c>
      <c r="O11" s="1" t="s">
        <v>26</v>
      </c>
      <c r="P11" s="8" t="s">
        <v>455</v>
      </c>
      <c r="Q11">
        <v>464</v>
      </c>
      <c r="R11">
        <f>$Q$11*AVERAGE(I37)</f>
        <v>36.038834951456309</v>
      </c>
      <c r="S11">
        <f t="shared" ref="S11:U11" si="16">$Q$11*AVERAGE(J37)</f>
        <v>0</v>
      </c>
      <c r="T11">
        <f t="shared" si="16"/>
        <v>49.553398058252426</v>
      </c>
      <c r="U11">
        <f t="shared" si="16"/>
        <v>9.0097087378640772</v>
      </c>
      <c r="V11">
        <f>AVERAGE(M37)</f>
        <v>0.34</v>
      </c>
      <c r="W11">
        <v>4</v>
      </c>
      <c r="X11" s="8" t="s">
        <v>455</v>
      </c>
      <c r="Y11">
        <f t="shared" si="4"/>
        <v>-37.45913040742424</v>
      </c>
      <c r="Z11">
        <f t="shared" si="1"/>
        <v>-16.232901517941581</v>
      </c>
      <c r="AA11">
        <f t="shared" si="1"/>
        <v>-13.977822289479619</v>
      </c>
      <c r="AB11">
        <f t="shared" si="1"/>
        <v>-2.3087471537485058</v>
      </c>
      <c r="AC11" s="10">
        <f t="shared" si="1"/>
        <v>7.2955555555555607E-2</v>
      </c>
    </row>
    <row r="12" spans="1:29" x14ac:dyDescent="0.2">
      <c r="A12" t="s">
        <v>435</v>
      </c>
      <c r="B12">
        <v>162</v>
      </c>
      <c r="C12">
        <v>26</v>
      </c>
      <c r="D12">
        <v>8</v>
      </c>
      <c r="E12">
        <v>23</v>
      </c>
      <c r="F12">
        <v>0</v>
      </c>
      <c r="G12">
        <v>0.27800000000000002</v>
      </c>
      <c r="I12">
        <f t="shared" si="5"/>
        <v>0.16049382716049382</v>
      </c>
      <c r="J12">
        <f t="shared" si="6"/>
        <v>4.9382716049382713E-2</v>
      </c>
      <c r="K12">
        <f t="shared" si="7"/>
        <v>0.1419753086419753</v>
      </c>
      <c r="L12">
        <f t="shared" si="8"/>
        <v>0</v>
      </c>
      <c r="M12">
        <f t="shared" si="9"/>
        <v>0.27800000000000002</v>
      </c>
      <c r="O12" s="1" t="s">
        <v>28</v>
      </c>
      <c r="P12" s="8" t="s">
        <v>438</v>
      </c>
      <c r="Q12">
        <v>570</v>
      </c>
      <c r="R12">
        <f>$Q$12*AVERAGE(I15,I85)</f>
        <v>92.094460483579937</v>
      </c>
      <c r="S12">
        <f t="shared" ref="S12:U12" si="17">$Q$12*AVERAGE(J15,J85)</f>
        <v>16.60185853482497</v>
      </c>
      <c r="T12">
        <f t="shared" si="17"/>
        <v>67.795922049801518</v>
      </c>
      <c r="U12">
        <f t="shared" si="17"/>
        <v>15.90761457957416</v>
      </c>
      <c r="V12">
        <f>AVERAGE(M15,M85)</f>
        <v>0.27700000000000002</v>
      </c>
      <c r="W12">
        <v>4</v>
      </c>
      <c r="X12" s="8" t="s">
        <v>438</v>
      </c>
      <c r="Y12" s="10">
        <f t="shared" si="4"/>
        <v>18.596495124699388</v>
      </c>
      <c r="Z12" s="10">
        <f t="shared" si="1"/>
        <v>0.36895701688338889</v>
      </c>
      <c r="AA12" s="10">
        <f t="shared" si="1"/>
        <v>4.2647017020694733</v>
      </c>
      <c r="AB12" s="10">
        <f t="shared" si="1"/>
        <v>4.5891586879615769</v>
      </c>
      <c r="AC12" s="10">
        <f t="shared" si="1"/>
        <v>9.9555555555556063E-3</v>
      </c>
    </row>
    <row r="13" spans="1:29" x14ac:dyDescent="0.2">
      <c r="A13" t="s">
        <v>436</v>
      </c>
      <c r="B13">
        <v>209</v>
      </c>
      <c r="C13">
        <v>27</v>
      </c>
      <c r="D13">
        <v>2</v>
      </c>
      <c r="E13">
        <v>23</v>
      </c>
      <c r="F13">
        <v>7</v>
      </c>
      <c r="G13">
        <v>0.26800000000000002</v>
      </c>
      <c r="I13">
        <f t="shared" si="5"/>
        <v>0.12918660287081341</v>
      </c>
      <c r="J13">
        <f t="shared" si="6"/>
        <v>9.5693779904306216E-3</v>
      </c>
      <c r="K13">
        <f t="shared" si="7"/>
        <v>0.11004784688995216</v>
      </c>
      <c r="L13">
        <f t="shared" si="8"/>
        <v>3.3492822966507178E-2</v>
      </c>
      <c r="M13">
        <f t="shared" si="9"/>
        <v>0.26800000000000002</v>
      </c>
      <c r="O13" s="1" t="s">
        <v>29</v>
      </c>
      <c r="W13">
        <v>4</v>
      </c>
      <c r="Y13">
        <f t="shared" si="4"/>
        <v>-73.497965358880549</v>
      </c>
      <c r="Z13">
        <f t="shared" si="1"/>
        <v>-16.232901517941581</v>
      </c>
      <c r="AA13">
        <f t="shared" si="1"/>
        <v>-63.531220347732045</v>
      </c>
      <c r="AB13">
        <f t="shared" si="1"/>
        <v>-11.318455891612583</v>
      </c>
      <c r="AC13">
        <f t="shared" si="1"/>
        <v>-0.26704444444444442</v>
      </c>
    </row>
    <row r="14" spans="1:29" x14ac:dyDescent="0.2">
      <c r="A14" t="s">
        <v>437</v>
      </c>
      <c r="B14">
        <v>233</v>
      </c>
      <c r="C14">
        <v>35</v>
      </c>
      <c r="D14">
        <v>3</v>
      </c>
      <c r="E14">
        <v>20</v>
      </c>
      <c r="F14">
        <v>0</v>
      </c>
      <c r="G14">
        <v>0.28299999999999997</v>
      </c>
      <c r="I14">
        <f t="shared" si="5"/>
        <v>0.15021459227467812</v>
      </c>
      <c r="J14">
        <f t="shared" si="6"/>
        <v>1.2875536480686695E-2</v>
      </c>
      <c r="K14">
        <f t="shared" si="7"/>
        <v>8.5836909871244635E-2</v>
      </c>
      <c r="L14">
        <f t="shared" si="8"/>
        <v>0</v>
      </c>
      <c r="M14">
        <f t="shared" si="9"/>
        <v>0.28299999999999997</v>
      </c>
      <c r="O14" s="1" t="s">
        <v>30</v>
      </c>
      <c r="P14" s="8" t="s">
        <v>436</v>
      </c>
      <c r="Q14">
        <v>483</v>
      </c>
      <c r="R14">
        <f>$Q$14*AVERAGE(I13,I116)</f>
        <v>70.75459907606006</v>
      </c>
      <c r="S14">
        <f t="shared" ref="S14:U14" si="18">$Q$14*AVERAGE(J13,J116)</f>
        <v>12.720487543309686</v>
      </c>
      <c r="T14">
        <f t="shared" si="18"/>
        <v>61.968796403233782</v>
      </c>
      <c r="U14">
        <f t="shared" si="18"/>
        <v>12.25230984985976</v>
      </c>
      <c r="V14">
        <f>AVERAGE(M13,M116)</f>
        <v>0.28049999999999997</v>
      </c>
      <c r="W14">
        <v>4</v>
      </c>
      <c r="X14" s="8" t="s">
        <v>436</v>
      </c>
      <c r="Y14">
        <f t="shared" si="4"/>
        <v>-2.7433662828204888</v>
      </c>
      <c r="Z14">
        <f t="shared" si="1"/>
        <v>-3.5124139746318956</v>
      </c>
      <c r="AA14">
        <f t="shared" si="1"/>
        <v>-1.5624239444982635</v>
      </c>
      <c r="AB14" s="10">
        <f t="shared" si="1"/>
        <v>0.93385395824717676</v>
      </c>
      <c r="AC14" s="10">
        <f t="shared" si="1"/>
        <v>1.3455555555555554E-2</v>
      </c>
    </row>
    <row r="15" spans="1:29" x14ac:dyDescent="0.2">
      <c r="A15" t="s">
        <v>438</v>
      </c>
      <c r="B15">
        <v>204</v>
      </c>
      <c r="C15">
        <v>29</v>
      </c>
      <c r="D15">
        <v>5</v>
      </c>
      <c r="E15">
        <v>26</v>
      </c>
      <c r="F15">
        <v>2</v>
      </c>
      <c r="G15">
        <v>0.25</v>
      </c>
      <c r="I15">
        <f t="shared" si="5"/>
        <v>0.14215686274509803</v>
      </c>
      <c r="J15">
        <f t="shared" si="6"/>
        <v>2.4509803921568627E-2</v>
      </c>
      <c r="K15">
        <f t="shared" si="7"/>
        <v>0.12745098039215685</v>
      </c>
      <c r="L15">
        <f t="shared" si="8"/>
        <v>9.8039215686274508E-3</v>
      </c>
      <c r="M15">
        <f t="shared" si="9"/>
        <v>0.25</v>
      </c>
      <c r="O15" s="1" t="s">
        <v>31</v>
      </c>
      <c r="P15" s="8" t="s">
        <v>433</v>
      </c>
      <c r="Q15">
        <v>576</v>
      </c>
      <c r="R15">
        <f>$Q$15*AVERAGE(I10,I78,I140)</f>
        <v>84.14903299203641</v>
      </c>
      <c r="S15">
        <f t="shared" ref="S15:U15" si="19">$Q$15*AVERAGE(J10,J78,J140)</f>
        <v>14.276450511945395</v>
      </c>
      <c r="T15">
        <f t="shared" si="19"/>
        <v>65.641638225255974</v>
      </c>
      <c r="U15">
        <f t="shared" si="19"/>
        <v>11.886234357224119</v>
      </c>
      <c r="V15">
        <f>AVERAGE(M10,M78,M140)</f>
        <v>0.28333333333333338</v>
      </c>
      <c r="W15">
        <v>4</v>
      </c>
      <c r="X15" s="8" t="s">
        <v>433</v>
      </c>
      <c r="Y15" s="10">
        <f t="shared" si="4"/>
        <v>10.651067633155861</v>
      </c>
      <c r="Z15">
        <f t="shared" si="1"/>
        <v>-1.9564510059961862</v>
      </c>
      <c r="AA15" s="10">
        <f t="shared" si="1"/>
        <v>2.1104178775239291</v>
      </c>
      <c r="AB15" s="10">
        <f t="shared" si="1"/>
        <v>0.56777846561153567</v>
      </c>
      <c r="AC15" s="10">
        <f t="shared" si="1"/>
        <v>1.6288888888888964E-2</v>
      </c>
    </row>
    <row r="16" spans="1:29" x14ac:dyDescent="0.2">
      <c r="A16" t="s">
        <v>439</v>
      </c>
      <c r="B16">
        <v>183</v>
      </c>
      <c r="C16">
        <v>19</v>
      </c>
      <c r="D16">
        <v>4</v>
      </c>
      <c r="E16">
        <v>23</v>
      </c>
      <c r="F16">
        <v>0</v>
      </c>
      <c r="G16">
        <v>0.311</v>
      </c>
      <c r="I16">
        <f t="shared" si="5"/>
        <v>0.10382513661202186</v>
      </c>
      <c r="J16">
        <f t="shared" si="6"/>
        <v>2.185792349726776E-2</v>
      </c>
      <c r="K16">
        <f t="shared" si="7"/>
        <v>0.12568306010928962</v>
      </c>
      <c r="L16">
        <f t="shared" si="8"/>
        <v>0</v>
      </c>
      <c r="M16">
        <f t="shared" si="9"/>
        <v>0.311</v>
      </c>
      <c r="O16" s="1" t="s">
        <v>33</v>
      </c>
      <c r="P16" s="8" t="s">
        <v>443</v>
      </c>
      <c r="Q16">
        <v>516</v>
      </c>
      <c r="R16">
        <f>$Q$16*AVERAGE(I96)</f>
        <v>104.8125</v>
      </c>
      <c r="S16">
        <f t="shared" ref="S16:U16" si="20">$Q$16*AVERAGE(J96)</f>
        <v>12.09375</v>
      </c>
      <c r="T16">
        <f t="shared" si="20"/>
        <v>48.375</v>
      </c>
      <c r="U16">
        <f t="shared" si="20"/>
        <v>34.265625</v>
      </c>
      <c r="V16">
        <f>AVERAGE(M96)</f>
        <v>0.27300000000000002</v>
      </c>
      <c r="W16">
        <v>4</v>
      </c>
      <c r="X16" s="8" t="s">
        <v>443</v>
      </c>
      <c r="Y16" s="10">
        <f t="shared" si="4"/>
        <v>31.314534641119451</v>
      </c>
      <c r="Z16">
        <f t="shared" si="1"/>
        <v>-4.1391515179415812</v>
      </c>
      <c r="AA16">
        <f t="shared" si="1"/>
        <v>-15.156220347732045</v>
      </c>
      <c r="AB16" s="10">
        <f t="shared" si="1"/>
        <v>22.947169108387417</v>
      </c>
      <c r="AC16" s="10">
        <f t="shared" si="1"/>
        <v>5.9555555555556028E-3</v>
      </c>
    </row>
    <row r="17" spans="1:29" x14ac:dyDescent="0.2">
      <c r="A17" t="s">
        <v>440</v>
      </c>
      <c r="B17">
        <v>118</v>
      </c>
      <c r="C17">
        <v>21</v>
      </c>
      <c r="D17">
        <v>6</v>
      </c>
      <c r="E17">
        <v>19</v>
      </c>
      <c r="F17">
        <v>3</v>
      </c>
      <c r="G17">
        <v>0.27100000000000002</v>
      </c>
      <c r="I17">
        <f t="shared" si="5"/>
        <v>0.17796610169491525</v>
      </c>
      <c r="J17">
        <f t="shared" si="6"/>
        <v>5.0847457627118647E-2</v>
      </c>
      <c r="K17">
        <f t="shared" si="7"/>
        <v>0.16101694915254236</v>
      </c>
      <c r="L17">
        <f t="shared" si="8"/>
        <v>2.5423728813559324E-2</v>
      </c>
      <c r="M17">
        <f t="shared" si="9"/>
        <v>0.27100000000000002</v>
      </c>
      <c r="O17" s="1" t="s">
        <v>34</v>
      </c>
      <c r="P17" t="s">
        <v>448</v>
      </c>
      <c r="Q17">
        <v>532</v>
      </c>
      <c r="R17">
        <f>$Q$17*AVERAGE(I27,I73,I147)</f>
        <v>73.866920267011352</v>
      </c>
      <c r="S17">
        <f>$Q$17*AVERAGE(J27,J73,J147)</f>
        <v>29.77598964230965</v>
      </c>
      <c r="T17">
        <f t="shared" ref="T17:U17" si="21">$Q$17*AVERAGE(K27,K73,K147)</f>
        <v>93.714214622646494</v>
      </c>
      <c r="U17">
        <f t="shared" si="21"/>
        <v>8.2263607999094681</v>
      </c>
      <c r="V17">
        <f>AVERAGE(M27,M73,M147)</f>
        <v>0.20833333333333334</v>
      </c>
      <c r="W17">
        <v>4</v>
      </c>
      <c r="X17" t="s">
        <v>448</v>
      </c>
      <c r="Y17" s="10">
        <f t="shared" si="4"/>
        <v>0.36895490813080301</v>
      </c>
      <c r="Z17" s="10">
        <f t="shared" si="1"/>
        <v>13.543088124368069</v>
      </c>
      <c r="AA17" s="10">
        <f t="shared" si="1"/>
        <v>30.182994274914449</v>
      </c>
      <c r="AB17">
        <f t="shared" si="1"/>
        <v>-3.0920950917031149</v>
      </c>
      <c r="AC17">
        <f t="shared" si="1"/>
        <v>-5.8711111111111075E-2</v>
      </c>
    </row>
    <row r="18" spans="1:29" x14ac:dyDescent="0.2">
      <c r="A18" t="s">
        <v>379</v>
      </c>
      <c r="B18">
        <v>141</v>
      </c>
      <c r="C18">
        <v>24</v>
      </c>
      <c r="D18">
        <v>8</v>
      </c>
      <c r="E18">
        <v>16</v>
      </c>
      <c r="F18">
        <v>0</v>
      </c>
      <c r="G18">
        <v>0.27700000000000002</v>
      </c>
      <c r="I18">
        <f t="shared" si="5"/>
        <v>0.1702127659574468</v>
      </c>
      <c r="J18">
        <f t="shared" si="6"/>
        <v>5.6737588652482268E-2</v>
      </c>
      <c r="K18">
        <f t="shared" si="7"/>
        <v>0.11347517730496454</v>
      </c>
      <c r="L18">
        <f t="shared" si="8"/>
        <v>0</v>
      </c>
      <c r="M18">
        <f t="shared" si="9"/>
        <v>0.27700000000000002</v>
      </c>
      <c r="O18" s="1" t="s">
        <v>35</v>
      </c>
      <c r="P18" s="8" t="s">
        <v>468</v>
      </c>
      <c r="Q18">
        <v>548</v>
      </c>
      <c r="R18">
        <f>$Q$18*AVERAGE(I50,I75,I151)</f>
        <v>70.341303325661727</v>
      </c>
      <c r="S18">
        <f t="shared" ref="S18:U18" si="22">$Q$18*AVERAGE(J50,J75,J151)</f>
        <v>16.104005854465619</v>
      </c>
      <c r="T18">
        <f t="shared" si="22"/>
        <v>53.512051502328006</v>
      </c>
      <c r="U18">
        <f t="shared" si="22"/>
        <v>2.4226528224110075</v>
      </c>
      <c r="V18">
        <f>AVERAGE(M50,M75,M151)</f>
        <v>0.27166666666666667</v>
      </c>
      <c r="W18">
        <v>4</v>
      </c>
      <c r="X18" s="8" t="s">
        <v>468</v>
      </c>
      <c r="Y18">
        <f t="shared" si="4"/>
        <v>-3.1566620332188222</v>
      </c>
      <c r="Z18">
        <f t="shared" ref="Z18:Z31" si="23">S18-S$34</f>
        <v>-0.12889566347596215</v>
      </c>
      <c r="AA18">
        <f t="shared" ref="AA18:AA31" si="24">T18-T$34</f>
        <v>-10.019168845404039</v>
      </c>
      <c r="AB18">
        <f t="shared" ref="AB18:AB32" si="25">U18-U$34</f>
        <v>-8.895803069201575</v>
      </c>
      <c r="AC18" s="10">
        <f t="shared" ref="AC18:AC32" si="26">V18-V$34</f>
        <v>4.6222222222222498E-3</v>
      </c>
    </row>
    <row r="19" spans="1:29" x14ac:dyDescent="0.2">
      <c r="A19" t="s">
        <v>441</v>
      </c>
      <c r="B19">
        <v>185</v>
      </c>
      <c r="C19">
        <v>13</v>
      </c>
      <c r="D19">
        <v>2</v>
      </c>
      <c r="E19">
        <v>15</v>
      </c>
      <c r="F19">
        <v>16</v>
      </c>
      <c r="G19">
        <v>0.23200000000000001</v>
      </c>
      <c r="I19">
        <f t="shared" si="5"/>
        <v>7.0270270270270274E-2</v>
      </c>
      <c r="J19">
        <f t="shared" si="6"/>
        <v>1.0810810810810811E-2</v>
      </c>
      <c r="K19">
        <f t="shared" si="7"/>
        <v>8.1081081081081086E-2</v>
      </c>
      <c r="L19">
        <f t="shared" si="8"/>
        <v>8.6486486486486491E-2</v>
      </c>
      <c r="M19">
        <f t="shared" si="9"/>
        <v>0.23200000000000001</v>
      </c>
      <c r="O19" s="1" t="s">
        <v>36</v>
      </c>
      <c r="P19" t="s">
        <v>451</v>
      </c>
      <c r="Q19">
        <v>568</v>
      </c>
      <c r="R19">
        <f>$Q$19*AVERAGE(I31,I79,I155)</f>
        <v>66.444045650954791</v>
      </c>
      <c r="S19">
        <f t="shared" ref="S19:U19" si="27">$Q$19*AVERAGE(J31,J79,J155)</f>
        <v>21.30619377390045</v>
      </c>
      <c r="T19">
        <f t="shared" si="27"/>
        <v>66.35075109937884</v>
      </c>
      <c r="U19">
        <f t="shared" si="27"/>
        <v>5.2185120552683051</v>
      </c>
      <c r="V19">
        <f>AVERAGE(M31,M79,M155)</f>
        <v>0.24233333333333332</v>
      </c>
      <c r="W19">
        <v>4</v>
      </c>
      <c r="X19" t="s">
        <v>451</v>
      </c>
      <c r="Y19">
        <f t="shared" si="4"/>
        <v>-7.0539197079257576</v>
      </c>
      <c r="Z19" s="10">
        <f t="shared" si="23"/>
        <v>5.0732922559588687</v>
      </c>
      <c r="AA19" s="10">
        <f t="shared" si="24"/>
        <v>2.8195307516467949</v>
      </c>
      <c r="AB19">
        <f t="shared" si="25"/>
        <v>-6.0999438363442779</v>
      </c>
      <c r="AC19">
        <f t="shared" si="26"/>
        <v>-2.47111111111111E-2</v>
      </c>
    </row>
    <row r="20" spans="1:29" x14ac:dyDescent="0.2">
      <c r="A20" t="s">
        <v>442</v>
      </c>
      <c r="B20">
        <v>118</v>
      </c>
      <c r="C20">
        <v>22</v>
      </c>
      <c r="D20">
        <v>3</v>
      </c>
      <c r="E20">
        <v>12</v>
      </c>
      <c r="F20">
        <v>8</v>
      </c>
      <c r="G20">
        <v>0.26300000000000001</v>
      </c>
      <c r="I20">
        <f t="shared" si="5"/>
        <v>0.1864406779661017</v>
      </c>
      <c r="J20">
        <f t="shared" si="6"/>
        <v>2.5423728813559324E-2</v>
      </c>
      <c r="K20">
        <f t="shared" si="7"/>
        <v>0.10169491525423729</v>
      </c>
      <c r="L20">
        <f t="shared" si="8"/>
        <v>6.7796610169491525E-2</v>
      </c>
      <c r="M20">
        <f t="shared" si="9"/>
        <v>0.26300000000000001</v>
      </c>
      <c r="O20" s="1" t="s">
        <v>37</v>
      </c>
      <c r="P20" s="8" t="s">
        <v>444</v>
      </c>
      <c r="Q20">
        <v>576</v>
      </c>
      <c r="R20">
        <f>$Q$20*AVERAGE(I22,I76,I165)</f>
        <v>74.382485833565752</v>
      </c>
      <c r="S20">
        <f t="shared" ref="S20:U20" si="28">$Q$20*AVERAGE(J22,J76,J165)</f>
        <v>10.374367658481324</v>
      </c>
      <c r="T20">
        <f t="shared" si="28"/>
        <v>61.339675701275418</v>
      </c>
      <c r="U20">
        <f t="shared" si="28"/>
        <v>18.207490857983213</v>
      </c>
      <c r="V20">
        <f>AVERAGE(M22,M76,M165)</f>
        <v>0.26599999999999996</v>
      </c>
      <c r="W20">
        <v>4</v>
      </c>
      <c r="X20" s="8" t="s">
        <v>444</v>
      </c>
      <c r="Y20" s="10">
        <f t="shared" si="4"/>
        <v>0.88452047468520334</v>
      </c>
      <c r="Z20">
        <f t="shared" si="23"/>
        <v>-5.8585338594602572</v>
      </c>
      <c r="AA20">
        <f t="shared" si="24"/>
        <v>-2.1915446464566273</v>
      </c>
      <c r="AB20" s="10">
        <f t="shared" si="25"/>
        <v>6.8890349663706303</v>
      </c>
      <c r="AC20">
        <f t="shared" si="26"/>
        <v>-1.0444444444444589E-3</v>
      </c>
    </row>
    <row r="21" spans="1:29" x14ac:dyDescent="0.2">
      <c r="A21" t="s">
        <v>443</v>
      </c>
      <c r="B21">
        <v>120</v>
      </c>
      <c r="C21">
        <v>21</v>
      </c>
      <c r="D21">
        <v>2</v>
      </c>
      <c r="E21">
        <v>14</v>
      </c>
      <c r="F21">
        <v>9</v>
      </c>
      <c r="G21">
        <v>0.25800000000000001</v>
      </c>
      <c r="I21">
        <f t="shared" si="5"/>
        <v>0.17499999999999999</v>
      </c>
      <c r="J21">
        <f t="shared" si="6"/>
        <v>1.6666666666666666E-2</v>
      </c>
      <c r="K21">
        <f t="shared" si="7"/>
        <v>0.11666666666666667</v>
      </c>
      <c r="L21">
        <f t="shared" si="8"/>
        <v>7.4999999999999997E-2</v>
      </c>
      <c r="M21">
        <f t="shared" si="9"/>
        <v>0.25800000000000001</v>
      </c>
      <c r="O21" s="1" t="s">
        <v>38</v>
      </c>
      <c r="P21" s="8" t="s">
        <v>437</v>
      </c>
      <c r="Q21">
        <v>558</v>
      </c>
      <c r="R21">
        <f>$Q$21*AVERAGE(I14,I77,I144)</f>
        <v>79.318734451536102</v>
      </c>
      <c r="S21">
        <f t="shared" ref="S21:U21" si="29">$Q$21*AVERAGE(J14,J77,J144)</f>
        <v>11.261321994125922</v>
      </c>
      <c r="T21">
        <f t="shared" si="29"/>
        <v>55.990377600336053</v>
      </c>
      <c r="U21">
        <f t="shared" si="29"/>
        <v>8.576616431696646</v>
      </c>
      <c r="V21">
        <f>AVERAGE(M14,M77,M144)</f>
        <v>0.27166666666666667</v>
      </c>
      <c r="W21">
        <v>4</v>
      </c>
      <c r="X21" s="8" t="s">
        <v>437</v>
      </c>
      <c r="Y21" s="10">
        <f t="shared" si="4"/>
        <v>5.8207690926555529</v>
      </c>
      <c r="Z21">
        <f t="shared" si="23"/>
        <v>-4.9715795238156595</v>
      </c>
      <c r="AA21">
        <f t="shared" si="24"/>
        <v>-7.5408427473959918</v>
      </c>
      <c r="AB21">
        <f t="shared" si="25"/>
        <v>-2.741839459915937</v>
      </c>
      <c r="AC21" s="10">
        <f t="shared" si="26"/>
        <v>4.6222222222222498E-3</v>
      </c>
    </row>
    <row r="22" spans="1:29" x14ac:dyDescent="0.2">
      <c r="A22" t="s">
        <v>444</v>
      </c>
      <c r="B22">
        <v>181</v>
      </c>
      <c r="C22">
        <v>26</v>
      </c>
      <c r="D22">
        <v>1</v>
      </c>
      <c r="E22">
        <v>16</v>
      </c>
      <c r="F22">
        <v>5</v>
      </c>
      <c r="G22">
        <v>0.26500000000000001</v>
      </c>
      <c r="I22">
        <f t="shared" si="5"/>
        <v>0.143646408839779</v>
      </c>
      <c r="J22">
        <f t="shared" si="6"/>
        <v>5.5248618784530384E-3</v>
      </c>
      <c r="K22">
        <f t="shared" si="7"/>
        <v>8.8397790055248615E-2</v>
      </c>
      <c r="L22">
        <f t="shared" si="8"/>
        <v>2.7624309392265192E-2</v>
      </c>
      <c r="M22">
        <f t="shared" si="9"/>
        <v>0.26500000000000001</v>
      </c>
      <c r="O22" s="1" t="s">
        <v>39</v>
      </c>
      <c r="P22" t="s">
        <v>441</v>
      </c>
      <c r="Q22">
        <v>384</v>
      </c>
      <c r="R22">
        <f>$Q$22*AVERAGE(I19,I66,I145)</f>
        <v>45.958053741840992</v>
      </c>
      <c r="S22">
        <f t="shared" ref="S22:U22" si="30">$Q$22*AVERAGE(J19,J66,J145)</f>
        <v>10.014324074987506</v>
      </c>
      <c r="T22">
        <f t="shared" si="30"/>
        <v>37.568088645381977</v>
      </c>
      <c r="U22">
        <f t="shared" si="30"/>
        <v>28.659082057469611</v>
      </c>
      <c r="V22">
        <f>AVERAGE(M19,M66,M145)</f>
        <v>0.25533333333333336</v>
      </c>
      <c r="W22">
        <v>4</v>
      </c>
      <c r="X22" t="s">
        <v>441</v>
      </c>
      <c r="Y22">
        <f t="shared" si="4"/>
        <v>-27.539911617039557</v>
      </c>
      <c r="Z22">
        <f t="shared" si="23"/>
        <v>-6.218577442954075</v>
      </c>
      <c r="AA22">
        <f t="shared" si="24"/>
        <v>-25.963131702350069</v>
      </c>
      <c r="AB22" s="10">
        <f t="shared" si="25"/>
        <v>17.340626165857028</v>
      </c>
      <c r="AC22">
        <f t="shared" si="26"/>
        <v>-1.1711111111111061E-2</v>
      </c>
    </row>
    <row r="23" spans="1:29" x14ac:dyDescent="0.2">
      <c r="A23" t="s">
        <v>384</v>
      </c>
      <c r="B23">
        <v>139</v>
      </c>
      <c r="C23">
        <v>13</v>
      </c>
      <c r="D23">
        <v>8</v>
      </c>
      <c r="E23">
        <v>27</v>
      </c>
      <c r="F23">
        <v>1</v>
      </c>
      <c r="G23">
        <v>0.23</v>
      </c>
      <c r="I23">
        <f t="shared" si="5"/>
        <v>9.3525179856115109E-2</v>
      </c>
      <c r="J23">
        <f t="shared" si="6"/>
        <v>5.7553956834532377E-2</v>
      </c>
      <c r="K23">
        <f t="shared" si="7"/>
        <v>0.19424460431654678</v>
      </c>
      <c r="L23">
        <f t="shared" si="8"/>
        <v>7.1942446043165471E-3</v>
      </c>
      <c r="M23">
        <f t="shared" si="9"/>
        <v>0.23</v>
      </c>
      <c r="O23" s="1" t="s">
        <v>40</v>
      </c>
      <c r="P23" t="s">
        <v>434</v>
      </c>
      <c r="Q23">
        <v>452</v>
      </c>
      <c r="R23">
        <f>$Q$23*AVERAGE(I11,I115,I148)</f>
        <v>60.962895219689521</v>
      </c>
      <c r="S23">
        <f t="shared" ref="S23:U23" si="31">$Q$23*AVERAGE(J11,J115,J148)</f>
        <v>7.652101223788625</v>
      </c>
      <c r="T23">
        <f t="shared" si="31"/>
        <v>46.14604842621511</v>
      </c>
      <c r="U23">
        <f t="shared" si="31"/>
        <v>17.189063168046136</v>
      </c>
      <c r="V23">
        <f>AVERAGE(M11,M115,M148)</f>
        <v>0.27233333333333332</v>
      </c>
      <c r="W23">
        <v>4</v>
      </c>
      <c r="X23" t="s">
        <v>434</v>
      </c>
      <c r="Y23">
        <f t="shared" si="4"/>
        <v>-12.535070139191028</v>
      </c>
      <c r="Z23">
        <f t="shared" si="23"/>
        <v>-8.5808002941529562</v>
      </c>
      <c r="AA23">
        <f t="shared" si="24"/>
        <v>-17.385171921516935</v>
      </c>
      <c r="AB23" s="10">
        <f t="shared" si="25"/>
        <v>5.8706072764335531</v>
      </c>
      <c r="AC23" s="10">
        <f t="shared" si="26"/>
        <v>5.2888888888888985E-3</v>
      </c>
    </row>
    <row r="24" spans="1:29" x14ac:dyDescent="0.2">
      <c r="A24" t="s">
        <v>445</v>
      </c>
      <c r="B24">
        <v>192</v>
      </c>
      <c r="C24">
        <v>32</v>
      </c>
      <c r="D24">
        <v>5</v>
      </c>
      <c r="E24">
        <v>18</v>
      </c>
      <c r="F24">
        <v>2</v>
      </c>
      <c r="G24">
        <v>0.219</v>
      </c>
      <c r="I24">
        <f t="shared" si="5"/>
        <v>0.16666666666666666</v>
      </c>
      <c r="J24">
        <f t="shared" si="6"/>
        <v>2.6041666666666668E-2</v>
      </c>
      <c r="K24">
        <f t="shared" si="7"/>
        <v>9.375E-2</v>
      </c>
      <c r="L24">
        <f t="shared" si="8"/>
        <v>1.0416666666666666E-2</v>
      </c>
      <c r="M24">
        <f t="shared" si="9"/>
        <v>0.219</v>
      </c>
      <c r="P24" s="8" t="s">
        <v>435</v>
      </c>
      <c r="Q24">
        <v>493</v>
      </c>
      <c r="R24">
        <f>$Q$24*AVERAGE(I12,I159,I86)</f>
        <v>70.718464621067085</v>
      </c>
      <c r="S24">
        <f t="shared" ref="S24:U24" si="32">$Q$24*AVERAGE(J12,J159,J86)</f>
        <v>24.140231748994601</v>
      </c>
      <c r="T24">
        <f t="shared" si="32"/>
        <v>66.916209324970382</v>
      </c>
      <c r="U24">
        <f t="shared" si="32"/>
        <v>0.72695047580916861</v>
      </c>
      <c r="V24">
        <f>AVERAGE(M12,M159,M86)</f>
        <v>0.25566666666666665</v>
      </c>
      <c r="W24">
        <v>4</v>
      </c>
      <c r="X24" s="8" t="s">
        <v>435</v>
      </c>
      <c r="Y24">
        <f t="shared" si="4"/>
        <v>-2.7795007378134642</v>
      </c>
      <c r="Z24" s="10">
        <f t="shared" si="23"/>
        <v>7.9073302310530202</v>
      </c>
      <c r="AA24" s="10">
        <f t="shared" si="24"/>
        <v>3.3849889772383364</v>
      </c>
      <c r="AB24">
        <f t="shared" si="25"/>
        <v>-10.591505415803415</v>
      </c>
      <c r="AC24">
        <f t="shared" si="26"/>
        <v>-1.1377777777777764E-2</v>
      </c>
    </row>
    <row r="25" spans="1:29" x14ac:dyDescent="0.2">
      <c r="A25" t="s">
        <v>446</v>
      </c>
      <c r="B25">
        <v>209</v>
      </c>
      <c r="C25">
        <v>22</v>
      </c>
      <c r="D25">
        <v>7</v>
      </c>
      <c r="E25">
        <v>23</v>
      </c>
      <c r="F25">
        <v>1</v>
      </c>
      <c r="G25">
        <v>0.23</v>
      </c>
      <c r="I25">
        <f t="shared" si="5"/>
        <v>0.10526315789473684</v>
      </c>
      <c r="J25">
        <f t="shared" si="6"/>
        <v>3.3492822966507178E-2</v>
      </c>
      <c r="K25">
        <f t="shared" si="7"/>
        <v>0.11004784688995216</v>
      </c>
      <c r="L25">
        <f t="shared" si="8"/>
        <v>4.7846889952153108E-3</v>
      </c>
      <c r="M25">
        <f t="shared" si="9"/>
        <v>0.23</v>
      </c>
      <c r="P25" s="8" t="s">
        <v>453</v>
      </c>
      <c r="Q25">
        <v>466</v>
      </c>
      <c r="R25">
        <f>$Q$25*AVERAGE(I34,I98)</f>
        <v>71.880806310254158</v>
      </c>
      <c r="S25">
        <f t="shared" ref="S25:U25" si="33">$Q$25*AVERAGE(J34,J98)</f>
        <v>2.8588957055214723</v>
      </c>
      <c r="T25">
        <f t="shared" si="33"/>
        <v>47.056912795793167</v>
      </c>
      <c r="U25">
        <f t="shared" si="33"/>
        <v>1.4294478527607362</v>
      </c>
      <c r="V25">
        <f>AVERAGE(M34,M98)</f>
        <v>0.32750000000000001</v>
      </c>
      <c r="W25">
        <v>4</v>
      </c>
      <c r="X25" s="8" t="s">
        <v>453</v>
      </c>
      <c r="Y25">
        <f t="shared" si="4"/>
        <v>-1.6171590486263909</v>
      </c>
      <c r="Z25">
        <f t="shared" si="23"/>
        <v>-13.374005812420108</v>
      </c>
      <c r="AA25">
        <f t="shared" si="24"/>
        <v>-16.474307551938878</v>
      </c>
      <c r="AB25">
        <f t="shared" si="25"/>
        <v>-9.8890080388518466</v>
      </c>
      <c r="AC25" s="10">
        <f t="shared" si="26"/>
        <v>6.0455555555555596E-2</v>
      </c>
    </row>
    <row r="26" spans="1:29" x14ac:dyDescent="0.2">
      <c r="A26" t="s">
        <v>447</v>
      </c>
      <c r="B26">
        <v>125</v>
      </c>
      <c r="C26">
        <v>15</v>
      </c>
      <c r="D26">
        <v>7</v>
      </c>
      <c r="E26">
        <v>29</v>
      </c>
      <c r="F26">
        <v>2</v>
      </c>
      <c r="G26">
        <v>0.2</v>
      </c>
      <c r="I26">
        <f t="shared" si="5"/>
        <v>0.12</v>
      </c>
      <c r="J26">
        <f t="shared" si="6"/>
        <v>5.6000000000000001E-2</v>
      </c>
      <c r="K26">
        <f t="shared" si="7"/>
        <v>0.23200000000000001</v>
      </c>
      <c r="L26">
        <f t="shared" si="8"/>
        <v>1.6E-2</v>
      </c>
      <c r="M26">
        <f t="shared" si="9"/>
        <v>0.2</v>
      </c>
      <c r="P26" t="s">
        <v>458</v>
      </c>
      <c r="Q26">
        <v>431</v>
      </c>
      <c r="R26">
        <f>$Q$26*AVERAGE(I40)</f>
        <v>75.824074074074076</v>
      </c>
      <c r="S26">
        <f t="shared" ref="S26:U26" si="34">$Q$26*AVERAGE(J40)</f>
        <v>0</v>
      </c>
      <c r="T26">
        <f t="shared" si="34"/>
        <v>51.879629629629626</v>
      </c>
      <c r="U26">
        <f t="shared" si="34"/>
        <v>11.972222222222221</v>
      </c>
      <c r="V26">
        <f>AVERAGE(M40)</f>
        <v>0.222</v>
      </c>
      <c r="W26">
        <v>4</v>
      </c>
      <c r="X26" t="s">
        <v>458</v>
      </c>
      <c r="Y26">
        <f t="shared" si="4"/>
        <v>2.3261087151935271</v>
      </c>
      <c r="Z26">
        <f t="shared" si="23"/>
        <v>-16.232901517941581</v>
      </c>
      <c r="AA26">
        <f t="shared" si="24"/>
        <v>-11.651590718102419</v>
      </c>
      <c r="AB26" s="10">
        <f t="shared" si="25"/>
        <v>0.6537663306096384</v>
      </c>
      <c r="AC26">
        <f t="shared" si="26"/>
        <v>-4.5044444444444415E-2</v>
      </c>
    </row>
    <row r="27" spans="1:29" x14ac:dyDescent="0.2">
      <c r="A27" t="s">
        <v>448</v>
      </c>
      <c r="B27">
        <v>138</v>
      </c>
      <c r="C27">
        <v>15</v>
      </c>
      <c r="D27">
        <v>10</v>
      </c>
      <c r="E27">
        <v>30</v>
      </c>
      <c r="F27">
        <v>0</v>
      </c>
      <c r="G27">
        <v>0.16700000000000001</v>
      </c>
      <c r="I27">
        <f t="shared" si="5"/>
        <v>0.10869565217391304</v>
      </c>
      <c r="J27">
        <f t="shared" si="6"/>
        <v>7.2463768115942032E-2</v>
      </c>
      <c r="K27">
        <f t="shared" si="7"/>
        <v>0.21739130434782608</v>
      </c>
      <c r="L27">
        <f t="shared" si="8"/>
        <v>0</v>
      </c>
      <c r="M27">
        <f t="shared" si="9"/>
        <v>0.16700000000000001</v>
      </c>
      <c r="P27" s="8" t="s">
        <v>447</v>
      </c>
      <c r="Q27">
        <v>376</v>
      </c>
      <c r="R27">
        <f>$Q$27*AVERAGE(I26,I99,I175)</f>
        <v>50.147810781078107</v>
      </c>
      <c r="S27">
        <f t="shared" ref="S27:U27" si="35">$Q$27*AVERAGE(J26,J99,J175)</f>
        <v>15.655678193906347</v>
      </c>
      <c r="T27">
        <f t="shared" si="35"/>
        <v>68.514890132491502</v>
      </c>
      <c r="U27">
        <f t="shared" si="35"/>
        <v>6.1170184148849662</v>
      </c>
      <c r="V27">
        <f>AVERAGE(M26,M99,M175)</f>
        <v>0.23199999999999998</v>
      </c>
      <c r="W27">
        <v>4</v>
      </c>
      <c r="X27" s="8" t="s">
        <v>447</v>
      </c>
      <c r="Y27">
        <f t="shared" si="4"/>
        <v>-23.350154577802442</v>
      </c>
      <c r="Z27">
        <f t="shared" si="23"/>
        <v>-0.57722332403523424</v>
      </c>
      <c r="AA27" s="10">
        <f t="shared" si="24"/>
        <v>4.9836697847594564</v>
      </c>
      <c r="AB27">
        <f t="shared" si="25"/>
        <v>-5.2014374767276168</v>
      </c>
      <c r="AC27">
        <f t="shared" si="26"/>
        <v>-3.5044444444444434E-2</v>
      </c>
    </row>
    <row r="28" spans="1:29" x14ac:dyDescent="0.2">
      <c r="A28" t="s">
        <v>388</v>
      </c>
      <c r="B28">
        <v>86</v>
      </c>
      <c r="C28">
        <v>12</v>
      </c>
      <c r="D28">
        <v>5</v>
      </c>
      <c r="E28">
        <v>12</v>
      </c>
      <c r="F28">
        <v>2</v>
      </c>
      <c r="G28">
        <v>0.30199999999999999</v>
      </c>
      <c r="I28">
        <f t="shared" si="5"/>
        <v>0.13953488372093023</v>
      </c>
      <c r="J28">
        <f t="shared" si="6"/>
        <v>5.8139534883720929E-2</v>
      </c>
      <c r="K28">
        <f t="shared" si="7"/>
        <v>0.13953488372093023</v>
      </c>
      <c r="L28">
        <f t="shared" si="8"/>
        <v>2.3255813953488372E-2</v>
      </c>
      <c r="M28">
        <f t="shared" si="9"/>
        <v>0.30199999999999999</v>
      </c>
      <c r="P28" s="8" t="s">
        <v>446</v>
      </c>
      <c r="Q28">
        <v>529</v>
      </c>
      <c r="R28">
        <f>$Q$28*AVERAGE(I25,I84,I163)</f>
        <v>72.859082292384926</v>
      </c>
      <c r="S28">
        <f t="shared" ref="S28:U28" si="36">$Q$28*AVERAGE(J25,J84,J163)</f>
        <v>14.633886645720775</v>
      </c>
      <c r="T28">
        <f t="shared" si="36"/>
        <v>54.727421251835203</v>
      </c>
      <c r="U28">
        <f t="shared" si="36"/>
        <v>2.9896635740314825</v>
      </c>
      <c r="V28">
        <f>AVERAGE(M25,M84,M163)</f>
        <v>0.26166666666666666</v>
      </c>
      <c r="W28">
        <v>4</v>
      </c>
      <c r="X28" s="8" t="s">
        <v>446</v>
      </c>
      <c r="Y28">
        <f t="shared" si="4"/>
        <v>-0.6388830664956231</v>
      </c>
      <c r="Z28">
        <f t="shared" si="23"/>
        <v>-1.5990148722208062</v>
      </c>
      <c r="AA28">
        <f t="shared" si="24"/>
        <v>-8.8037990958968422</v>
      </c>
      <c r="AB28">
        <f t="shared" si="25"/>
        <v>-8.3287923175811009</v>
      </c>
      <c r="AC28">
        <f t="shared" si="26"/>
        <v>-5.3777777777777591E-3</v>
      </c>
    </row>
    <row r="29" spans="1:29" x14ac:dyDescent="0.2">
      <c r="A29" t="s">
        <v>449</v>
      </c>
      <c r="B29">
        <v>139</v>
      </c>
      <c r="C29">
        <v>20</v>
      </c>
      <c r="D29">
        <v>5</v>
      </c>
      <c r="E29">
        <v>20</v>
      </c>
      <c r="F29">
        <v>0</v>
      </c>
      <c r="G29">
        <v>0.23</v>
      </c>
      <c r="I29">
        <f t="shared" si="5"/>
        <v>0.14388489208633093</v>
      </c>
      <c r="J29">
        <f t="shared" si="6"/>
        <v>3.5971223021582732E-2</v>
      </c>
      <c r="K29">
        <f t="shared" si="7"/>
        <v>0.14388489208633093</v>
      </c>
      <c r="L29">
        <f t="shared" si="8"/>
        <v>0</v>
      </c>
      <c r="M29">
        <f t="shared" si="9"/>
        <v>0.23</v>
      </c>
      <c r="P29" t="s">
        <v>389</v>
      </c>
      <c r="Q29">
        <v>385</v>
      </c>
      <c r="R29">
        <f>$Q$29*AVERAGE(I32,I93)</f>
        <v>46.614622399431525</v>
      </c>
      <c r="S29">
        <f t="shared" ref="S29:U29" si="37">$Q$29*AVERAGE(J32,J93)</f>
        <v>16.578056531522638</v>
      </c>
      <c r="T29">
        <f t="shared" si="37"/>
        <v>57.227162370218309</v>
      </c>
      <c r="U29">
        <f t="shared" si="37"/>
        <v>5.064989538510126</v>
      </c>
      <c r="V29">
        <f>AVERAGE(M32,M93)</f>
        <v>0.23299999999999998</v>
      </c>
      <c r="W29">
        <v>4</v>
      </c>
      <c r="X29" t="s">
        <v>389</v>
      </c>
      <c r="Y29">
        <f t="shared" si="4"/>
        <v>-26.883342959449024</v>
      </c>
      <c r="Z29" s="10">
        <f t="shared" si="23"/>
        <v>0.34515501358105638</v>
      </c>
      <c r="AA29">
        <f t="shared" si="24"/>
        <v>-6.304057977513736</v>
      </c>
      <c r="AB29">
        <f t="shared" si="25"/>
        <v>-6.253466353102457</v>
      </c>
      <c r="AC29">
        <f t="shared" si="26"/>
        <v>-3.4044444444444433E-2</v>
      </c>
    </row>
    <row r="30" spans="1:29" x14ac:dyDescent="0.2">
      <c r="A30" t="s">
        <v>450</v>
      </c>
      <c r="B30">
        <v>158</v>
      </c>
      <c r="C30">
        <v>15</v>
      </c>
      <c r="D30">
        <v>5</v>
      </c>
      <c r="E30">
        <v>20</v>
      </c>
      <c r="F30">
        <v>7</v>
      </c>
      <c r="G30">
        <v>0.183</v>
      </c>
      <c r="I30">
        <f t="shared" si="5"/>
        <v>9.49367088607595E-2</v>
      </c>
      <c r="J30">
        <f t="shared" si="6"/>
        <v>3.1645569620253167E-2</v>
      </c>
      <c r="K30">
        <f t="shared" si="7"/>
        <v>0.12658227848101267</v>
      </c>
      <c r="L30">
        <f t="shared" si="8"/>
        <v>4.4303797468354431E-2</v>
      </c>
      <c r="M30">
        <f t="shared" si="9"/>
        <v>0.183</v>
      </c>
      <c r="P30" s="8" t="s">
        <v>449</v>
      </c>
      <c r="Q30">
        <v>337</v>
      </c>
      <c r="R30">
        <f>$Q$30*AVERAGE(I29,I90,I154)</f>
        <v>50.351475341465964</v>
      </c>
      <c r="S30">
        <f t="shared" ref="S30:U30" si="38">$Q$30*AVERAGE(J29,J90,J154)</f>
        <v>14.521648007140469</v>
      </c>
      <c r="T30">
        <f t="shared" si="38"/>
        <v>48.059288930525483</v>
      </c>
      <c r="U30">
        <f t="shared" si="38"/>
        <v>1.9236546734924409</v>
      </c>
      <c r="V30">
        <f>AVERAGE(M29,M90,M154)</f>
        <v>0.24099999999999999</v>
      </c>
      <c r="W30">
        <v>4</v>
      </c>
      <c r="X30" s="8" t="s">
        <v>449</v>
      </c>
      <c r="Y30">
        <f t="shared" si="4"/>
        <v>-23.146490017414585</v>
      </c>
      <c r="Z30">
        <f t="shared" si="23"/>
        <v>-1.7112535108011127</v>
      </c>
      <c r="AA30">
        <f t="shared" si="24"/>
        <v>-15.471931417206562</v>
      </c>
      <c r="AB30">
        <f t="shared" si="25"/>
        <v>-9.3948012181201417</v>
      </c>
      <c r="AC30">
        <f t="shared" si="26"/>
        <v>-2.6044444444444426E-2</v>
      </c>
    </row>
    <row r="31" spans="1:29" x14ac:dyDescent="0.2">
      <c r="A31" t="s">
        <v>451</v>
      </c>
      <c r="B31">
        <v>141</v>
      </c>
      <c r="C31">
        <v>18</v>
      </c>
      <c r="D31">
        <v>7</v>
      </c>
      <c r="E31">
        <v>16</v>
      </c>
      <c r="F31">
        <v>1</v>
      </c>
      <c r="G31">
        <v>0.22</v>
      </c>
      <c r="I31">
        <f t="shared" si="5"/>
        <v>0.1276595744680851</v>
      </c>
      <c r="J31">
        <f t="shared" si="6"/>
        <v>4.9645390070921988E-2</v>
      </c>
      <c r="K31">
        <f t="shared" si="7"/>
        <v>0.11347517730496454</v>
      </c>
      <c r="L31">
        <f t="shared" si="8"/>
        <v>7.0921985815602835E-3</v>
      </c>
      <c r="M31">
        <f t="shared" si="9"/>
        <v>0.22</v>
      </c>
      <c r="P31" s="8" t="s">
        <v>473</v>
      </c>
      <c r="Q31">
        <v>435</v>
      </c>
      <c r="R31">
        <f>$Q$31*AVERAGE(I55,I112)</f>
        <v>44.555393358417504</v>
      </c>
      <c r="S31">
        <f t="shared" ref="S31:U31" si="39">$Q$31*AVERAGE(J55,J112)</f>
        <v>2.4347395044573856</v>
      </c>
      <c r="T31">
        <f t="shared" si="39"/>
        <v>33.947128069819364</v>
      </c>
      <c r="U31">
        <f t="shared" si="39"/>
        <v>0.57387862796833766</v>
      </c>
      <c r="V31">
        <f>AVERAGE(M55,M112)</f>
        <v>0.2205</v>
      </c>
      <c r="W31">
        <v>4</v>
      </c>
      <c r="X31" s="8" t="s">
        <v>473</v>
      </c>
      <c r="Y31">
        <f t="shared" si="4"/>
        <v>-28.942572000463045</v>
      </c>
      <c r="Z31">
        <f t="shared" si="23"/>
        <v>-13.798162013484195</v>
      </c>
      <c r="AA31">
        <f t="shared" si="24"/>
        <v>-29.584092277912681</v>
      </c>
      <c r="AB31">
        <f t="shared" si="25"/>
        <v>-10.744577263644246</v>
      </c>
      <c r="AC31">
        <f t="shared" si="26"/>
        <v>-4.6544444444444416E-2</v>
      </c>
    </row>
    <row r="32" spans="1:29" x14ac:dyDescent="0.2">
      <c r="A32" t="s">
        <v>389</v>
      </c>
      <c r="B32">
        <v>146</v>
      </c>
      <c r="C32">
        <v>16</v>
      </c>
      <c r="D32">
        <v>5</v>
      </c>
      <c r="E32">
        <v>19</v>
      </c>
      <c r="F32">
        <v>3</v>
      </c>
      <c r="G32">
        <v>0.21199999999999999</v>
      </c>
      <c r="I32">
        <f t="shared" si="5"/>
        <v>0.1095890410958904</v>
      </c>
      <c r="J32">
        <f t="shared" si="6"/>
        <v>3.4246575342465752E-2</v>
      </c>
      <c r="K32">
        <f t="shared" si="7"/>
        <v>0.13013698630136986</v>
      </c>
      <c r="L32">
        <f t="shared" si="8"/>
        <v>2.0547945205479451E-2</v>
      </c>
      <c r="M32">
        <f t="shared" si="9"/>
        <v>0.21199999999999999</v>
      </c>
      <c r="P32" s="8" t="s">
        <v>509</v>
      </c>
      <c r="Q32">
        <v>532</v>
      </c>
      <c r="R32">
        <f>Q32*(46/325)</f>
        <v>75.298461538461538</v>
      </c>
      <c r="S32">
        <f>Q32*(7/325)</f>
        <v>11.458461538461538</v>
      </c>
      <c r="T32">
        <f>532*(40/325)</f>
        <v>65.476923076923086</v>
      </c>
      <c r="U32">
        <f>Q32*(9/325)</f>
        <v>14.732307692307693</v>
      </c>
      <c r="V32">
        <v>0.27700000000000002</v>
      </c>
      <c r="W32">
        <v>4</v>
      </c>
      <c r="X32" s="8" t="s">
        <v>509</v>
      </c>
      <c r="Y32" s="10">
        <f>R32-R$34</f>
        <v>1.8004961795809891</v>
      </c>
      <c r="Z32">
        <f>S32-S$34</f>
        <v>-4.774439979480043</v>
      </c>
      <c r="AA32" s="10">
        <f>T32-T$34</f>
        <v>1.9457027291910407</v>
      </c>
      <c r="AB32" s="10">
        <f t="shared" si="25"/>
        <v>3.4138518006951095</v>
      </c>
      <c r="AC32" s="10">
        <f t="shared" si="26"/>
        <v>9.9555555555556063E-3</v>
      </c>
    </row>
    <row r="33" spans="1:22" x14ac:dyDescent="0.2">
      <c r="A33" t="s">
        <v>452</v>
      </c>
      <c r="B33">
        <v>134</v>
      </c>
      <c r="C33">
        <v>18</v>
      </c>
      <c r="D33">
        <v>2</v>
      </c>
      <c r="E33">
        <v>16</v>
      </c>
      <c r="F33">
        <v>1</v>
      </c>
      <c r="G33">
        <v>0.27600000000000002</v>
      </c>
      <c r="I33">
        <f t="shared" si="5"/>
        <v>0.13432835820895522</v>
      </c>
      <c r="J33">
        <f t="shared" si="6"/>
        <v>1.4925373134328358E-2</v>
      </c>
      <c r="K33">
        <f t="shared" si="7"/>
        <v>0.11940298507462686</v>
      </c>
      <c r="L33">
        <f t="shared" si="8"/>
        <v>7.462686567164179E-3</v>
      </c>
      <c r="M33">
        <f t="shared" si="9"/>
        <v>0.27600000000000002</v>
      </c>
    </row>
    <row r="34" spans="1:22" x14ac:dyDescent="0.2">
      <c r="A34" t="s">
        <v>453</v>
      </c>
      <c r="B34">
        <v>112</v>
      </c>
      <c r="C34">
        <v>16</v>
      </c>
      <c r="D34">
        <v>0</v>
      </c>
      <c r="E34">
        <v>13</v>
      </c>
      <c r="F34">
        <v>0</v>
      </c>
      <c r="G34">
        <v>0.32100000000000001</v>
      </c>
      <c r="I34">
        <f t="shared" si="5"/>
        <v>0.14285714285714285</v>
      </c>
      <c r="J34">
        <f t="shared" si="6"/>
        <v>0</v>
      </c>
      <c r="K34">
        <f t="shared" si="7"/>
        <v>0.11607142857142858</v>
      </c>
      <c r="L34">
        <f t="shared" si="8"/>
        <v>0</v>
      </c>
      <c r="M34">
        <f t="shared" si="9"/>
        <v>0.32100000000000001</v>
      </c>
      <c r="P34" s="8" t="s">
        <v>510</v>
      </c>
      <c r="Q34">
        <f>AVERAGE(Q2:Q32)</f>
        <v>508.83333333333331</v>
      </c>
      <c r="R34">
        <f t="shared" ref="R34:V34" si="40">AVERAGE(R2:R32)</f>
        <v>73.497965358880549</v>
      </c>
      <c r="S34">
        <f t="shared" si="40"/>
        <v>16.232901517941581</v>
      </c>
      <c r="T34">
        <f t="shared" si="40"/>
        <v>63.531220347732045</v>
      </c>
      <c r="U34">
        <f t="shared" si="40"/>
        <v>11.318455891612583</v>
      </c>
      <c r="V34">
        <f t="shared" si="40"/>
        <v>0.26704444444444442</v>
      </c>
    </row>
    <row r="35" spans="1:22" x14ac:dyDescent="0.2">
      <c r="A35" t="s">
        <v>454</v>
      </c>
      <c r="B35">
        <v>79</v>
      </c>
      <c r="C35">
        <v>11</v>
      </c>
      <c r="D35">
        <v>3</v>
      </c>
      <c r="E35">
        <v>14</v>
      </c>
      <c r="F35">
        <v>1</v>
      </c>
      <c r="G35">
        <v>0.27900000000000003</v>
      </c>
      <c r="I35">
        <f t="shared" si="5"/>
        <v>0.13924050632911392</v>
      </c>
      <c r="J35">
        <f t="shared" si="6"/>
        <v>3.7974683544303799E-2</v>
      </c>
      <c r="K35">
        <f t="shared" si="7"/>
        <v>0.17721518987341772</v>
      </c>
      <c r="L35">
        <f t="shared" si="8"/>
        <v>1.2658227848101266E-2</v>
      </c>
      <c r="M35">
        <f t="shared" si="9"/>
        <v>0.27900000000000003</v>
      </c>
    </row>
    <row r="36" spans="1:22" x14ac:dyDescent="0.2">
      <c r="A36" t="s">
        <v>393</v>
      </c>
      <c r="B36">
        <v>175</v>
      </c>
      <c r="C36">
        <v>15</v>
      </c>
      <c r="D36">
        <v>5</v>
      </c>
      <c r="E36">
        <v>22</v>
      </c>
      <c r="F36">
        <v>0</v>
      </c>
      <c r="G36">
        <v>0.21099999999999999</v>
      </c>
      <c r="I36">
        <f t="shared" si="5"/>
        <v>8.5714285714285715E-2</v>
      </c>
      <c r="J36">
        <f t="shared" si="6"/>
        <v>2.8571428571428571E-2</v>
      </c>
      <c r="K36">
        <f t="shared" si="7"/>
        <v>0.12571428571428572</v>
      </c>
      <c r="L36">
        <f t="shared" si="8"/>
        <v>0</v>
      </c>
      <c r="M36">
        <f t="shared" si="9"/>
        <v>0.21099999999999999</v>
      </c>
    </row>
    <row r="37" spans="1:22" x14ac:dyDescent="0.2">
      <c r="A37" t="s">
        <v>455</v>
      </c>
      <c r="B37">
        <v>103</v>
      </c>
      <c r="C37">
        <v>8</v>
      </c>
      <c r="D37">
        <v>0</v>
      </c>
      <c r="E37">
        <v>11</v>
      </c>
      <c r="F37">
        <v>2</v>
      </c>
      <c r="G37">
        <v>0.34</v>
      </c>
      <c r="I37">
        <f t="shared" si="5"/>
        <v>7.7669902912621352E-2</v>
      </c>
      <c r="J37">
        <f t="shared" si="6"/>
        <v>0</v>
      </c>
      <c r="K37">
        <f t="shared" si="7"/>
        <v>0.10679611650485436</v>
      </c>
      <c r="L37">
        <f t="shared" si="8"/>
        <v>1.9417475728155338E-2</v>
      </c>
      <c r="M37">
        <f t="shared" si="9"/>
        <v>0.34</v>
      </c>
    </row>
    <row r="38" spans="1:22" x14ac:dyDescent="0.2">
      <c r="A38" t="s">
        <v>456</v>
      </c>
      <c r="B38">
        <v>88</v>
      </c>
      <c r="C38">
        <v>19</v>
      </c>
      <c r="D38">
        <v>3</v>
      </c>
      <c r="E38">
        <v>10</v>
      </c>
      <c r="F38">
        <v>4</v>
      </c>
      <c r="G38">
        <v>0.17100000000000001</v>
      </c>
      <c r="I38">
        <f t="shared" si="5"/>
        <v>0.21590909090909091</v>
      </c>
      <c r="J38">
        <f t="shared" si="6"/>
        <v>3.4090909090909088E-2</v>
      </c>
      <c r="K38">
        <f t="shared" si="7"/>
        <v>0.11363636363636363</v>
      </c>
      <c r="L38">
        <f t="shared" si="8"/>
        <v>4.5454545454545456E-2</v>
      </c>
      <c r="M38">
        <f t="shared" si="9"/>
        <v>0.17100000000000001</v>
      </c>
    </row>
    <row r="39" spans="1:22" x14ac:dyDescent="0.2">
      <c r="A39" t="s">
        <v>457</v>
      </c>
      <c r="B39">
        <v>114</v>
      </c>
      <c r="C39">
        <v>13</v>
      </c>
      <c r="D39">
        <v>3</v>
      </c>
      <c r="E39">
        <v>16</v>
      </c>
      <c r="F39">
        <v>1</v>
      </c>
      <c r="G39">
        <v>0.23699999999999999</v>
      </c>
      <c r="I39">
        <f t="shared" si="5"/>
        <v>0.11403508771929824</v>
      </c>
      <c r="J39">
        <f t="shared" si="6"/>
        <v>2.6315789473684209E-2</v>
      </c>
      <c r="K39">
        <f t="shared" si="7"/>
        <v>0.14035087719298245</v>
      </c>
      <c r="L39">
        <f t="shared" si="8"/>
        <v>8.771929824561403E-3</v>
      </c>
      <c r="M39">
        <f t="shared" si="9"/>
        <v>0.23699999999999999</v>
      </c>
    </row>
    <row r="40" spans="1:22" x14ac:dyDescent="0.2">
      <c r="A40" t="s">
        <v>458</v>
      </c>
      <c r="B40">
        <v>108</v>
      </c>
      <c r="C40">
        <v>19</v>
      </c>
      <c r="D40">
        <v>0</v>
      </c>
      <c r="E40">
        <v>13</v>
      </c>
      <c r="F40">
        <v>3</v>
      </c>
      <c r="G40">
        <v>0.222</v>
      </c>
      <c r="I40">
        <f t="shared" si="5"/>
        <v>0.17592592592592593</v>
      </c>
      <c r="J40">
        <f t="shared" si="6"/>
        <v>0</v>
      </c>
      <c r="K40">
        <f t="shared" si="7"/>
        <v>0.12037037037037036</v>
      </c>
      <c r="L40">
        <f t="shared" si="8"/>
        <v>2.7777777777777776E-2</v>
      </c>
      <c r="M40">
        <f t="shared" si="9"/>
        <v>0.222</v>
      </c>
    </row>
    <row r="41" spans="1:22" x14ac:dyDescent="0.2">
      <c r="A41" t="s">
        <v>459</v>
      </c>
      <c r="B41">
        <v>57</v>
      </c>
      <c r="C41">
        <v>6</v>
      </c>
      <c r="D41">
        <v>0</v>
      </c>
      <c r="E41">
        <v>9</v>
      </c>
      <c r="F41">
        <v>2</v>
      </c>
      <c r="G41">
        <v>0.33300000000000002</v>
      </c>
      <c r="I41">
        <f t="shared" si="5"/>
        <v>0.10526315789473684</v>
      </c>
      <c r="J41">
        <f t="shared" si="6"/>
        <v>0</v>
      </c>
      <c r="K41">
        <f t="shared" si="7"/>
        <v>0.15789473684210525</v>
      </c>
      <c r="L41">
        <f t="shared" si="8"/>
        <v>3.5087719298245612E-2</v>
      </c>
      <c r="M41">
        <f t="shared" si="9"/>
        <v>0.33300000000000002</v>
      </c>
    </row>
    <row r="42" spans="1:22" x14ac:dyDescent="0.2">
      <c r="A42" t="s">
        <v>460</v>
      </c>
      <c r="B42">
        <v>120</v>
      </c>
      <c r="C42">
        <v>16</v>
      </c>
      <c r="D42">
        <v>4</v>
      </c>
      <c r="E42">
        <v>9</v>
      </c>
      <c r="F42">
        <v>0</v>
      </c>
      <c r="G42">
        <v>0.2</v>
      </c>
      <c r="I42">
        <f t="shared" si="5"/>
        <v>0.13333333333333333</v>
      </c>
      <c r="J42">
        <f t="shared" si="6"/>
        <v>3.3333333333333333E-2</v>
      </c>
      <c r="K42">
        <f t="shared" si="7"/>
        <v>7.4999999999999997E-2</v>
      </c>
      <c r="L42">
        <f t="shared" si="8"/>
        <v>0</v>
      </c>
      <c r="M42">
        <f t="shared" si="9"/>
        <v>0.2</v>
      </c>
    </row>
    <row r="43" spans="1:22" x14ac:dyDescent="0.2">
      <c r="A43" t="s">
        <v>461</v>
      </c>
      <c r="B43">
        <v>59</v>
      </c>
      <c r="C43">
        <v>6</v>
      </c>
      <c r="D43">
        <v>3</v>
      </c>
      <c r="E43">
        <v>8</v>
      </c>
      <c r="F43">
        <v>0</v>
      </c>
      <c r="G43">
        <v>0.27100000000000002</v>
      </c>
      <c r="I43">
        <f t="shared" si="5"/>
        <v>0.10169491525423729</v>
      </c>
      <c r="J43">
        <f t="shared" si="6"/>
        <v>5.0847457627118647E-2</v>
      </c>
      <c r="K43">
        <f t="shared" si="7"/>
        <v>0.13559322033898305</v>
      </c>
      <c r="L43">
        <f t="shared" si="8"/>
        <v>0</v>
      </c>
      <c r="M43">
        <f t="shared" si="9"/>
        <v>0.27100000000000002</v>
      </c>
    </row>
    <row r="44" spans="1:22" x14ac:dyDescent="0.2">
      <c r="A44" t="s">
        <v>462</v>
      </c>
      <c r="B44">
        <v>109</v>
      </c>
      <c r="C44">
        <v>11</v>
      </c>
      <c r="D44">
        <v>0</v>
      </c>
      <c r="E44">
        <v>11</v>
      </c>
      <c r="F44">
        <v>2</v>
      </c>
      <c r="G44">
        <v>0.23799999999999999</v>
      </c>
      <c r="I44">
        <f t="shared" si="5"/>
        <v>0.10091743119266056</v>
      </c>
      <c r="J44">
        <f t="shared" si="6"/>
        <v>0</v>
      </c>
      <c r="K44">
        <f t="shared" si="7"/>
        <v>0.10091743119266056</v>
      </c>
      <c r="L44">
        <f t="shared" si="8"/>
        <v>1.834862385321101E-2</v>
      </c>
      <c r="M44">
        <f t="shared" si="9"/>
        <v>0.23799999999999999</v>
      </c>
    </row>
    <row r="45" spans="1:22" x14ac:dyDescent="0.2">
      <c r="A45" t="s">
        <v>463</v>
      </c>
      <c r="B45">
        <v>107</v>
      </c>
      <c r="C45">
        <v>11</v>
      </c>
      <c r="D45">
        <v>3</v>
      </c>
      <c r="E45">
        <v>6</v>
      </c>
      <c r="F45">
        <v>0</v>
      </c>
      <c r="G45">
        <v>0.24299999999999999</v>
      </c>
      <c r="I45">
        <f t="shared" si="5"/>
        <v>0.10280373831775701</v>
      </c>
      <c r="J45">
        <f t="shared" si="6"/>
        <v>2.8037383177570093E-2</v>
      </c>
      <c r="K45">
        <f t="shared" si="7"/>
        <v>5.6074766355140186E-2</v>
      </c>
      <c r="L45">
        <f t="shared" si="8"/>
        <v>0</v>
      </c>
      <c r="M45">
        <f t="shared" si="9"/>
        <v>0.24299999999999999</v>
      </c>
    </row>
    <row r="46" spans="1:22" x14ac:dyDescent="0.2">
      <c r="A46" t="s">
        <v>464</v>
      </c>
      <c r="B46">
        <v>50</v>
      </c>
      <c r="C46">
        <v>7</v>
      </c>
      <c r="D46">
        <v>3</v>
      </c>
      <c r="E46">
        <v>8</v>
      </c>
      <c r="F46">
        <v>0</v>
      </c>
      <c r="G46">
        <v>0.24</v>
      </c>
      <c r="I46">
        <f t="shared" si="5"/>
        <v>0.14000000000000001</v>
      </c>
      <c r="J46">
        <f t="shared" si="6"/>
        <v>0.06</v>
      </c>
      <c r="K46">
        <f t="shared" si="7"/>
        <v>0.16</v>
      </c>
      <c r="L46">
        <f t="shared" si="8"/>
        <v>0</v>
      </c>
      <c r="M46">
        <f t="shared" si="9"/>
        <v>0.24</v>
      </c>
      <c r="P46" s="7"/>
    </row>
    <row r="47" spans="1:22" x14ac:dyDescent="0.2">
      <c r="A47" t="s">
        <v>465</v>
      </c>
      <c r="B47">
        <v>120</v>
      </c>
      <c r="C47">
        <v>18</v>
      </c>
      <c r="D47">
        <v>1</v>
      </c>
      <c r="E47">
        <v>7</v>
      </c>
      <c r="F47">
        <v>0</v>
      </c>
      <c r="G47">
        <v>0.22500000000000001</v>
      </c>
      <c r="I47">
        <f t="shared" si="5"/>
        <v>0.15</v>
      </c>
      <c r="J47">
        <f t="shared" si="6"/>
        <v>8.3333333333333332E-3</v>
      </c>
      <c r="K47">
        <f t="shared" si="7"/>
        <v>5.8333333333333334E-2</v>
      </c>
      <c r="L47">
        <f t="shared" si="8"/>
        <v>0</v>
      </c>
      <c r="M47">
        <f t="shared" si="9"/>
        <v>0.22500000000000001</v>
      </c>
      <c r="P47" s="7"/>
    </row>
    <row r="48" spans="1:22" x14ac:dyDescent="0.2">
      <c r="A48" t="s">
        <v>466</v>
      </c>
      <c r="B48">
        <v>58</v>
      </c>
      <c r="C48">
        <v>8</v>
      </c>
      <c r="D48">
        <v>3</v>
      </c>
      <c r="E48">
        <v>6</v>
      </c>
      <c r="F48">
        <v>0</v>
      </c>
      <c r="G48">
        <v>0.24099999999999999</v>
      </c>
      <c r="I48">
        <f t="shared" si="5"/>
        <v>0.13793103448275862</v>
      </c>
      <c r="J48">
        <f t="shared" si="6"/>
        <v>5.1724137931034482E-2</v>
      </c>
      <c r="K48">
        <f t="shared" si="7"/>
        <v>0.10344827586206896</v>
      </c>
      <c r="L48">
        <f t="shared" si="8"/>
        <v>0</v>
      </c>
      <c r="M48">
        <f t="shared" si="9"/>
        <v>0.24099999999999999</v>
      </c>
    </row>
    <row r="49" spans="1:26" x14ac:dyDescent="0.2">
      <c r="A49" t="s">
        <v>467</v>
      </c>
      <c r="B49">
        <v>111</v>
      </c>
      <c r="C49">
        <v>13</v>
      </c>
      <c r="D49">
        <v>1</v>
      </c>
      <c r="E49">
        <v>8</v>
      </c>
      <c r="F49">
        <v>1</v>
      </c>
      <c r="G49">
        <v>0.22500000000000001</v>
      </c>
      <c r="I49">
        <f t="shared" si="5"/>
        <v>0.11711711711711711</v>
      </c>
      <c r="J49">
        <f t="shared" si="6"/>
        <v>9.0090090090090089E-3</v>
      </c>
      <c r="K49">
        <f t="shared" si="7"/>
        <v>7.2072072072072071E-2</v>
      </c>
      <c r="L49">
        <f t="shared" si="8"/>
        <v>9.0090090090090089E-3</v>
      </c>
      <c r="M49">
        <f t="shared" si="9"/>
        <v>0.22500000000000001</v>
      </c>
    </row>
    <row r="50" spans="1:26" x14ac:dyDescent="0.2">
      <c r="A50" t="s">
        <v>468</v>
      </c>
      <c r="B50">
        <v>60</v>
      </c>
      <c r="C50">
        <v>9</v>
      </c>
      <c r="D50">
        <v>2</v>
      </c>
      <c r="E50">
        <v>4</v>
      </c>
      <c r="F50">
        <v>0</v>
      </c>
      <c r="G50">
        <v>0.26700000000000002</v>
      </c>
      <c r="I50">
        <f t="shared" si="5"/>
        <v>0.15</v>
      </c>
      <c r="J50">
        <f t="shared" si="6"/>
        <v>3.3333333333333333E-2</v>
      </c>
      <c r="K50">
        <f t="shared" si="7"/>
        <v>6.6666666666666666E-2</v>
      </c>
      <c r="L50">
        <f t="shared" si="8"/>
        <v>0</v>
      </c>
      <c r="M50">
        <f t="shared" si="9"/>
        <v>0.26700000000000002</v>
      </c>
    </row>
    <row r="51" spans="1:26" x14ac:dyDescent="0.2">
      <c r="A51" t="s">
        <v>469</v>
      </c>
      <c r="B51">
        <v>72</v>
      </c>
      <c r="C51">
        <v>8</v>
      </c>
      <c r="D51">
        <v>1</v>
      </c>
      <c r="E51">
        <v>9</v>
      </c>
      <c r="F51">
        <v>0</v>
      </c>
      <c r="G51">
        <v>0.25</v>
      </c>
      <c r="I51">
        <f t="shared" si="5"/>
        <v>0.1111111111111111</v>
      </c>
      <c r="J51">
        <f t="shared" si="6"/>
        <v>1.3888888888888888E-2</v>
      </c>
      <c r="K51">
        <f t="shared" si="7"/>
        <v>0.125</v>
      </c>
      <c r="L51">
        <f t="shared" si="8"/>
        <v>0</v>
      </c>
      <c r="M51">
        <f t="shared" si="9"/>
        <v>0.25</v>
      </c>
    </row>
    <row r="52" spans="1:26" x14ac:dyDescent="0.2">
      <c r="A52" t="s">
        <v>470</v>
      </c>
      <c r="B52">
        <v>56</v>
      </c>
      <c r="C52">
        <v>8</v>
      </c>
      <c r="D52">
        <v>2</v>
      </c>
      <c r="E52">
        <v>6</v>
      </c>
      <c r="F52">
        <v>2</v>
      </c>
      <c r="G52">
        <v>0.161</v>
      </c>
      <c r="I52">
        <f t="shared" si="5"/>
        <v>0.14285714285714285</v>
      </c>
      <c r="J52">
        <f t="shared" si="6"/>
        <v>3.5714285714285712E-2</v>
      </c>
      <c r="K52">
        <f t="shared" si="7"/>
        <v>0.10714285714285714</v>
      </c>
      <c r="L52">
        <f t="shared" si="8"/>
        <v>3.5714285714285712E-2</v>
      </c>
      <c r="M52">
        <f t="shared" si="9"/>
        <v>0.161</v>
      </c>
      <c r="P52" s="1" t="s">
        <v>0</v>
      </c>
      <c r="Q52" t="s">
        <v>165</v>
      </c>
      <c r="R52" t="s">
        <v>166</v>
      </c>
      <c r="S52" t="s">
        <v>167</v>
      </c>
      <c r="T52" t="s">
        <v>168</v>
      </c>
      <c r="U52" t="s">
        <v>169</v>
      </c>
      <c r="V52" t="s">
        <v>170</v>
      </c>
      <c r="X52" t="s">
        <v>171</v>
      </c>
      <c r="Y52" t="s">
        <v>172</v>
      </c>
      <c r="Z52" t="s">
        <v>189</v>
      </c>
    </row>
    <row r="53" spans="1:26" x14ac:dyDescent="0.2">
      <c r="A53" t="s">
        <v>471</v>
      </c>
      <c r="B53">
        <v>75</v>
      </c>
      <c r="C53">
        <v>12</v>
      </c>
      <c r="D53">
        <v>0</v>
      </c>
      <c r="E53">
        <v>3</v>
      </c>
      <c r="F53">
        <v>3</v>
      </c>
      <c r="G53">
        <v>0.2</v>
      </c>
      <c r="I53">
        <f t="shared" si="5"/>
        <v>0.16</v>
      </c>
      <c r="J53">
        <f t="shared" si="6"/>
        <v>0</v>
      </c>
      <c r="K53">
        <f t="shared" si="7"/>
        <v>0.04</v>
      </c>
      <c r="L53">
        <f t="shared" si="8"/>
        <v>0.04</v>
      </c>
      <c r="M53">
        <f t="shared" si="9"/>
        <v>0.2</v>
      </c>
      <c r="P53" s="1" t="s">
        <v>3</v>
      </c>
      <c r="Q53" t="s">
        <v>173</v>
      </c>
      <c r="R53" t="s">
        <v>174</v>
      </c>
      <c r="S53" t="s">
        <v>175</v>
      </c>
      <c r="T53" t="s">
        <v>176</v>
      </c>
      <c r="U53" t="s">
        <v>177</v>
      </c>
      <c r="V53" t="s">
        <v>178</v>
      </c>
      <c r="X53" t="s">
        <v>179</v>
      </c>
      <c r="Y53" t="s">
        <v>180</v>
      </c>
    </row>
    <row r="54" spans="1:26" x14ac:dyDescent="0.2">
      <c r="A54" t="s">
        <v>472</v>
      </c>
      <c r="B54">
        <v>156</v>
      </c>
      <c r="C54">
        <v>12</v>
      </c>
      <c r="D54">
        <v>1</v>
      </c>
      <c r="E54">
        <v>10</v>
      </c>
      <c r="F54">
        <v>0</v>
      </c>
      <c r="G54">
        <v>0.224</v>
      </c>
      <c r="I54">
        <f t="shared" si="5"/>
        <v>7.6923076923076927E-2</v>
      </c>
      <c r="J54">
        <f t="shared" si="6"/>
        <v>6.41025641025641E-3</v>
      </c>
      <c r="K54">
        <f t="shared" si="7"/>
        <v>6.4102564102564097E-2</v>
      </c>
      <c r="L54">
        <f t="shared" si="8"/>
        <v>0</v>
      </c>
      <c r="M54">
        <f t="shared" si="9"/>
        <v>0.224</v>
      </c>
      <c r="P54" s="1" t="s">
        <v>5</v>
      </c>
      <c r="Q54" t="s">
        <v>181</v>
      </c>
      <c r="R54" t="s">
        <v>182</v>
      </c>
      <c r="S54" t="s">
        <v>183</v>
      </c>
      <c r="T54" t="s">
        <v>184</v>
      </c>
      <c r="U54" t="s">
        <v>185</v>
      </c>
      <c r="V54" t="s">
        <v>186</v>
      </c>
      <c r="X54" t="s">
        <v>187</v>
      </c>
      <c r="Y54" t="s">
        <v>188</v>
      </c>
      <c r="Z54" t="s">
        <v>190</v>
      </c>
    </row>
    <row r="55" spans="1:26" x14ac:dyDescent="0.2">
      <c r="A55" t="s">
        <v>473</v>
      </c>
      <c r="B55">
        <v>169</v>
      </c>
      <c r="C55">
        <v>15</v>
      </c>
      <c r="D55">
        <v>1</v>
      </c>
      <c r="E55">
        <v>13</v>
      </c>
      <c r="F55">
        <v>0</v>
      </c>
      <c r="G55">
        <v>0.20100000000000001</v>
      </c>
      <c r="I55">
        <f t="shared" si="5"/>
        <v>8.8757396449704137E-2</v>
      </c>
      <c r="J55">
        <f t="shared" si="6"/>
        <v>5.9171597633136093E-3</v>
      </c>
      <c r="K55">
        <f t="shared" si="7"/>
        <v>7.6923076923076927E-2</v>
      </c>
      <c r="L55">
        <f t="shared" si="8"/>
        <v>0</v>
      </c>
      <c r="M55">
        <f t="shared" si="9"/>
        <v>0.20100000000000001</v>
      </c>
      <c r="P55" s="1" t="s">
        <v>8</v>
      </c>
      <c r="Q55" t="s">
        <v>234</v>
      </c>
      <c r="R55" t="s">
        <v>235</v>
      </c>
      <c r="S55" t="s">
        <v>236</v>
      </c>
      <c r="T55" t="s">
        <v>237</v>
      </c>
      <c r="U55" t="s">
        <v>238</v>
      </c>
      <c r="V55" t="s">
        <v>239</v>
      </c>
      <c r="X55" t="s">
        <v>240</v>
      </c>
      <c r="Y55" t="s">
        <v>241</v>
      </c>
      <c r="Z55" t="s">
        <v>242</v>
      </c>
    </row>
    <row r="56" spans="1:26" x14ac:dyDescent="0.2">
      <c r="A56" t="s">
        <v>474</v>
      </c>
      <c r="B56">
        <v>60</v>
      </c>
      <c r="C56">
        <v>6</v>
      </c>
      <c r="D56">
        <v>0</v>
      </c>
      <c r="E56">
        <v>11</v>
      </c>
      <c r="F56">
        <v>1</v>
      </c>
      <c r="G56">
        <v>0.2</v>
      </c>
      <c r="I56">
        <f t="shared" si="5"/>
        <v>0.1</v>
      </c>
      <c r="J56">
        <f t="shared" si="6"/>
        <v>0</v>
      </c>
      <c r="K56">
        <f t="shared" si="7"/>
        <v>0.18333333333333332</v>
      </c>
      <c r="L56">
        <f t="shared" si="8"/>
        <v>1.6666666666666666E-2</v>
      </c>
      <c r="M56">
        <f t="shared" si="9"/>
        <v>0.2</v>
      </c>
      <c r="P56" s="1" t="s">
        <v>11</v>
      </c>
      <c r="Q56" t="s">
        <v>279</v>
      </c>
      <c r="R56" t="s">
        <v>280</v>
      </c>
      <c r="S56" t="s">
        <v>281</v>
      </c>
      <c r="T56" t="s">
        <v>282</v>
      </c>
      <c r="U56" t="s">
        <v>283</v>
      </c>
      <c r="V56" t="s">
        <v>284</v>
      </c>
      <c r="X56" t="s">
        <v>285</v>
      </c>
      <c r="Y56" t="s">
        <v>286</v>
      </c>
    </row>
    <row r="57" spans="1:26" x14ac:dyDescent="0.2">
      <c r="A57" t="s">
        <v>475</v>
      </c>
      <c r="B57">
        <v>115</v>
      </c>
      <c r="C57">
        <v>10</v>
      </c>
      <c r="D57">
        <v>1</v>
      </c>
      <c r="E57">
        <v>10</v>
      </c>
      <c r="F57">
        <v>0</v>
      </c>
      <c r="G57">
        <v>0.20899999999999999</v>
      </c>
      <c r="I57">
        <f t="shared" si="5"/>
        <v>8.6956521739130432E-2</v>
      </c>
      <c r="J57">
        <f t="shared" si="6"/>
        <v>8.6956521739130436E-3</v>
      </c>
      <c r="K57">
        <f t="shared" si="7"/>
        <v>8.6956521739130432E-2</v>
      </c>
      <c r="L57">
        <f t="shared" si="8"/>
        <v>0</v>
      </c>
      <c r="M57">
        <f t="shared" si="9"/>
        <v>0.20899999999999999</v>
      </c>
      <c r="P57" s="1" t="s">
        <v>14</v>
      </c>
      <c r="Q57" t="s">
        <v>312</v>
      </c>
      <c r="R57" t="s">
        <v>313</v>
      </c>
      <c r="S57" t="s">
        <v>314</v>
      </c>
      <c r="T57" t="s">
        <v>315</v>
      </c>
      <c r="U57" t="s">
        <v>264</v>
      </c>
      <c r="V57" t="s">
        <v>316</v>
      </c>
      <c r="X57" t="s">
        <v>317</v>
      </c>
      <c r="Y57" t="s">
        <v>318</v>
      </c>
      <c r="Z57" t="s">
        <v>319</v>
      </c>
    </row>
    <row r="58" spans="1:26" x14ac:dyDescent="0.2">
      <c r="A58" t="s">
        <v>476</v>
      </c>
      <c r="B58">
        <v>64</v>
      </c>
      <c r="C58">
        <v>4</v>
      </c>
      <c r="D58">
        <v>0</v>
      </c>
      <c r="E58">
        <v>4</v>
      </c>
      <c r="F58">
        <v>1</v>
      </c>
      <c r="G58">
        <v>0.26600000000000001</v>
      </c>
      <c r="I58">
        <f t="shared" si="5"/>
        <v>6.25E-2</v>
      </c>
      <c r="J58">
        <f t="shared" si="6"/>
        <v>0</v>
      </c>
      <c r="K58">
        <f t="shared" si="7"/>
        <v>6.25E-2</v>
      </c>
      <c r="L58">
        <f t="shared" si="8"/>
        <v>1.5625E-2</v>
      </c>
      <c r="M58">
        <f t="shared" si="9"/>
        <v>0.26600000000000001</v>
      </c>
      <c r="P58" s="1" t="s">
        <v>16</v>
      </c>
      <c r="Q58" t="s">
        <v>287</v>
      </c>
      <c r="R58" t="s">
        <v>288</v>
      </c>
      <c r="S58" t="s">
        <v>50</v>
      </c>
      <c r="T58" t="s">
        <v>289</v>
      </c>
      <c r="U58" t="s">
        <v>290</v>
      </c>
      <c r="V58" t="s">
        <v>291</v>
      </c>
      <c r="X58" t="s">
        <v>292</v>
      </c>
      <c r="Y58" t="s">
        <v>293</v>
      </c>
    </row>
    <row r="59" spans="1:26" x14ac:dyDescent="0.2">
      <c r="A59" t="s">
        <v>477</v>
      </c>
      <c r="B59">
        <v>48</v>
      </c>
      <c r="C59">
        <v>8</v>
      </c>
      <c r="D59">
        <v>1</v>
      </c>
      <c r="E59">
        <v>3</v>
      </c>
      <c r="F59">
        <v>1</v>
      </c>
      <c r="G59">
        <v>0.16700000000000001</v>
      </c>
      <c r="I59">
        <f t="shared" si="5"/>
        <v>0.16666666666666666</v>
      </c>
      <c r="J59">
        <f t="shared" si="6"/>
        <v>2.0833333333333332E-2</v>
      </c>
      <c r="K59">
        <f t="shared" si="7"/>
        <v>6.25E-2</v>
      </c>
      <c r="L59">
        <f t="shared" si="8"/>
        <v>2.0833333333333332E-2</v>
      </c>
      <c r="M59">
        <f t="shared" si="9"/>
        <v>0.16700000000000001</v>
      </c>
      <c r="P59" s="1" t="s">
        <v>19</v>
      </c>
      <c r="Q59" t="s">
        <v>320</v>
      </c>
      <c r="R59" t="s">
        <v>321</v>
      </c>
      <c r="S59" t="s">
        <v>322</v>
      </c>
      <c r="T59" t="s">
        <v>323</v>
      </c>
      <c r="U59" t="s">
        <v>324</v>
      </c>
      <c r="V59" t="s">
        <v>325</v>
      </c>
      <c r="X59" t="s">
        <v>326</v>
      </c>
      <c r="Y59" t="s">
        <v>327</v>
      </c>
      <c r="Z59" t="s">
        <v>328</v>
      </c>
    </row>
    <row r="60" spans="1:26" x14ac:dyDescent="0.2">
      <c r="A60" t="s">
        <v>478</v>
      </c>
      <c r="B60">
        <v>37</v>
      </c>
      <c r="C60">
        <v>6</v>
      </c>
      <c r="D60">
        <v>0</v>
      </c>
      <c r="E60">
        <v>2</v>
      </c>
      <c r="F60">
        <v>2</v>
      </c>
      <c r="G60">
        <v>0.189</v>
      </c>
      <c r="I60">
        <f t="shared" si="5"/>
        <v>0.16216216216216217</v>
      </c>
      <c r="J60">
        <f t="shared" si="6"/>
        <v>0</v>
      </c>
      <c r="K60">
        <f t="shared" si="7"/>
        <v>5.4054054054054057E-2</v>
      </c>
      <c r="L60">
        <f t="shared" si="8"/>
        <v>5.4054054054054057E-2</v>
      </c>
      <c r="M60">
        <f t="shared" si="9"/>
        <v>0.189</v>
      </c>
      <c r="P60" s="1" t="s">
        <v>21</v>
      </c>
      <c r="Q60" t="s">
        <v>216</v>
      </c>
      <c r="R60" t="s">
        <v>217</v>
      </c>
      <c r="S60" t="s">
        <v>218</v>
      </c>
      <c r="T60" t="s">
        <v>219</v>
      </c>
      <c r="U60" t="s">
        <v>220</v>
      </c>
      <c r="V60" t="s">
        <v>221</v>
      </c>
      <c r="X60" t="s">
        <v>222</v>
      </c>
      <c r="Y60" t="s">
        <v>223</v>
      </c>
      <c r="Z60" t="s">
        <v>224</v>
      </c>
    </row>
    <row r="61" spans="1:26" x14ac:dyDescent="0.2">
      <c r="A61" t="s">
        <v>479</v>
      </c>
      <c r="B61">
        <v>113</v>
      </c>
      <c r="C61">
        <v>12</v>
      </c>
      <c r="D61">
        <v>3</v>
      </c>
      <c r="E61">
        <v>6</v>
      </c>
      <c r="F61">
        <v>0</v>
      </c>
      <c r="G61">
        <v>0.159</v>
      </c>
      <c r="I61">
        <f t="shared" si="5"/>
        <v>0.10619469026548672</v>
      </c>
      <c r="J61">
        <f t="shared" si="6"/>
        <v>2.6548672566371681E-2</v>
      </c>
      <c r="K61">
        <f t="shared" si="7"/>
        <v>5.3097345132743362E-2</v>
      </c>
      <c r="L61">
        <f t="shared" si="8"/>
        <v>0</v>
      </c>
      <c r="M61">
        <f t="shared" si="9"/>
        <v>0.159</v>
      </c>
      <c r="P61" s="1" t="s">
        <v>24</v>
      </c>
      <c r="Q61" t="s">
        <v>338</v>
      </c>
      <c r="R61" t="s">
        <v>339</v>
      </c>
      <c r="S61" t="s">
        <v>340</v>
      </c>
      <c r="T61" t="s">
        <v>341</v>
      </c>
      <c r="U61" t="s">
        <v>342</v>
      </c>
      <c r="V61" t="s">
        <v>343</v>
      </c>
      <c r="X61" t="s">
        <v>344</v>
      </c>
      <c r="Y61" t="s">
        <v>345</v>
      </c>
      <c r="Z61" t="s">
        <v>346</v>
      </c>
    </row>
    <row r="62" spans="1:26" x14ac:dyDescent="0.2">
      <c r="A62" s="1"/>
      <c r="B62" s="1"/>
      <c r="C62" s="1"/>
      <c r="I62" t="e">
        <f t="shared" si="5"/>
        <v>#DIV/0!</v>
      </c>
      <c r="J62" t="e">
        <f t="shared" si="6"/>
        <v>#DIV/0!</v>
      </c>
      <c r="K62" t="e">
        <f t="shared" si="7"/>
        <v>#DIV/0!</v>
      </c>
      <c r="L62" t="e">
        <f t="shared" si="8"/>
        <v>#DIV/0!</v>
      </c>
      <c r="M62">
        <f t="shared" si="9"/>
        <v>0</v>
      </c>
      <c r="P62" s="1" t="s">
        <v>26</v>
      </c>
      <c r="Q62" t="s">
        <v>329</v>
      </c>
      <c r="R62" t="s">
        <v>330</v>
      </c>
      <c r="S62" t="s">
        <v>331</v>
      </c>
      <c r="T62" t="s">
        <v>332</v>
      </c>
      <c r="U62" t="s">
        <v>333</v>
      </c>
      <c r="V62" t="s">
        <v>334</v>
      </c>
      <c r="X62" t="s">
        <v>335</v>
      </c>
      <c r="Y62" t="s">
        <v>336</v>
      </c>
      <c r="Z62" t="s">
        <v>337</v>
      </c>
    </row>
    <row r="63" spans="1:26" x14ac:dyDescent="0.2">
      <c r="A63" s="1"/>
      <c r="B63" s="1"/>
      <c r="C63" s="1"/>
      <c r="I63" t="e">
        <f t="shared" si="5"/>
        <v>#DIV/0!</v>
      </c>
      <c r="J63" t="e">
        <f t="shared" si="6"/>
        <v>#DIV/0!</v>
      </c>
      <c r="K63" t="e">
        <f t="shared" si="7"/>
        <v>#DIV/0!</v>
      </c>
      <c r="L63" t="e">
        <f t="shared" si="8"/>
        <v>#DIV/0!</v>
      </c>
      <c r="M63">
        <f t="shared" si="9"/>
        <v>0</v>
      </c>
      <c r="P63" s="1" t="s">
        <v>28</v>
      </c>
      <c r="Q63" t="s">
        <v>261</v>
      </c>
      <c r="R63" t="s">
        <v>262</v>
      </c>
      <c r="S63" t="s">
        <v>263</v>
      </c>
      <c r="T63" t="s">
        <v>264</v>
      </c>
      <c r="U63" t="s">
        <v>265</v>
      </c>
      <c r="V63" t="s">
        <v>266</v>
      </c>
      <c r="X63" t="s">
        <v>267</v>
      </c>
      <c r="Y63" t="s">
        <v>268</v>
      </c>
      <c r="Z63" t="s">
        <v>269</v>
      </c>
    </row>
    <row r="64" spans="1:26" x14ac:dyDescent="0.2">
      <c r="A64">
        <v>2019</v>
      </c>
      <c r="I64" t="e">
        <f t="shared" si="5"/>
        <v>#DIV/0!</v>
      </c>
      <c r="J64" t="e">
        <f t="shared" si="6"/>
        <v>#DIV/0!</v>
      </c>
      <c r="K64" t="e">
        <f t="shared" si="7"/>
        <v>#DIV/0!</v>
      </c>
      <c r="L64" t="e">
        <f t="shared" si="8"/>
        <v>#DIV/0!</v>
      </c>
      <c r="M64">
        <f t="shared" si="9"/>
        <v>0</v>
      </c>
      <c r="P64" s="1" t="s">
        <v>29</v>
      </c>
      <c r="Q64" t="s">
        <v>294</v>
      </c>
      <c r="R64" t="s">
        <v>295</v>
      </c>
      <c r="S64" t="s">
        <v>296</v>
      </c>
      <c r="T64" t="s">
        <v>297</v>
      </c>
      <c r="U64" t="s">
        <v>298</v>
      </c>
      <c r="V64" t="s">
        <v>299</v>
      </c>
      <c r="X64" t="s">
        <v>300</v>
      </c>
      <c r="Y64" t="s">
        <v>301</v>
      </c>
      <c r="Z64" t="s">
        <v>302</v>
      </c>
    </row>
    <row r="65" spans="1:26" x14ac:dyDescent="0.2">
      <c r="A65" t="s">
        <v>51</v>
      </c>
      <c r="B65" t="s">
        <v>52</v>
      </c>
      <c r="C65" t="s">
        <v>7</v>
      </c>
      <c r="D65" t="s">
        <v>4</v>
      </c>
      <c r="E65" t="s">
        <v>10</v>
      </c>
      <c r="F65" t="s">
        <v>13</v>
      </c>
      <c r="G65" t="s">
        <v>2</v>
      </c>
      <c r="I65" t="e">
        <f t="shared" si="5"/>
        <v>#VALUE!</v>
      </c>
      <c r="J65" t="e">
        <f t="shared" si="6"/>
        <v>#VALUE!</v>
      </c>
      <c r="K65" t="e">
        <f t="shared" si="7"/>
        <v>#VALUE!</v>
      </c>
      <c r="L65" t="e">
        <f t="shared" si="8"/>
        <v>#VALUE!</v>
      </c>
      <c r="M65" t="str">
        <f t="shared" si="9"/>
        <v>AVG</v>
      </c>
      <c r="P65" s="1" t="s">
        <v>30</v>
      </c>
      <c r="Q65" t="s">
        <v>243</v>
      </c>
      <c r="R65" t="s">
        <v>244</v>
      </c>
      <c r="S65" t="s">
        <v>245</v>
      </c>
      <c r="T65" t="s">
        <v>246</v>
      </c>
      <c r="U65" t="s">
        <v>247</v>
      </c>
      <c r="V65" t="s">
        <v>248</v>
      </c>
      <c r="X65" t="s">
        <v>249</v>
      </c>
      <c r="Y65" t="s">
        <v>250</v>
      </c>
      <c r="Z65" t="s">
        <v>251</v>
      </c>
    </row>
    <row r="66" spans="1:26" x14ac:dyDescent="0.2">
      <c r="A66" t="s">
        <v>441</v>
      </c>
      <c r="B66">
        <v>642</v>
      </c>
      <c r="C66">
        <v>111</v>
      </c>
      <c r="D66">
        <v>24</v>
      </c>
      <c r="E66">
        <v>73</v>
      </c>
      <c r="F66">
        <v>40</v>
      </c>
      <c r="G66">
        <v>0.27400000000000002</v>
      </c>
      <c r="I66">
        <f t="shared" si="5"/>
        <v>0.17289719626168223</v>
      </c>
      <c r="J66">
        <f t="shared" si="6"/>
        <v>3.7383177570093455E-2</v>
      </c>
      <c r="K66">
        <f t="shared" si="7"/>
        <v>0.11370716510903427</v>
      </c>
      <c r="L66">
        <f t="shared" si="8"/>
        <v>6.2305295950155763E-2</v>
      </c>
      <c r="M66">
        <f t="shared" si="9"/>
        <v>0.27400000000000002</v>
      </c>
      <c r="P66" s="1" t="s">
        <v>31</v>
      </c>
    </row>
    <row r="67" spans="1:26" x14ac:dyDescent="0.2">
      <c r="A67" t="s">
        <v>361</v>
      </c>
      <c r="B67">
        <v>602</v>
      </c>
      <c r="C67">
        <v>109</v>
      </c>
      <c r="D67">
        <v>26</v>
      </c>
      <c r="E67">
        <v>102</v>
      </c>
      <c r="F67">
        <v>5</v>
      </c>
      <c r="G67">
        <v>0.32700000000000001</v>
      </c>
      <c r="I67">
        <f t="shared" si="5"/>
        <v>0.18106312292358803</v>
      </c>
      <c r="J67">
        <f t="shared" si="6"/>
        <v>4.3189368770764118E-2</v>
      </c>
      <c r="K67">
        <f t="shared" si="7"/>
        <v>0.16943521594684385</v>
      </c>
      <c r="L67">
        <f t="shared" si="8"/>
        <v>8.3056478405315621E-3</v>
      </c>
      <c r="M67">
        <f t="shared" si="9"/>
        <v>0.32700000000000001</v>
      </c>
      <c r="P67" s="1" t="s">
        <v>33</v>
      </c>
      <c r="Q67" t="s">
        <v>225</v>
      </c>
      <c r="R67" t="s">
        <v>226</v>
      </c>
      <c r="S67" t="s">
        <v>227</v>
      </c>
      <c r="T67" t="s">
        <v>228</v>
      </c>
      <c r="U67" t="s">
        <v>229</v>
      </c>
      <c r="V67" t="s">
        <v>230</v>
      </c>
      <c r="X67" t="s">
        <v>231</v>
      </c>
      <c r="Y67" t="s">
        <v>232</v>
      </c>
      <c r="Z67" t="s">
        <v>233</v>
      </c>
    </row>
    <row r="68" spans="1:26" x14ac:dyDescent="0.2">
      <c r="A68" t="s">
        <v>440</v>
      </c>
      <c r="B68">
        <v>640</v>
      </c>
      <c r="C68">
        <v>102</v>
      </c>
      <c r="D68">
        <v>24</v>
      </c>
      <c r="E68">
        <v>86</v>
      </c>
      <c r="F68">
        <v>15</v>
      </c>
      <c r="G68">
        <v>0.29499999999999998</v>
      </c>
      <c r="I68">
        <f t="shared" ref="I68:I131" si="41">C68/$B68</f>
        <v>0.15937499999999999</v>
      </c>
      <c r="J68">
        <f t="shared" ref="J68:J131" si="42">D68/$B68</f>
        <v>3.7499999999999999E-2</v>
      </c>
      <c r="K68">
        <f t="shared" ref="K68:K131" si="43">E68/$B68</f>
        <v>0.13437499999999999</v>
      </c>
      <c r="L68">
        <f t="shared" ref="L68:L131" si="44">F68/$B68</f>
        <v>2.34375E-2</v>
      </c>
      <c r="M68">
        <f t="shared" ref="M68:M131" si="45">G68</f>
        <v>0.29499999999999998</v>
      </c>
      <c r="P68" s="1" t="s">
        <v>34</v>
      </c>
      <c r="Q68" t="s">
        <v>191</v>
      </c>
      <c r="R68" t="s">
        <v>192</v>
      </c>
      <c r="S68" t="s">
        <v>193</v>
      </c>
      <c r="T68" t="s">
        <v>194</v>
      </c>
      <c r="U68" t="s">
        <v>195</v>
      </c>
      <c r="V68" t="s">
        <v>196</v>
      </c>
      <c r="X68" t="s">
        <v>197</v>
      </c>
      <c r="Y68" t="s">
        <v>198</v>
      </c>
    </row>
    <row r="69" spans="1:26" x14ac:dyDescent="0.2">
      <c r="A69" t="s">
        <v>427</v>
      </c>
      <c r="B69">
        <v>681</v>
      </c>
      <c r="C69">
        <v>105</v>
      </c>
      <c r="D69">
        <v>16</v>
      </c>
      <c r="E69">
        <v>74</v>
      </c>
      <c r="F69">
        <v>20</v>
      </c>
      <c r="G69">
        <v>0.30199999999999999</v>
      </c>
      <c r="I69">
        <f t="shared" si="41"/>
        <v>0.15418502202643172</v>
      </c>
      <c r="J69">
        <f t="shared" si="42"/>
        <v>2.3494860499265784E-2</v>
      </c>
      <c r="K69">
        <f t="shared" si="43"/>
        <v>0.10866372980910426</v>
      </c>
      <c r="L69">
        <f t="shared" si="44"/>
        <v>2.9368575624082231E-2</v>
      </c>
      <c r="M69">
        <f t="shared" si="45"/>
        <v>0.30199999999999999</v>
      </c>
      <c r="P69" s="1" t="s">
        <v>35</v>
      </c>
      <c r="Q69" t="s">
        <v>208</v>
      </c>
      <c r="R69" t="s">
        <v>209</v>
      </c>
      <c r="S69" t="s">
        <v>210</v>
      </c>
      <c r="T69" t="s">
        <v>211</v>
      </c>
      <c r="U69" t="s">
        <v>212</v>
      </c>
      <c r="V69" t="s">
        <v>213</v>
      </c>
      <c r="X69" t="s">
        <v>214</v>
      </c>
      <c r="Y69" t="s">
        <v>215</v>
      </c>
    </row>
    <row r="70" spans="1:26" x14ac:dyDescent="0.2">
      <c r="A70" t="s">
        <v>445</v>
      </c>
      <c r="B70">
        <v>500</v>
      </c>
      <c r="C70">
        <v>89</v>
      </c>
      <c r="D70">
        <v>31</v>
      </c>
      <c r="E70">
        <v>74</v>
      </c>
      <c r="F70">
        <v>6</v>
      </c>
      <c r="G70">
        <v>0.29799999999999999</v>
      </c>
      <c r="I70">
        <f t="shared" si="41"/>
        <v>0.17799999999999999</v>
      </c>
      <c r="J70">
        <f t="shared" si="42"/>
        <v>6.2E-2</v>
      </c>
      <c r="K70">
        <f t="shared" si="43"/>
        <v>0.14799999999999999</v>
      </c>
      <c r="L70">
        <f t="shared" si="44"/>
        <v>1.2E-2</v>
      </c>
      <c r="M70">
        <f t="shared" si="45"/>
        <v>0.29799999999999999</v>
      </c>
      <c r="P70" s="1" t="s">
        <v>36</v>
      </c>
      <c r="Q70" t="s">
        <v>303</v>
      </c>
      <c r="R70" t="s">
        <v>304</v>
      </c>
      <c r="S70" t="s">
        <v>305</v>
      </c>
      <c r="T70" t="s">
        <v>306</v>
      </c>
      <c r="U70" t="s">
        <v>307</v>
      </c>
      <c r="V70" t="s">
        <v>308</v>
      </c>
      <c r="X70" t="s">
        <v>309</v>
      </c>
      <c r="Y70" t="s">
        <v>310</v>
      </c>
      <c r="Z70" t="s">
        <v>311</v>
      </c>
    </row>
    <row r="71" spans="1:26" x14ac:dyDescent="0.2">
      <c r="A71" t="s">
        <v>439</v>
      </c>
      <c r="B71">
        <v>510</v>
      </c>
      <c r="C71">
        <v>83</v>
      </c>
      <c r="D71">
        <v>23</v>
      </c>
      <c r="E71">
        <v>75</v>
      </c>
      <c r="F71">
        <v>5</v>
      </c>
      <c r="G71">
        <v>0.318</v>
      </c>
      <c r="I71">
        <f t="shared" si="41"/>
        <v>0.16274509803921569</v>
      </c>
      <c r="J71">
        <f t="shared" si="42"/>
        <v>4.5098039215686274E-2</v>
      </c>
      <c r="K71">
        <f t="shared" si="43"/>
        <v>0.14705882352941177</v>
      </c>
      <c r="L71">
        <f t="shared" si="44"/>
        <v>9.8039215686274508E-3</v>
      </c>
      <c r="M71">
        <f t="shared" si="45"/>
        <v>0.318</v>
      </c>
      <c r="P71" s="1" t="s">
        <v>37</v>
      </c>
      <c r="Q71" t="s">
        <v>252</v>
      </c>
      <c r="R71" t="s">
        <v>253</v>
      </c>
      <c r="S71" t="s">
        <v>254</v>
      </c>
      <c r="T71" t="s">
        <v>255</v>
      </c>
      <c r="U71" t="s">
        <v>256</v>
      </c>
      <c r="V71" t="s">
        <v>257</v>
      </c>
      <c r="X71" t="s">
        <v>258</v>
      </c>
      <c r="Y71" t="s">
        <v>259</v>
      </c>
      <c r="Z71" t="s">
        <v>260</v>
      </c>
    </row>
    <row r="72" spans="1:26" x14ac:dyDescent="0.2">
      <c r="A72" t="s">
        <v>384</v>
      </c>
      <c r="B72">
        <v>523</v>
      </c>
      <c r="C72">
        <v>80</v>
      </c>
      <c r="D72">
        <v>35</v>
      </c>
      <c r="E72">
        <v>87</v>
      </c>
      <c r="F72">
        <v>3</v>
      </c>
      <c r="G72">
        <v>0.254</v>
      </c>
      <c r="I72">
        <f t="shared" si="41"/>
        <v>0.15296367112810708</v>
      </c>
      <c r="J72">
        <f t="shared" si="42"/>
        <v>6.6921606118546847E-2</v>
      </c>
      <c r="K72">
        <f t="shared" si="43"/>
        <v>0.16634799235181644</v>
      </c>
      <c r="L72">
        <f t="shared" si="44"/>
        <v>5.7361376673040155E-3</v>
      </c>
      <c r="M72">
        <f t="shared" si="45"/>
        <v>0.254</v>
      </c>
      <c r="P72" s="1" t="s">
        <v>38</v>
      </c>
      <c r="Q72" t="s">
        <v>347</v>
      </c>
      <c r="R72" t="s">
        <v>348</v>
      </c>
      <c r="S72" t="s">
        <v>349</v>
      </c>
      <c r="T72" t="s">
        <v>350</v>
      </c>
      <c r="U72" t="s">
        <v>351</v>
      </c>
      <c r="V72" t="s">
        <v>352</v>
      </c>
      <c r="X72" t="s">
        <v>353</v>
      </c>
      <c r="Y72" t="s">
        <v>354</v>
      </c>
      <c r="Z72" t="s">
        <v>355</v>
      </c>
    </row>
    <row r="73" spans="1:26" x14ac:dyDescent="0.2">
      <c r="A73" t="s">
        <v>448</v>
      </c>
      <c r="B73">
        <v>522</v>
      </c>
      <c r="C73">
        <v>77</v>
      </c>
      <c r="D73">
        <v>30</v>
      </c>
      <c r="E73">
        <v>93</v>
      </c>
      <c r="F73">
        <v>11</v>
      </c>
      <c r="G73">
        <v>0.20499999999999999</v>
      </c>
      <c r="I73">
        <f t="shared" si="41"/>
        <v>0.1475095785440613</v>
      </c>
      <c r="J73">
        <f t="shared" si="42"/>
        <v>5.7471264367816091E-2</v>
      </c>
      <c r="K73">
        <f t="shared" si="43"/>
        <v>0.17816091954022989</v>
      </c>
      <c r="L73">
        <f t="shared" si="44"/>
        <v>2.1072796934865901E-2</v>
      </c>
      <c r="M73">
        <f t="shared" si="45"/>
        <v>0.20499999999999999</v>
      </c>
      <c r="P73" s="1" t="s">
        <v>39</v>
      </c>
      <c r="Q73" t="s">
        <v>199</v>
      </c>
      <c r="R73" t="s">
        <v>200</v>
      </c>
      <c r="S73" t="s">
        <v>201</v>
      </c>
      <c r="T73" t="s">
        <v>202</v>
      </c>
      <c r="U73" t="s">
        <v>203</v>
      </c>
      <c r="V73" t="s">
        <v>204</v>
      </c>
      <c r="X73" t="s">
        <v>205</v>
      </c>
      <c r="Y73" t="s">
        <v>206</v>
      </c>
      <c r="Z73" t="s">
        <v>207</v>
      </c>
    </row>
    <row r="74" spans="1:26" x14ac:dyDescent="0.2">
      <c r="A74" t="s">
        <v>472</v>
      </c>
      <c r="B74">
        <v>493</v>
      </c>
      <c r="C74">
        <v>61</v>
      </c>
      <c r="D74">
        <v>12</v>
      </c>
      <c r="E74">
        <v>64</v>
      </c>
      <c r="F74">
        <v>16</v>
      </c>
      <c r="G74">
        <v>0.308</v>
      </c>
      <c r="I74">
        <f t="shared" si="41"/>
        <v>0.12373225152129817</v>
      </c>
      <c r="J74">
        <f t="shared" si="42"/>
        <v>2.434077079107505E-2</v>
      </c>
      <c r="K74">
        <f t="shared" si="43"/>
        <v>0.12981744421906694</v>
      </c>
      <c r="L74">
        <f t="shared" si="44"/>
        <v>3.2454361054766734E-2</v>
      </c>
      <c r="M74">
        <f t="shared" si="45"/>
        <v>0.308</v>
      </c>
      <c r="P74" s="1" t="s">
        <v>40</v>
      </c>
      <c r="Q74" t="s">
        <v>270</v>
      </c>
      <c r="R74" t="s">
        <v>271</v>
      </c>
      <c r="S74" t="s">
        <v>272</v>
      </c>
      <c r="T74" t="s">
        <v>273</v>
      </c>
      <c r="U74" t="s">
        <v>274</v>
      </c>
      <c r="V74" t="s">
        <v>275</v>
      </c>
      <c r="X74" t="s">
        <v>276</v>
      </c>
      <c r="Y74" t="s">
        <v>277</v>
      </c>
      <c r="Z74" t="s">
        <v>278</v>
      </c>
    </row>
    <row r="75" spans="1:26" x14ac:dyDescent="0.2">
      <c r="A75" t="s">
        <v>468</v>
      </c>
      <c r="B75">
        <v>636</v>
      </c>
      <c r="C75">
        <v>68</v>
      </c>
      <c r="D75">
        <v>22</v>
      </c>
      <c r="E75">
        <v>86</v>
      </c>
      <c r="F75">
        <v>2</v>
      </c>
      <c r="G75">
        <v>0.27</v>
      </c>
      <c r="I75">
        <f t="shared" si="41"/>
        <v>0.1069182389937107</v>
      </c>
      <c r="J75">
        <f t="shared" si="42"/>
        <v>3.4591194968553458E-2</v>
      </c>
      <c r="K75">
        <f t="shared" si="43"/>
        <v>0.13522012578616352</v>
      </c>
      <c r="L75">
        <f t="shared" si="44"/>
        <v>3.1446540880503146E-3</v>
      </c>
      <c r="M75">
        <f t="shared" si="45"/>
        <v>0.27</v>
      </c>
    </row>
    <row r="76" spans="1:26" x14ac:dyDescent="0.2">
      <c r="A76" t="s">
        <v>444</v>
      </c>
      <c r="B76">
        <v>478</v>
      </c>
      <c r="C76">
        <v>61</v>
      </c>
      <c r="D76">
        <v>11</v>
      </c>
      <c r="E76">
        <v>59</v>
      </c>
      <c r="F76">
        <v>24</v>
      </c>
      <c r="G76">
        <v>0.28399999999999997</v>
      </c>
      <c r="I76">
        <f t="shared" si="41"/>
        <v>0.12761506276150628</v>
      </c>
      <c r="J76">
        <f t="shared" si="42"/>
        <v>2.3012552301255231E-2</v>
      </c>
      <c r="K76">
        <f t="shared" si="43"/>
        <v>0.12343096234309624</v>
      </c>
      <c r="L76">
        <f t="shared" si="44"/>
        <v>5.0209205020920501E-2</v>
      </c>
      <c r="M76">
        <f t="shared" si="45"/>
        <v>0.28399999999999997</v>
      </c>
    </row>
    <row r="77" spans="1:26" x14ac:dyDescent="0.2">
      <c r="A77" t="s">
        <v>437</v>
      </c>
      <c r="B77">
        <v>612</v>
      </c>
      <c r="C77">
        <v>77</v>
      </c>
      <c r="D77">
        <v>14</v>
      </c>
      <c r="E77">
        <v>71</v>
      </c>
      <c r="F77">
        <v>9</v>
      </c>
      <c r="G77">
        <v>0.27900000000000003</v>
      </c>
      <c r="I77">
        <f t="shared" si="41"/>
        <v>0.12581699346405228</v>
      </c>
      <c r="J77">
        <f t="shared" si="42"/>
        <v>2.2875816993464051E-2</v>
      </c>
      <c r="K77">
        <f t="shared" si="43"/>
        <v>0.11601307189542484</v>
      </c>
      <c r="L77">
        <f t="shared" si="44"/>
        <v>1.4705882352941176E-2</v>
      </c>
      <c r="M77">
        <f t="shared" si="45"/>
        <v>0.27900000000000003</v>
      </c>
    </row>
    <row r="78" spans="1:26" x14ac:dyDescent="0.2">
      <c r="A78" t="s">
        <v>433</v>
      </c>
      <c r="B78">
        <v>576</v>
      </c>
      <c r="C78">
        <v>79</v>
      </c>
      <c r="D78">
        <v>12</v>
      </c>
      <c r="E78">
        <v>60</v>
      </c>
      <c r="F78">
        <v>10</v>
      </c>
      <c r="G78">
        <v>0.28000000000000003</v>
      </c>
      <c r="I78">
        <f t="shared" si="41"/>
        <v>0.13715277777777779</v>
      </c>
      <c r="J78">
        <f t="shared" si="42"/>
        <v>2.0833333333333332E-2</v>
      </c>
      <c r="K78">
        <f t="shared" si="43"/>
        <v>0.10416666666666667</v>
      </c>
      <c r="L78">
        <f t="shared" si="44"/>
        <v>1.7361111111111112E-2</v>
      </c>
      <c r="M78">
        <f t="shared" si="45"/>
        <v>0.28000000000000003</v>
      </c>
    </row>
    <row r="79" spans="1:26" x14ac:dyDescent="0.2">
      <c r="A79" t="s">
        <v>451</v>
      </c>
      <c r="B79">
        <v>557</v>
      </c>
      <c r="C79">
        <v>67</v>
      </c>
      <c r="D79">
        <v>23</v>
      </c>
      <c r="E79">
        <v>70</v>
      </c>
      <c r="F79">
        <v>4</v>
      </c>
      <c r="G79">
        <v>0.26</v>
      </c>
      <c r="I79">
        <f t="shared" si="41"/>
        <v>0.12028725314183124</v>
      </c>
      <c r="J79">
        <f t="shared" si="42"/>
        <v>4.1292639138240578E-2</v>
      </c>
      <c r="K79">
        <f t="shared" si="43"/>
        <v>0.12567324955116696</v>
      </c>
      <c r="L79">
        <f t="shared" si="44"/>
        <v>7.1813285457809697E-3</v>
      </c>
      <c r="M79">
        <f t="shared" si="45"/>
        <v>0.26</v>
      </c>
    </row>
    <row r="80" spans="1:26" x14ac:dyDescent="0.2">
      <c r="A80" t="s">
        <v>461</v>
      </c>
      <c r="B80">
        <v>577</v>
      </c>
      <c r="C80">
        <v>93</v>
      </c>
      <c r="D80">
        <v>8</v>
      </c>
      <c r="E80">
        <v>40</v>
      </c>
      <c r="F80">
        <v>15</v>
      </c>
      <c r="G80">
        <v>0.27900000000000003</v>
      </c>
      <c r="I80">
        <f t="shared" si="41"/>
        <v>0.16117850953206239</v>
      </c>
      <c r="J80">
        <f t="shared" si="42"/>
        <v>1.3864818024263431E-2</v>
      </c>
      <c r="K80">
        <f t="shared" si="43"/>
        <v>6.9324090121317156E-2</v>
      </c>
      <c r="L80">
        <f t="shared" si="44"/>
        <v>2.5996533795493933E-2</v>
      </c>
      <c r="M80">
        <f t="shared" si="45"/>
        <v>0.27900000000000003</v>
      </c>
    </row>
    <row r="81" spans="1:13" x14ac:dyDescent="0.2">
      <c r="A81" t="s">
        <v>479</v>
      </c>
      <c r="B81">
        <v>458</v>
      </c>
      <c r="C81">
        <v>64</v>
      </c>
      <c r="D81">
        <v>19</v>
      </c>
      <c r="E81">
        <v>55</v>
      </c>
      <c r="F81">
        <v>15</v>
      </c>
      <c r="G81">
        <v>0.25800000000000001</v>
      </c>
      <c r="I81">
        <f t="shared" si="41"/>
        <v>0.13973799126637554</v>
      </c>
      <c r="J81">
        <f t="shared" si="42"/>
        <v>4.148471615720524E-2</v>
      </c>
      <c r="K81">
        <f t="shared" si="43"/>
        <v>0.12008733624454149</v>
      </c>
      <c r="L81">
        <f t="shared" si="44"/>
        <v>3.2751091703056769E-2</v>
      </c>
      <c r="M81">
        <f t="shared" si="45"/>
        <v>0.25800000000000001</v>
      </c>
    </row>
    <row r="82" spans="1:13" x14ac:dyDescent="0.2">
      <c r="A82" t="s">
        <v>431</v>
      </c>
      <c r="B82">
        <v>314</v>
      </c>
      <c r="C82">
        <v>51</v>
      </c>
      <c r="D82">
        <v>19</v>
      </c>
      <c r="E82">
        <v>49</v>
      </c>
      <c r="F82">
        <v>9</v>
      </c>
      <c r="G82">
        <v>0.30199999999999999</v>
      </c>
      <c r="I82">
        <f t="shared" si="41"/>
        <v>0.16242038216560509</v>
      </c>
      <c r="J82">
        <f t="shared" si="42"/>
        <v>6.0509554140127389E-2</v>
      </c>
      <c r="K82">
        <f t="shared" si="43"/>
        <v>0.15605095541401273</v>
      </c>
      <c r="L82">
        <f t="shared" si="44"/>
        <v>2.8662420382165606E-2</v>
      </c>
      <c r="M82">
        <f t="shared" si="45"/>
        <v>0.30199999999999999</v>
      </c>
    </row>
    <row r="83" spans="1:13" x14ac:dyDescent="0.2">
      <c r="A83" t="s">
        <v>432</v>
      </c>
      <c r="B83">
        <v>524</v>
      </c>
      <c r="C83">
        <v>62</v>
      </c>
      <c r="D83">
        <v>12</v>
      </c>
      <c r="E83">
        <v>51</v>
      </c>
      <c r="F83">
        <v>4</v>
      </c>
      <c r="G83">
        <v>0.30499999999999999</v>
      </c>
      <c r="I83">
        <f t="shared" si="41"/>
        <v>0.1183206106870229</v>
      </c>
      <c r="J83">
        <f t="shared" si="42"/>
        <v>2.2900763358778626E-2</v>
      </c>
      <c r="K83">
        <f t="shared" si="43"/>
        <v>9.7328244274809156E-2</v>
      </c>
      <c r="L83">
        <f t="shared" si="44"/>
        <v>7.6335877862595417E-3</v>
      </c>
      <c r="M83">
        <f t="shared" si="45"/>
        <v>0.30499999999999999</v>
      </c>
    </row>
    <row r="84" spans="1:13" x14ac:dyDescent="0.2">
      <c r="A84" t="s">
        <v>446</v>
      </c>
      <c r="B84">
        <v>554</v>
      </c>
      <c r="C84">
        <v>80</v>
      </c>
      <c r="D84">
        <v>10</v>
      </c>
      <c r="E84">
        <v>50</v>
      </c>
      <c r="F84">
        <v>5</v>
      </c>
      <c r="G84">
        <v>0.27800000000000002</v>
      </c>
      <c r="I84">
        <f t="shared" si="41"/>
        <v>0.1444043321299639</v>
      </c>
      <c r="J84">
        <f t="shared" si="42"/>
        <v>1.8050541516245487E-2</v>
      </c>
      <c r="K84">
        <f t="shared" si="43"/>
        <v>9.0252707581227443E-2</v>
      </c>
      <c r="L84">
        <f t="shared" si="44"/>
        <v>9.0252707581227436E-3</v>
      </c>
      <c r="M84">
        <f t="shared" si="45"/>
        <v>0.27800000000000002</v>
      </c>
    </row>
    <row r="85" spans="1:13" x14ac:dyDescent="0.2">
      <c r="A85" t="s">
        <v>438</v>
      </c>
      <c r="B85">
        <v>326</v>
      </c>
      <c r="C85">
        <v>59</v>
      </c>
      <c r="D85">
        <v>11</v>
      </c>
      <c r="E85">
        <v>36</v>
      </c>
      <c r="F85">
        <v>15</v>
      </c>
      <c r="G85">
        <v>0.30399999999999999</v>
      </c>
      <c r="I85">
        <f t="shared" si="41"/>
        <v>0.18098159509202455</v>
      </c>
      <c r="J85">
        <f t="shared" si="42"/>
        <v>3.3742331288343558E-2</v>
      </c>
      <c r="K85">
        <f t="shared" si="43"/>
        <v>0.11042944785276074</v>
      </c>
      <c r="L85">
        <f t="shared" si="44"/>
        <v>4.6012269938650305E-2</v>
      </c>
      <c r="M85">
        <f t="shared" si="45"/>
        <v>0.30399999999999999</v>
      </c>
    </row>
    <row r="86" spans="1:13" x14ac:dyDescent="0.2">
      <c r="A86" t="s">
        <v>435</v>
      </c>
      <c r="B86">
        <v>433</v>
      </c>
      <c r="C86">
        <v>61</v>
      </c>
      <c r="D86">
        <v>23</v>
      </c>
      <c r="E86">
        <v>59</v>
      </c>
      <c r="F86">
        <v>1</v>
      </c>
      <c r="G86">
        <v>0.25600000000000001</v>
      </c>
      <c r="I86">
        <f t="shared" si="41"/>
        <v>0.14087759815242495</v>
      </c>
      <c r="J86">
        <f t="shared" si="42"/>
        <v>5.3117782909930716E-2</v>
      </c>
      <c r="K86">
        <f t="shared" si="43"/>
        <v>0.13625866050808313</v>
      </c>
      <c r="L86">
        <f t="shared" si="44"/>
        <v>2.3094688221709007E-3</v>
      </c>
      <c r="M86">
        <f t="shared" si="45"/>
        <v>0.25600000000000001</v>
      </c>
    </row>
    <row r="87" spans="1:13" x14ac:dyDescent="0.2">
      <c r="A87" t="s">
        <v>429</v>
      </c>
      <c r="B87">
        <v>354</v>
      </c>
      <c r="C87">
        <v>66</v>
      </c>
      <c r="D87">
        <v>16</v>
      </c>
      <c r="E87">
        <v>48</v>
      </c>
      <c r="F87">
        <v>14</v>
      </c>
      <c r="G87">
        <v>0.23400000000000001</v>
      </c>
      <c r="I87">
        <f t="shared" si="41"/>
        <v>0.1864406779661017</v>
      </c>
      <c r="J87">
        <f t="shared" si="42"/>
        <v>4.519774011299435E-2</v>
      </c>
      <c r="K87">
        <f t="shared" si="43"/>
        <v>0.13559322033898305</v>
      </c>
      <c r="L87">
        <f t="shared" si="44"/>
        <v>3.954802259887006E-2</v>
      </c>
      <c r="M87">
        <f t="shared" si="45"/>
        <v>0.23400000000000001</v>
      </c>
    </row>
    <row r="88" spans="1:13" x14ac:dyDescent="0.2">
      <c r="A88" t="s">
        <v>475</v>
      </c>
      <c r="B88">
        <v>396</v>
      </c>
      <c r="C88">
        <v>59</v>
      </c>
      <c r="D88">
        <v>13</v>
      </c>
      <c r="E88">
        <v>40</v>
      </c>
      <c r="F88">
        <v>8</v>
      </c>
      <c r="G88">
        <v>0.28999999999999998</v>
      </c>
      <c r="I88">
        <f t="shared" si="41"/>
        <v>0.14898989898989898</v>
      </c>
      <c r="J88">
        <f t="shared" si="42"/>
        <v>3.2828282828282832E-2</v>
      </c>
      <c r="K88">
        <f t="shared" si="43"/>
        <v>0.10101010101010101</v>
      </c>
      <c r="L88">
        <f t="shared" si="44"/>
        <v>2.0202020202020204E-2</v>
      </c>
      <c r="M88">
        <f t="shared" si="45"/>
        <v>0.28999999999999998</v>
      </c>
    </row>
    <row r="89" spans="1:13" x14ac:dyDescent="0.2">
      <c r="A89" t="s">
        <v>457</v>
      </c>
      <c r="B89">
        <v>458</v>
      </c>
      <c r="C89">
        <v>52</v>
      </c>
      <c r="D89">
        <v>17</v>
      </c>
      <c r="E89">
        <v>65</v>
      </c>
      <c r="F89">
        <v>7</v>
      </c>
      <c r="G89">
        <v>0.24399999999999999</v>
      </c>
      <c r="I89">
        <f t="shared" si="41"/>
        <v>0.11353711790393013</v>
      </c>
      <c r="J89">
        <f t="shared" si="42"/>
        <v>3.7117903930131008E-2</v>
      </c>
      <c r="K89">
        <f t="shared" si="43"/>
        <v>0.14192139737991266</v>
      </c>
      <c r="L89">
        <f t="shared" si="44"/>
        <v>1.5283842794759825E-2</v>
      </c>
      <c r="M89">
        <f t="shared" si="45"/>
        <v>0.24399999999999999</v>
      </c>
    </row>
    <row r="90" spans="1:13" x14ac:dyDescent="0.2">
      <c r="A90" t="s">
        <v>449</v>
      </c>
      <c r="B90">
        <v>414</v>
      </c>
      <c r="C90">
        <v>57</v>
      </c>
      <c r="D90">
        <v>17</v>
      </c>
      <c r="E90">
        <v>64</v>
      </c>
      <c r="F90">
        <v>4</v>
      </c>
      <c r="G90">
        <v>0.23699999999999999</v>
      </c>
      <c r="I90">
        <f t="shared" si="41"/>
        <v>0.13768115942028986</v>
      </c>
      <c r="J90">
        <f t="shared" si="42"/>
        <v>4.1062801932367152E-2</v>
      </c>
      <c r="K90">
        <f t="shared" si="43"/>
        <v>0.15458937198067632</v>
      </c>
      <c r="L90">
        <f t="shared" si="44"/>
        <v>9.6618357487922701E-3</v>
      </c>
      <c r="M90">
        <f t="shared" si="45"/>
        <v>0.23699999999999999</v>
      </c>
    </row>
    <row r="91" spans="1:13" x14ac:dyDescent="0.2">
      <c r="A91" t="s">
        <v>450</v>
      </c>
      <c r="B91">
        <v>423</v>
      </c>
      <c r="C91">
        <v>61</v>
      </c>
      <c r="D91">
        <v>12</v>
      </c>
      <c r="E91">
        <v>45</v>
      </c>
      <c r="F91">
        <v>12</v>
      </c>
      <c r="G91">
        <v>0.248</v>
      </c>
      <c r="I91">
        <f t="shared" si="41"/>
        <v>0.14420803782505912</v>
      </c>
      <c r="J91">
        <f t="shared" si="42"/>
        <v>2.8368794326241134E-2</v>
      </c>
      <c r="K91">
        <f t="shared" si="43"/>
        <v>0.10638297872340426</v>
      </c>
      <c r="L91">
        <f t="shared" si="44"/>
        <v>2.8368794326241134E-2</v>
      </c>
      <c r="M91">
        <f t="shared" si="45"/>
        <v>0.248</v>
      </c>
    </row>
    <row r="92" spans="1:13" x14ac:dyDescent="0.2">
      <c r="A92" t="s">
        <v>428</v>
      </c>
      <c r="B92">
        <v>296</v>
      </c>
      <c r="C92">
        <v>42</v>
      </c>
      <c r="D92">
        <v>17</v>
      </c>
      <c r="E92">
        <v>51</v>
      </c>
      <c r="F92">
        <v>5</v>
      </c>
      <c r="G92">
        <v>0.27</v>
      </c>
      <c r="I92">
        <f t="shared" si="41"/>
        <v>0.14189189189189189</v>
      </c>
      <c r="J92">
        <f t="shared" si="42"/>
        <v>5.7432432432432436E-2</v>
      </c>
      <c r="K92">
        <f t="shared" si="43"/>
        <v>0.17229729729729729</v>
      </c>
      <c r="L92">
        <f t="shared" si="44"/>
        <v>1.6891891891891893E-2</v>
      </c>
      <c r="M92">
        <f t="shared" si="45"/>
        <v>0.27</v>
      </c>
    </row>
    <row r="93" spans="1:13" x14ac:dyDescent="0.2">
      <c r="A93" t="s">
        <v>389</v>
      </c>
      <c r="B93">
        <v>347</v>
      </c>
      <c r="C93">
        <v>46</v>
      </c>
      <c r="D93">
        <v>18</v>
      </c>
      <c r="E93">
        <v>58</v>
      </c>
      <c r="F93">
        <v>2</v>
      </c>
      <c r="G93">
        <v>0.254</v>
      </c>
      <c r="I93">
        <f t="shared" si="41"/>
        <v>0.13256484149855907</v>
      </c>
      <c r="J93">
        <f t="shared" si="42"/>
        <v>5.1873198847262249E-2</v>
      </c>
      <c r="K93">
        <f t="shared" si="43"/>
        <v>0.16714697406340057</v>
      </c>
      <c r="L93">
        <f t="shared" si="44"/>
        <v>5.763688760806916E-3</v>
      </c>
      <c r="M93">
        <f t="shared" si="45"/>
        <v>0.254</v>
      </c>
    </row>
    <row r="94" spans="1:13" x14ac:dyDescent="0.2">
      <c r="A94" t="s">
        <v>480</v>
      </c>
      <c r="B94">
        <v>416</v>
      </c>
      <c r="C94">
        <v>54</v>
      </c>
      <c r="D94">
        <v>20</v>
      </c>
      <c r="E94">
        <v>50</v>
      </c>
      <c r="F94">
        <v>3</v>
      </c>
      <c r="G94">
        <v>0.23799999999999999</v>
      </c>
      <c r="I94">
        <f t="shared" si="41"/>
        <v>0.12980769230769232</v>
      </c>
      <c r="J94">
        <f t="shared" si="42"/>
        <v>4.807692307692308E-2</v>
      </c>
      <c r="K94">
        <f t="shared" si="43"/>
        <v>0.1201923076923077</v>
      </c>
      <c r="L94">
        <f t="shared" si="44"/>
        <v>7.2115384615384619E-3</v>
      </c>
      <c r="M94">
        <f t="shared" si="45"/>
        <v>0.23799999999999999</v>
      </c>
    </row>
    <row r="95" spans="1:13" x14ac:dyDescent="0.2">
      <c r="A95" t="s">
        <v>393</v>
      </c>
      <c r="B95">
        <v>425</v>
      </c>
      <c r="C95">
        <v>52</v>
      </c>
      <c r="D95">
        <v>15</v>
      </c>
      <c r="E95">
        <v>55</v>
      </c>
      <c r="F95">
        <v>1</v>
      </c>
      <c r="G95">
        <v>0.26400000000000001</v>
      </c>
      <c r="I95">
        <f t="shared" si="41"/>
        <v>0.12235294117647059</v>
      </c>
      <c r="J95">
        <f t="shared" si="42"/>
        <v>3.5294117647058823E-2</v>
      </c>
      <c r="K95">
        <f t="shared" si="43"/>
        <v>0.12941176470588237</v>
      </c>
      <c r="L95">
        <f t="shared" si="44"/>
        <v>2.352941176470588E-3</v>
      </c>
      <c r="M95">
        <f t="shared" si="45"/>
        <v>0.26400000000000001</v>
      </c>
    </row>
    <row r="96" spans="1:13" x14ac:dyDescent="0.2">
      <c r="A96" t="s">
        <v>443</v>
      </c>
      <c r="B96">
        <v>256</v>
      </c>
      <c r="C96">
        <v>52</v>
      </c>
      <c r="D96">
        <v>6</v>
      </c>
      <c r="E96">
        <v>24</v>
      </c>
      <c r="F96">
        <v>17</v>
      </c>
      <c r="G96">
        <v>0.27300000000000002</v>
      </c>
      <c r="I96">
        <f t="shared" si="41"/>
        <v>0.203125</v>
      </c>
      <c r="J96">
        <f t="shared" si="42"/>
        <v>2.34375E-2</v>
      </c>
      <c r="K96">
        <f t="shared" si="43"/>
        <v>9.375E-2</v>
      </c>
      <c r="L96">
        <f t="shared" si="44"/>
        <v>6.640625E-2</v>
      </c>
      <c r="M96">
        <f t="shared" si="45"/>
        <v>0.27300000000000002</v>
      </c>
    </row>
    <row r="97" spans="1:13" x14ac:dyDescent="0.2">
      <c r="A97" t="s">
        <v>471</v>
      </c>
      <c r="B97">
        <v>393</v>
      </c>
      <c r="C97">
        <v>36</v>
      </c>
      <c r="D97">
        <v>3</v>
      </c>
      <c r="E97">
        <v>34</v>
      </c>
      <c r="F97">
        <v>22</v>
      </c>
      <c r="G97">
        <v>0.27500000000000002</v>
      </c>
      <c r="I97">
        <f t="shared" si="41"/>
        <v>9.1603053435114504E-2</v>
      </c>
      <c r="J97">
        <f t="shared" si="42"/>
        <v>7.6335877862595417E-3</v>
      </c>
      <c r="K97">
        <f t="shared" si="43"/>
        <v>8.6513994910941472E-2</v>
      </c>
      <c r="L97">
        <f t="shared" si="44"/>
        <v>5.5979643765903309E-2</v>
      </c>
      <c r="M97">
        <f t="shared" si="45"/>
        <v>0.27500000000000002</v>
      </c>
    </row>
    <row r="98" spans="1:13" x14ac:dyDescent="0.2">
      <c r="A98" t="s">
        <v>453</v>
      </c>
      <c r="B98">
        <v>326</v>
      </c>
      <c r="C98">
        <v>54</v>
      </c>
      <c r="D98">
        <v>4</v>
      </c>
      <c r="E98">
        <v>28</v>
      </c>
      <c r="F98">
        <v>2</v>
      </c>
      <c r="G98">
        <v>0.33400000000000002</v>
      </c>
      <c r="I98">
        <f t="shared" si="41"/>
        <v>0.16564417177914109</v>
      </c>
      <c r="J98">
        <f t="shared" si="42"/>
        <v>1.2269938650306749E-2</v>
      </c>
      <c r="K98">
        <f t="shared" si="43"/>
        <v>8.5889570552147243E-2</v>
      </c>
      <c r="L98">
        <f t="shared" si="44"/>
        <v>6.1349693251533744E-3</v>
      </c>
      <c r="M98">
        <f t="shared" si="45"/>
        <v>0.33400000000000002</v>
      </c>
    </row>
    <row r="99" spans="1:13" x14ac:dyDescent="0.2">
      <c r="A99" t="s">
        <v>447</v>
      </c>
      <c r="B99">
        <v>303</v>
      </c>
      <c r="C99">
        <v>47</v>
      </c>
      <c r="D99">
        <v>11</v>
      </c>
      <c r="E99">
        <v>41</v>
      </c>
      <c r="F99">
        <v>5</v>
      </c>
      <c r="G99">
        <v>0.25700000000000001</v>
      </c>
      <c r="I99">
        <f t="shared" si="41"/>
        <v>0.15511551155115511</v>
      </c>
      <c r="J99">
        <f t="shared" si="42"/>
        <v>3.6303630363036306E-2</v>
      </c>
      <c r="K99">
        <f t="shared" si="43"/>
        <v>0.13531353135313531</v>
      </c>
      <c r="L99">
        <f t="shared" si="44"/>
        <v>1.65016501650165E-2</v>
      </c>
      <c r="M99">
        <f t="shared" si="45"/>
        <v>0.25700000000000001</v>
      </c>
    </row>
    <row r="100" spans="1:13" x14ac:dyDescent="0.2">
      <c r="A100" t="s">
        <v>430</v>
      </c>
      <c r="B100">
        <v>390</v>
      </c>
      <c r="C100">
        <v>46</v>
      </c>
      <c r="D100">
        <v>13</v>
      </c>
      <c r="E100">
        <v>39</v>
      </c>
      <c r="F100">
        <v>0</v>
      </c>
      <c r="G100">
        <v>0.25600000000000001</v>
      </c>
      <c r="I100">
        <f t="shared" si="41"/>
        <v>0.11794871794871795</v>
      </c>
      <c r="J100">
        <f t="shared" si="42"/>
        <v>3.3333333333333333E-2</v>
      </c>
      <c r="K100">
        <f t="shared" si="43"/>
        <v>0.1</v>
      </c>
      <c r="L100">
        <f t="shared" si="44"/>
        <v>0</v>
      </c>
      <c r="M100">
        <f t="shared" si="45"/>
        <v>0.25600000000000001</v>
      </c>
    </row>
    <row r="101" spans="1:13" x14ac:dyDescent="0.2">
      <c r="A101" t="s">
        <v>466</v>
      </c>
      <c r="B101">
        <v>210</v>
      </c>
      <c r="C101">
        <v>36</v>
      </c>
      <c r="D101">
        <v>9</v>
      </c>
      <c r="E101">
        <v>40</v>
      </c>
      <c r="F101">
        <v>2</v>
      </c>
      <c r="G101">
        <v>0.27100000000000002</v>
      </c>
      <c r="I101">
        <f t="shared" si="41"/>
        <v>0.17142857142857143</v>
      </c>
      <c r="J101">
        <f t="shared" si="42"/>
        <v>4.2857142857142858E-2</v>
      </c>
      <c r="K101">
        <f t="shared" si="43"/>
        <v>0.19047619047619047</v>
      </c>
      <c r="L101">
        <f t="shared" si="44"/>
        <v>9.5238095238095247E-3</v>
      </c>
      <c r="M101">
        <f t="shared" si="45"/>
        <v>0.27100000000000002</v>
      </c>
    </row>
    <row r="102" spans="1:13" x14ac:dyDescent="0.2">
      <c r="A102" t="s">
        <v>481</v>
      </c>
      <c r="B102">
        <v>337</v>
      </c>
      <c r="C102">
        <v>37</v>
      </c>
      <c r="D102">
        <v>8</v>
      </c>
      <c r="E102">
        <v>38</v>
      </c>
      <c r="F102">
        <v>3</v>
      </c>
      <c r="G102">
        <v>0.26100000000000001</v>
      </c>
      <c r="I102">
        <f t="shared" si="41"/>
        <v>0.10979228486646884</v>
      </c>
      <c r="J102">
        <f t="shared" si="42"/>
        <v>2.3738872403560832E-2</v>
      </c>
      <c r="K102">
        <f t="shared" si="43"/>
        <v>0.11275964391691394</v>
      </c>
      <c r="L102">
        <f t="shared" si="44"/>
        <v>8.9020771513353119E-3</v>
      </c>
      <c r="M102">
        <f t="shared" si="45"/>
        <v>0.26100000000000001</v>
      </c>
    </row>
    <row r="103" spans="1:13" x14ac:dyDescent="0.2">
      <c r="A103" t="s">
        <v>465</v>
      </c>
      <c r="B103">
        <v>438</v>
      </c>
      <c r="C103">
        <v>50</v>
      </c>
      <c r="D103">
        <v>5</v>
      </c>
      <c r="E103">
        <v>39</v>
      </c>
      <c r="F103">
        <v>4</v>
      </c>
      <c r="G103">
        <v>0.24399999999999999</v>
      </c>
      <c r="I103">
        <f t="shared" si="41"/>
        <v>0.11415525114155251</v>
      </c>
      <c r="J103">
        <f t="shared" si="42"/>
        <v>1.1415525114155251E-2</v>
      </c>
      <c r="K103">
        <f t="shared" si="43"/>
        <v>8.9041095890410954E-2</v>
      </c>
      <c r="L103">
        <f t="shared" si="44"/>
        <v>9.1324200913242004E-3</v>
      </c>
      <c r="M103">
        <f t="shared" si="45"/>
        <v>0.24399999999999999</v>
      </c>
    </row>
    <row r="104" spans="1:13" x14ac:dyDescent="0.2">
      <c r="A104" t="s">
        <v>482</v>
      </c>
      <c r="B104">
        <v>276</v>
      </c>
      <c r="C104">
        <v>29</v>
      </c>
      <c r="D104">
        <v>14</v>
      </c>
      <c r="E104">
        <v>43</v>
      </c>
      <c r="F104">
        <v>3</v>
      </c>
      <c r="G104">
        <v>0.221</v>
      </c>
      <c r="I104">
        <f t="shared" si="41"/>
        <v>0.10507246376811594</v>
      </c>
      <c r="J104">
        <f t="shared" si="42"/>
        <v>5.0724637681159424E-2</v>
      </c>
      <c r="K104">
        <f t="shared" si="43"/>
        <v>0.15579710144927536</v>
      </c>
      <c r="L104">
        <f t="shared" si="44"/>
        <v>1.0869565217391304E-2</v>
      </c>
      <c r="M104">
        <f t="shared" si="45"/>
        <v>0.221</v>
      </c>
    </row>
    <row r="105" spans="1:13" x14ac:dyDescent="0.2">
      <c r="A105" t="s">
        <v>483</v>
      </c>
      <c r="B105">
        <v>203</v>
      </c>
      <c r="C105">
        <v>34</v>
      </c>
      <c r="D105">
        <v>9</v>
      </c>
      <c r="E105">
        <v>33</v>
      </c>
      <c r="F105">
        <v>3</v>
      </c>
      <c r="G105">
        <v>0.24099999999999999</v>
      </c>
      <c r="I105">
        <f t="shared" si="41"/>
        <v>0.16748768472906403</v>
      </c>
      <c r="J105">
        <f t="shared" si="42"/>
        <v>4.4334975369458129E-2</v>
      </c>
      <c r="K105">
        <f t="shared" si="43"/>
        <v>0.1625615763546798</v>
      </c>
      <c r="L105">
        <f t="shared" si="44"/>
        <v>1.4778325123152709E-2</v>
      </c>
      <c r="M105">
        <f t="shared" si="45"/>
        <v>0.24099999999999999</v>
      </c>
    </row>
    <row r="106" spans="1:13" x14ac:dyDescent="0.2">
      <c r="A106" t="s">
        <v>467</v>
      </c>
      <c r="B106">
        <v>376</v>
      </c>
      <c r="C106">
        <v>37</v>
      </c>
      <c r="D106">
        <v>6</v>
      </c>
      <c r="E106">
        <v>33</v>
      </c>
      <c r="F106">
        <v>7</v>
      </c>
      <c r="G106">
        <v>0.23899999999999999</v>
      </c>
      <c r="I106">
        <f t="shared" si="41"/>
        <v>9.8404255319148939E-2</v>
      </c>
      <c r="J106">
        <f t="shared" si="42"/>
        <v>1.5957446808510637E-2</v>
      </c>
      <c r="K106">
        <f t="shared" si="43"/>
        <v>8.7765957446808512E-2</v>
      </c>
      <c r="L106">
        <f t="shared" si="44"/>
        <v>1.8617021276595744E-2</v>
      </c>
      <c r="M106">
        <f t="shared" si="45"/>
        <v>0.23899999999999999</v>
      </c>
    </row>
    <row r="107" spans="1:13" x14ac:dyDescent="0.2">
      <c r="A107" t="s">
        <v>474</v>
      </c>
      <c r="B107">
        <v>311</v>
      </c>
      <c r="C107">
        <v>52</v>
      </c>
      <c r="D107">
        <v>4</v>
      </c>
      <c r="E107">
        <v>31</v>
      </c>
      <c r="F107">
        <v>0</v>
      </c>
      <c r="G107">
        <v>0.248</v>
      </c>
      <c r="I107">
        <f t="shared" si="41"/>
        <v>0.16720257234726688</v>
      </c>
      <c r="J107">
        <f t="shared" si="42"/>
        <v>1.2861736334405145E-2</v>
      </c>
      <c r="K107">
        <f t="shared" si="43"/>
        <v>9.9678456591639875E-2</v>
      </c>
      <c r="L107">
        <f t="shared" si="44"/>
        <v>0</v>
      </c>
      <c r="M107">
        <f t="shared" si="45"/>
        <v>0.248</v>
      </c>
    </row>
    <row r="108" spans="1:13" x14ac:dyDescent="0.2">
      <c r="A108" t="s">
        <v>484</v>
      </c>
      <c r="B108">
        <v>317</v>
      </c>
      <c r="C108">
        <v>38</v>
      </c>
      <c r="D108">
        <v>7</v>
      </c>
      <c r="E108">
        <v>39</v>
      </c>
      <c r="F108">
        <v>2</v>
      </c>
      <c r="G108">
        <v>0.22700000000000001</v>
      </c>
      <c r="I108">
        <f t="shared" si="41"/>
        <v>0.11987381703470032</v>
      </c>
      <c r="J108">
        <f t="shared" si="42"/>
        <v>2.2082018927444796E-2</v>
      </c>
      <c r="K108">
        <f t="shared" si="43"/>
        <v>0.12302839116719243</v>
      </c>
      <c r="L108">
        <f t="shared" si="44"/>
        <v>6.3091482649842269E-3</v>
      </c>
      <c r="M108">
        <f t="shared" si="45"/>
        <v>0.22700000000000001</v>
      </c>
    </row>
    <row r="109" spans="1:13" x14ac:dyDescent="0.2">
      <c r="A109" t="s">
        <v>460</v>
      </c>
      <c r="B109">
        <v>232</v>
      </c>
      <c r="C109">
        <v>31</v>
      </c>
      <c r="D109">
        <v>7</v>
      </c>
      <c r="E109">
        <v>32</v>
      </c>
      <c r="F109">
        <v>1</v>
      </c>
      <c r="G109">
        <v>0.23300000000000001</v>
      </c>
      <c r="I109">
        <f t="shared" si="41"/>
        <v>0.1336206896551724</v>
      </c>
      <c r="J109">
        <f t="shared" si="42"/>
        <v>3.017241379310345E-2</v>
      </c>
      <c r="K109">
        <f t="shared" si="43"/>
        <v>0.13793103448275862</v>
      </c>
      <c r="L109">
        <f t="shared" si="44"/>
        <v>4.3103448275862068E-3</v>
      </c>
      <c r="M109">
        <f t="shared" si="45"/>
        <v>0.23300000000000001</v>
      </c>
    </row>
    <row r="110" spans="1:13" x14ac:dyDescent="0.2">
      <c r="A110" t="s">
        <v>476</v>
      </c>
      <c r="B110">
        <v>183</v>
      </c>
      <c r="C110">
        <v>22</v>
      </c>
      <c r="D110">
        <v>9</v>
      </c>
      <c r="E110">
        <v>27</v>
      </c>
      <c r="F110">
        <v>4</v>
      </c>
      <c r="G110">
        <v>0.23</v>
      </c>
      <c r="I110">
        <f t="shared" si="41"/>
        <v>0.12021857923497267</v>
      </c>
      <c r="J110">
        <f t="shared" si="42"/>
        <v>4.9180327868852458E-2</v>
      </c>
      <c r="K110">
        <f t="shared" si="43"/>
        <v>0.14754098360655737</v>
      </c>
      <c r="L110">
        <f t="shared" si="44"/>
        <v>2.185792349726776E-2</v>
      </c>
      <c r="M110">
        <f t="shared" si="45"/>
        <v>0.23</v>
      </c>
    </row>
    <row r="111" spans="1:13" x14ac:dyDescent="0.2">
      <c r="A111" t="s">
        <v>485</v>
      </c>
      <c r="B111">
        <v>202</v>
      </c>
      <c r="C111">
        <v>34</v>
      </c>
      <c r="D111">
        <v>5</v>
      </c>
      <c r="E111">
        <v>22</v>
      </c>
      <c r="F111">
        <v>0</v>
      </c>
      <c r="G111">
        <v>0.27200000000000002</v>
      </c>
      <c r="I111">
        <f t="shared" si="41"/>
        <v>0.16831683168316833</v>
      </c>
      <c r="J111">
        <f t="shared" si="42"/>
        <v>2.4752475247524754E-2</v>
      </c>
      <c r="K111">
        <f t="shared" si="43"/>
        <v>0.10891089108910891</v>
      </c>
      <c r="L111">
        <f t="shared" si="44"/>
        <v>0</v>
      </c>
      <c r="M111">
        <f t="shared" si="45"/>
        <v>0.27200000000000002</v>
      </c>
    </row>
    <row r="112" spans="1:13" x14ac:dyDescent="0.2">
      <c r="A112" t="s">
        <v>473</v>
      </c>
      <c r="B112">
        <v>379</v>
      </c>
      <c r="C112">
        <v>44</v>
      </c>
      <c r="D112">
        <v>2</v>
      </c>
      <c r="E112">
        <v>30</v>
      </c>
      <c r="F112">
        <v>1</v>
      </c>
      <c r="G112">
        <v>0.24</v>
      </c>
      <c r="I112">
        <f t="shared" si="41"/>
        <v>0.11609498680738786</v>
      </c>
      <c r="J112">
        <f t="shared" si="42"/>
        <v>5.2770448548812663E-3</v>
      </c>
      <c r="K112">
        <f t="shared" si="43"/>
        <v>7.9155672823219003E-2</v>
      </c>
      <c r="L112">
        <f t="shared" si="44"/>
        <v>2.6385224274406332E-3</v>
      </c>
      <c r="M112">
        <f t="shared" si="45"/>
        <v>0.24</v>
      </c>
    </row>
    <row r="113" spans="1:13" x14ac:dyDescent="0.2">
      <c r="A113" t="s">
        <v>413</v>
      </c>
      <c r="B113">
        <v>201</v>
      </c>
      <c r="C113">
        <v>25</v>
      </c>
      <c r="D113">
        <v>6</v>
      </c>
      <c r="E113">
        <v>24</v>
      </c>
      <c r="F113">
        <v>1</v>
      </c>
      <c r="G113">
        <v>0.26900000000000002</v>
      </c>
      <c r="I113">
        <f t="shared" si="41"/>
        <v>0.12437810945273632</v>
      </c>
      <c r="J113">
        <f t="shared" si="42"/>
        <v>2.9850746268656716E-2</v>
      </c>
      <c r="K113">
        <f t="shared" si="43"/>
        <v>0.11940298507462686</v>
      </c>
      <c r="L113">
        <f t="shared" si="44"/>
        <v>4.9751243781094526E-3</v>
      </c>
      <c r="M113">
        <f t="shared" si="45"/>
        <v>0.26900000000000002</v>
      </c>
    </row>
    <row r="114" spans="1:13" x14ac:dyDescent="0.2">
      <c r="A114" t="s">
        <v>486</v>
      </c>
      <c r="B114">
        <v>215</v>
      </c>
      <c r="C114">
        <v>25</v>
      </c>
      <c r="D114">
        <v>9</v>
      </c>
      <c r="E114">
        <v>23</v>
      </c>
      <c r="F114">
        <v>2</v>
      </c>
      <c r="G114">
        <v>0.23699999999999999</v>
      </c>
      <c r="I114">
        <f t="shared" si="41"/>
        <v>0.11627906976744186</v>
      </c>
      <c r="J114">
        <f t="shared" si="42"/>
        <v>4.1860465116279069E-2</v>
      </c>
      <c r="K114">
        <f t="shared" si="43"/>
        <v>0.10697674418604651</v>
      </c>
      <c r="L114">
        <f t="shared" si="44"/>
        <v>9.3023255813953487E-3</v>
      </c>
      <c r="M114">
        <f t="shared" si="45"/>
        <v>0.23699999999999999</v>
      </c>
    </row>
    <row r="115" spans="1:13" x14ac:dyDescent="0.2">
      <c r="A115" t="s">
        <v>434</v>
      </c>
      <c r="B115">
        <v>238</v>
      </c>
      <c r="C115">
        <v>32</v>
      </c>
      <c r="D115">
        <v>3</v>
      </c>
      <c r="E115">
        <v>19</v>
      </c>
      <c r="F115">
        <v>8</v>
      </c>
      <c r="G115">
        <v>0.23100000000000001</v>
      </c>
      <c r="I115">
        <f t="shared" si="41"/>
        <v>0.13445378151260504</v>
      </c>
      <c r="J115">
        <f t="shared" si="42"/>
        <v>1.2605042016806723E-2</v>
      </c>
      <c r="K115">
        <f t="shared" si="43"/>
        <v>7.9831932773109238E-2</v>
      </c>
      <c r="L115">
        <f t="shared" si="44"/>
        <v>3.3613445378151259E-2</v>
      </c>
      <c r="M115">
        <f t="shared" si="45"/>
        <v>0.23100000000000001</v>
      </c>
    </row>
    <row r="116" spans="1:13" x14ac:dyDescent="0.2">
      <c r="A116" t="s">
        <v>436</v>
      </c>
      <c r="B116">
        <v>116</v>
      </c>
      <c r="C116">
        <v>19</v>
      </c>
      <c r="D116">
        <v>5</v>
      </c>
      <c r="E116">
        <v>17</v>
      </c>
      <c r="F116">
        <v>2</v>
      </c>
      <c r="G116">
        <v>0.29299999999999998</v>
      </c>
      <c r="I116">
        <f t="shared" si="41"/>
        <v>0.16379310344827586</v>
      </c>
      <c r="J116">
        <f t="shared" si="42"/>
        <v>4.3103448275862072E-2</v>
      </c>
      <c r="K116">
        <f t="shared" si="43"/>
        <v>0.14655172413793102</v>
      </c>
      <c r="L116">
        <f t="shared" si="44"/>
        <v>1.7241379310344827E-2</v>
      </c>
      <c r="M116">
        <f t="shared" si="45"/>
        <v>0.29299999999999998</v>
      </c>
    </row>
    <row r="117" spans="1:13" x14ac:dyDescent="0.2">
      <c r="A117" t="s">
        <v>388</v>
      </c>
      <c r="B117">
        <v>132</v>
      </c>
      <c r="C117">
        <v>17</v>
      </c>
      <c r="D117">
        <v>6</v>
      </c>
      <c r="E117">
        <v>16</v>
      </c>
      <c r="F117">
        <v>1</v>
      </c>
      <c r="G117">
        <v>0.27300000000000002</v>
      </c>
      <c r="I117">
        <f t="shared" si="41"/>
        <v>0.12878787878787878</v>
      </c>
      <c r="J117">
        <f t="shared" si="42"/>
        <v>4.5454545454545456E-2</v>
      </c>
      <c r="K117">
        <f t="shared" si="43"/>
        <v>0.12121212121212122</v>
      </c>
      <c r="L117">
        <f t="shared" si="44"/>
        <v>7.575757575757576E-3</v>
      </c>
      <c r="M117">
        <f t="shared" si="45"/>
        <v>0.27300000000000002</v>
      </c>
    </row>
    <row r="118" spans="1:13" x14ac:dyDescent="0.2">
      <c r="A118" t="s">
        <v>462</v>
      </c>
      <c r="B118">
        <v>215</v>
      </c>
      <c r="C118">
        <v>27</v>
      </c>
      <c r="D118">
        <v>4</v>
      </c>
      <c r="E118">
        <v>24</v>
      </c>
      <c r="F118">
        <v>0</v>
      </c>
      <c r="G118">
        <v>0.223</v>
      </c>
      <c r="I118">
        <f t="shared" si="41"/>
        <v>0.12558139534883722</v>
      </c>
      <c r="J118">
        <f t="shared" si="42"/>
        <v>1.8604651162790697E-2</v>
      </c>
      <c r="K118">
        <f t="shared" si="43"/>
        <v>0.11162790697674418</v>
      </c>
      <c r="L118">
        <f t="shared" si="44"/>
        <v>0</v>
      </c>
      <c r="M118">
        <f t="shared" si="45"/>
        <v>0.223</v>
      </c>
    </row>
    <row r="119" spans="1:13" x14ac:dyDescent="0.2">
      <c r="A119" t="s">
        <v>456</v>
      </c>
      <c r="B119">
        <v>94</v>
      </c>
      <c r="C119">
        <v>16</v>
      </c>
      <c r="D119">
        <v>2</v>
      </c>
      <c r="E119">
        <v>11</v>
      </c>
      <c r="F119">
        <v>7</v>
      </c>
      <c r="G119">
        <v>0.245</v>
      </c>
      <c r="I119">
        <f t="shared" si="41"/>
        <v>0.1702127659574468</v>
      </c>
      <c r="J119">
        <f t="shared" si="42"/>
        <v>2.1276595744680851E-2</v>
      </c>
      <c r="K119">
        <f t="shared" si="43"/>
        <v>0.11702127659574468</v>
      </c>
      <c r="L119">
        <f t="shared" si="44"/>
        <v>7.4468085106382975E-2</v>
      </c>
      <c r="M119">
        <f t="shared" si="45"/>
        <v>0.245</v>
      </c>
    </row>
    <row r="120" spans="1:13" x14ac:dyDescent="0.2">
      <c r="A120" t="s">
        <v>487</v>
      </c>
      <c r="B120">
        <v>112</v>
      </c>
      <c r="C120">
        <v>24</v>
      </c>
      <c r="D120">
        <v>4</v>
      </c>
      <c r="E120">
        <v>12</v>
      </c>
      <c r="F120">
        <v>1</v>
      </c>
      <c r="G120">
        <v>0.223</v>
      </c>
      <c r="I120">
        <f t="shared" si="41"/>
        <v>0.21428571428571427</v>
      </c>
      <c r="J120">
        <f t="shared" si="42"/>
        <v>3.5714285714285712E-2</v>
      </c>
      <c r="K120">
        <f t="shared" si="43"/>
        <v>0.10714285714285714</v>
      </c>
      <c r="L120">
        <f t="shared" si="44"/>
        <v>8.9285714285714281E-3</v>
      </c>
      <c r="M120">
        <f t="shared" si="45"/>
        <v>0.223</v>
      </c>
    </row>
    <row r="121" spans="1:13" x14ac:dyDescent="0.2">
      <c r="A121" t="s">
        <v>477</v>
      </c>
      <c r="B121">
        <v>64</v>
      </c>
      <c r="C121">
        <v>12</v>
      </c>
      <c r="D121">
        <v>3</v>
      </c>
      <c r="E121">
        <v>12</v>
      </c>
      <c r="F121">
        <v>4</v>
      </c>
      <c r="G121">
        <v>0.25</v>
      </c>
      <c r="I121">
        <f t="shared" si="41"/>
        <v>0.1875</v>
      </c>
      <c r="J121">
        <f t="shared" si="42"/>
        <v>4.6875E-2</v>
      </c>
      <c r="K121">
        <f t="shared" si="43"/>
        <v>0.1875</v>
      </c>
      <c r="L121">
        <f t="shared" si="44"/>
        <v>6.25E-2</v>
      </c>
      <c r="M121">
        <f t="shared" si="45"/>
        <v>0.25</v>
      </c>
    </row>
    <row r="122" spans="1:13" x14ac:dyDescent="0.2">
      <c r="A122" t="s">
        <v>458</v>
      </c>
      <c r="B122">
        <v>78</v>
      </c>
      <c r="C122">
        <v>13</v>
      </c>
      <c r="D122">
        <v>3</v>
      </c>
      <c r="E122">
        <v>17</v>
      </c>
      <c r="F122">
        <v>0</v>
      </c>
      <c r="G122">
        <v>0.28199999999999997</v>
      </c>
      <c r="I122">
        <f t="shared" si="41"/>
        <v>0.16666666666666666</v>
      </c>
      <c r="J122">
        <f t="shared" si="42"/>
        <v>3.8461538461538464E-2</v>
      </c>
      <c r="K122">
        <f t="shared" si="43"/>
        <v>0.21794871794871795</v>
      </c>
      <c r="L122">
        <f t="shared" si="44"/>
        <v>0</v>
      </c>
      <c r="M122">
        <f t="shared" si="45"/>
        <v>0.28199999999999997</v>
      </c>
    </row>
    <row r="123" spans="1:13" x14ac:dyDescent="0.2">
      <c r="A123" t="s">
        <v>488</v>
      </c>
      <c r="B123">
        <v>148</v>
      </c>
      <c r="C123">
        <v>18</v>
      </c>
      <c r="D123">
        <v>2</v>
      </c>
      <c r="E123">
        <v>11</v>
      </c>
      <c r="F123">
        <v>1</v>
      </c>
      <c r="G123">
        <v>0.25</v>
      </c>
      <c r="I123">
        <f t="shared" si="41"/>
        <v>0.12162162162162163</v>
      </c>
      <c r="J123">
        <f t="shared" si="42"/>
        <v>1.3513513513513514E-2</v>
      </c>
      <c r="K123">
        <f t="shared" si="43"/>
        <v>7.4324324324324328E-2</v>
      </c>
      <c r="L123">
        <f t="shared" si="44"/>
        <v>6.7567567567567571E-3</v>
      </c>
      <c r="M123">
        <f t="shared" si="45"/>
        <v>0.25</v>
      </c>
    </row>
    <row r="124" spans="1:13" x14ac:dyDescent="0.2">
      <c r="A124" t="s">
        <v>489</v>
      </c>
      <c r="B124">
        <v>179</v>
      </c>
      <c r="C124">
        <v>17</v>
      </c>
      <c r="D124">
        <v>5</v>
      </c>
      <c r="E124">
        <v>23</v>
      </c>
      <c r="F124">
        <v>0</v>
      </c>
      <c r="G124">
        <v>0.17299999999999999</v>
      </c>
      <c r="I124">
        <f t="shared" si="41"/>
        <v>9.4972067039106142E-2</v>
      </c>
      <c r="J124">
        <f t="shared" si="42"/>
        <v>2.7932960893854747E-2</v>
      </c>
      <c r="K124">
        <f t="shared" si="43"/>
        <v>0.12849162011173185</v>
      </c>
      <c r="L124">
        <f t="shared" si="44"/>
        <v>0</v>
      </c>
      <c r="M124">
        <f t="shared" si="45"/>
        <v>0.17299999999999999</v>
      </c>
    </row>
    <row r="125" spans="1:13" x14ac:dyDescent="0.2">
      <c r="A125" t="s">
        <v>490</v>
      </c>
      <c r="B125">
        <v>95</v>
      </c>
      <c r="C125">
        <v>11</v>
      </c>
      <c r="D125">
        <v>2</v>
      </c>
      <c r="E125">
        <v>10</v>
      </c>
      <c r="F125">
        <v>3</v>
      </c>
      <c r="G125">
        <v>0.23200000000000001</v>
      </c>
      <c r="I125">
        <f t="shared" si="41"/>
        <v>0.11578947368421053</v>
      </c>
      <c r="J125">
        <f t="shared" si="42"/>
        <v>2.1052631578947368E-2</v>
      </c>
      <c r="K125">
        <f t="shared" si="43"/>
        <v>0.10526315789473684</v>
      </c>
      <c r="L125">
        <f t="shared" si="44"/>
        <v>3.1578947368421054E-2</v>
      </c>
      <c r="M125">
        <f t="shared" si="45"/>
        <v>0.23200000000000001</v>
      </c>
    </row>
    <row r="126" spans="1:13" x14ac:dyDescent="0.2">
      <c r="A126" t="s">
        <v>491</v>
      </c>
      <c r="B126">
        <v>72</v>
      </c>
      <c r="C126">
        <v>8</v>
      </c>
      <c r="D126">
        <v>5</v>
      </c>
      <c r="E126">
        <v>11</v>
      </c>
      <c r="F126">
        <v>0</v>
      </c>
      <c r="G126">
        <v>0.20799999999999999</v>
      </c>
      <c r="I126">
        <f t="shared" si="41"/>
        <v>0.1111111111111111</v>
      </c>
      <c r="J126">
        <f t="shared" si="42"/>
        <v>6.9444444444444448E-2</v>
      </c>
      <c r="K126">
        <f t="shared" si="43"/>
        <v>0.15277777777777779</v>
      </c>
      <c r="L126">
        <f t="shared" si="44"/>
        <v>0</v>
      </c>
      <c r="M126">
        <f t="shared" si="45"/>
        <v>0.20799999999999999</v>
      </c>
    </row>
    <row r="127" spans="1:13" x14ac:dyDescent="0.2">
      <c r="A127" t="s">
        <v>492</v>
      </c>
      <c r="B127">
        <v>168</v>
      </c>
      <c r="C127">
        <v>20</v>
      </c>
      <c r="D127">
        <v>2</v>
      </c>
      <c r="E127">
        <v>15</v>
      </c>
      <c r="F127">
        <v>2</v>
      </c>
      <c r="G127">
        <v>0.17299999999999999</v>
      </c>
      <c r="I127">
        <f t="shared" si="41"/>
        <v>0.11904761904761904</v>
      </c>
      <c r="J127">
        <f t="shared" si="42"/>
        <v>1.1904761904761904E-2</v>
      </c>
      <c r="K127">
        <f t="shared" si="43"/>
        <v>8.9285714285714288E-2</v>
      </c>
      <c r="L127">
        <f t="shared" si="44"/>
        <v>1.1904761904761904E-2</v>
      </c>
      <c r="M127">
        <f t="shared" si="45"/>
        <v>0.17299999999999999</v>
      </c>
    </row>
    <row r="128" spans="1:13" x14ac:dyDescent="0.2">
      <c r="A128" t="s">
        <v>463</v>
      </c>
      <c r="B128">
        <v>39</v>
      </c>
      <c r="C128">
        <v>6</v>
      </c>
      <c r="D128">
        <v>2</v>
      </c>
      <c r="E128">
        <v>4</v>
      </c>
      <c r="F128">
        <v>0</v>
      </c>
      <c r="G128">
        <v>0.308</v>
      </c>
      <c r="I128">
        <f t="shared" si="41"/>
        <v>0.15384615384615385</v>
      </c>
      <c r="J128">
        <f t="shared" si="42"/>
        <v>5.128205128205128E-2</v>
      </c>
      <c r="K128">
        <f t="shared" si="43"/>
        <v>0.10256410256410256</v>
      </c>
      <c r="L128">
        <f t="shared" si="44"/>
        <v>0</v>
      </c>
      <c r="M128">
        <f t="shared" si="45"/>
        <v>0.308</v>
      </c>
    </row>
    <row r="129" spans="1:13" x14ac:dyDescent="0.2">
      <c r="A129" t="s">
        <v>464</v>
      </c>
      <c r="B129">
        <v>50</v>
      </c>
      <c r="C129">
        <v>8</v>
      </c>
      <c r="D129">
        <v>2</v>
      </c>
      <c r="E129">
        <v>7</v>
      </c>
      <c r="F129">
        <v>0</v>
      </c>
      <c r="G129">
        <v>0.22</v>
      </c>
      <c r="I129">
        <f t="shared" si="41"/>
        <v>0.16</v>
      </c>
      <c r="J129">
        <f t="shared" si="42"/>
        <v>0.04</v>
      </c>
      <c r="K129">
        <f t="shared" si="43"/>
        <v>0.14000000000000001</v>
      </c>
      <c r="L129">
        <f t="shared" si="44"/>
        <v>0</v>
      </c>
      <c r="M129">
        <f t="shared" si="45"/>
        <v>0.22</v>
      </c>
    </row>
    <row r="130" spans="1:13" x14ac:dyDescent="0.2">
      <c r="A130" t="s">
        <v>493</v>
      </c>
      <c r="B130">
        <v>47</v>
      </c>
      <c r="C130">
        <v>7</v>
      </c>
      <c r="D130">
        <v>1</v>
      </c>
      <c r="E130">
        <v>6</v>
      </c>
      <c r="F130">
        <v>0</v>
      </c>
      <c r="G130">
        <v>0.23400000000000001</v>
      </c>
      <c r="I130">
        <f t="shared" si="41"/>
        <v>0.14893617021276595</v>
      </c>
      <c r="J130">
        <f t="shared" si="42"/>
        <v>2.1276595744680851E-2</v>
      </c>
      <c r="K130">
        <f t="shared" si="43"/>
        <v>0.1276595744680851</v>
      </c>
      <c r="L130">
        <f t="shared" si="44"/>
        <v>0</v>
      </c>
      <c r="M130">
        <f t="shared" si="45"/>
        <v>0.23400000000000001</v>
      </c>
    </row>
    <row r="131" spans="1:13" x14ac:dyDescent="0.2">
      <c r="A131" t="s">
        <v>494</v>
      </c>
      <c r="B131">
        <v>73</v>
      </c>
      <c r="C131">
        <v>9</v>
      </c>
      <c r="D131">
        <v>1</v>
      </c>
      <c r="E131">
        <v>7</v>
      </c>
      <c r="F131">
        <v>0</v>
      </c>
      <c r="G131">
        <v>0.20499999999999999</v>
      </c>
      <c r="I131">
        <f t="shared" si="41"/>
        <v>0.12328767123287671</v>
      </c>
      <c r="J131">
        <f t="shared" si="42"/>
        <v>1.3698630136986301E-2</v>
      </c>
      <c r="K131">
        <f t="shared" si="43"/>
        <v>9.5890410958904104E-2</v>
      </c>
      <c r="L131">
        <f t="shared" si="44"/>
        <v>0</v>
      </c>
      <c r="M131">
        <f t="shared" si="45"/>
        <v>0.20499999999999999</v>
      </c>
    </row>
    <row r="132" spans="1:13" x14ac:dyDescent="0.2">
      <c r="A132" t="s">
        <v>495</v>
      </c>
      <c r="B132">
        <v>143</v>
      </c>
      <c r="C132">
        <v>10</v>
      </c>
      <c r="D132">
        <v>3</v>
      </c>
      <c r="E132">
        <v>9</v>
      </c>
      <c r="F132">
        <v>0</v>
      </c>
      <c r="G132">
        <v>0.19600000000000001</v>
      </c>
      <c r="I132">
        <f t="shared" ref="I132:I195" si="46">C132/$B132</f>
        <v>6.9930069930069935E-2</v>
      </c>
      <c r="J132">
        <f t="shared" ref="J132:J195" si="47">D132/$B132</f>
        <v>2.097902097902098E-2</v>
      </c>
      <c r="K132">
        <f t="shared" ref="K132:K195" si="48">E132/$B132</f>
        <v>6.2937062937062943E-2</v>
      </c>
      <c r="L132">
        <f t="shared" ref="L132:L195" si="49">F132/$B132</f>
        <v>0</v>
      </c>
      <c r="M132">
        <f t="shared" ref="M132:M195" si="50">G132</f>
        <v>0.19600000000000001</v>
      </c>
    </row>
    <row r="133" spans="1:13" x14ac:dyDescent="0.2">
      <c r="A133" t="s">
        <v>459</v>
      </c>
      <c r="B133">
        <v>61</v>
      </c>
      <c r="C133">
        <v>8</v>
      </c>
      <c r="D133">
        <v>1</v>
      </c>
      <c r="E133">
        <v>3</v>
      </c>
      <c r="F133">
        <v>0</v>
      </c>
      <c r="G133">
        <v>0.246</v>
      </c>
      <c r="I133">
        <f t="shared" si="46"/>
        <v>0.13114754098360656</v>
      </c>
      <c r="J133">
        <f t="shared" si="47"/>
        <v>1.6393442622950821E-2</v>
      </c>
      <c r="K133">
        <f t="shared" si="48"/>
        <v>4.9180327868852458E-2</v>
      </c>
      <c r="L133">
        <f t="shared" si="49"/>
        <v>0</v>
      </c>
      <c r="M133">
        <f t="shared" si="50"/>
        <v>0.246</v>
      </c>
    </row>
    <row r="134" spans="1:13" x14ac:dyDescent="0.2">
      <c r="A134" t="s">
        <v>454</v>
      </c>
      <c r="B134">
        <v>137</v>
      </c>
      <c r="C134">
        <v>10</v>
      </c>
      <c r="D134">
        <v>1</v>
      </c>
      <c r="E134">
        <v>8</v>
      </c>
      <c r="F134">
        <v>4</v>
      </c>
      <c r="G134">
        <v>0.17499999999999999</v>
      </c>
      <c r="I134">
        <f t="shared" si="46"/>
        <v>7.2992700729927001E-2</v>
      </c>
      <c r="J134">
        <f t="shared" si="47"/>
        <v>7.2992700729927005E-3</v>
      </c>
      <c r="K134">
        <f t="shared" si="48"/>
        <v>5.8394160583941604E-2</v>
      </c>
      <c r="L134">
        <f t="shared" si="49"/>
        <v>2.9197080291970802E-2</v>
      </c>
      <c r="M134">
        <f t="shared" si="50"/>
        <v>0.17499999999999999</v>
      </c>
    </row>
    <row r="135" spans="1:13" x14ac:dyDescent="0.2">
      <c r="I135" t="e">
        <f t="shared" si="46"/>
        <v>#DIV/0!</v>
      </c>
      <c r="J135" t="e">
        <f t="shared" si="47"/>
        <v>#DIV/0!</v>
      </c>
      <c r="K135" t="e">
        <f t="shared" si="48"/>
        <v>#DIV/0!</v>
      </c>
      <c r="L135" t="e">
        <f t="shared" si="49"/>
        <v>#DIV/0!</v>
      </c>
      <c r="M135">
        <f t="shared" si="50"/>
        <v>0</v>
      </c>
    </row>
    <row r="136" spans="1:13" x14ac:dyDescent="0.2">
      <c r="A136">
        <v>2018</v>
      </c>
      <c r="I136" t="e">
        <f t="shared" si="46"/>
        <v>#DIV/0!</v>
      </c>
      <c r="J136" t="e">
        <f t="shared" si="47"/>
        <v>#DIV/0!</v>
      </c>
      <c r="K136" t="e">
        <f t="shared" si="48"/>
        <v>#DIV/0!</v>
      </c>
      <c r="L136" t="e">
        <f t="shared" si="49"/>
        <v>#DIV/0!</v>
      </c>
      <c r="M136">
        <f t="shared" si="50"/>
        <v>0</v>
      </c>
    </row>
    <row r="137" spans="1:13" x14ac:dyDescent="0.2">
      <c r="A137" t="s">
        <v>51</v>
      </c>
      <c r="B137" t="s">
        <v>52</v>
      </c>
      <c r="C137" t="s">
        <v>7</v>
      </c>
      <c r="D137" t="s">
        <v>4</v>
      </c>
      <c r="E137" t="s">
        <v>10</v>
      </c>
      <c r="F137" t="s">
        <v>13</v>
      </c>
      <c r="G137" t="s">
        <v>2</v>
      </c>
      <c r="I137" t="e">
        <f t="shared" si="46"/>
        <v>#VALUE!</v>
      </c>
      <c r="J137" t="e">
        <f t="shared" si="47"/>
        <v>#VALUE!</v>
      </c>
      <c r="K137" t="e">
        <f t="shared" si="48"/>
        <v>#VALUE!</v>
      </c>
      <c r="L137" t="e">
        <f t="shared" si="49"/>
        <v>#VALUE!</v>
      </c>
      <c r="M137" t="str">
        <f t="shared" si="50"/>
        <v>AVG</v>
      </c>
    </row>
    <row r="138" spans="1:13" x14ac:dyDescent="0.2">
      <c r="A138" t="s">
        <v>427</v>
      </c>
      <c r="B138">
        <v>632</v>
      </c>
      <c r="C138">
        <v>88</v>
      </c>
      <c r="D138">
        <v>12</v>
      </c>
      <c r="E138">
        <v>60</v>
      </c>
      <c r="F138">
        <v>45</v>
      </c>
      <c r="G138">
        <v>0.30399999999999999</v>
      </c>
      <c r="I138">
        <f t="shared" si="46"/>
        <v>0.13924050632911392</v>
      </c>
      <c r="J138">
        <f t="shared" si="47"/>
        <v>1.8987341772151899E-2</v>
      </c>
      <c r="K138">
        <f t="shared" si="48"/>
        <v>9.49367088607595E-2</v>
      </c>
      <c r="L138">
        <f t="shared" si="49"/>
        <v>7.1202531645569625E-2</v>
      </c>
      <c r="M138">
        <f t="shared" si="50"/>
        <v>0.30399999999999999</v>
      </c>
    </row>
    <row r="139" spans="1:13" x14ac:dyDescent="0.2">
      <c r="A139" t="s">
        <v>440</v>
      </c>
      <c r="B139">
        <v>639</v>
      </c>
      <c r="C139">
        <v>105</v>
      </c>
      <c r="D139">
        <v>24</v>
      </c>
      <c r="E139">
        <v>72</v>
      </c>
      <c r="F139">
        <v>14</v>
      </c>
      <c r="G139">
        <v>0.26100000000000001</v>
      </c>
      <c r="I139">
        <f t="shared" si="46"/>
        <v>0.16431924882629109</v>
      </c>
      <c r="J139">
        <f t="shared" si="47"/>
        <v>3.7558685446009391E-2</v>
      </c>
      <c r="K139">
        <f t="shared" si="48"/>
        <v>0.11267605633802817</v>
      </c>
      <c r="L139">
        <f t="shared" si="49"/>
        <v>2.1909233176838811E-2</v>
      </c>
      <c r="M139">
        <f t="shared" si="50"/>
        <v>0.26100000000000001</v>
      </c>
    </row>
    <row r="140" spans="1:13" x14ac:dyDescent="0.2">
      <c r="A140" t="s">
        <v>433</v>
      </c>
      <c r="B140">
        <v>586</v>
      </c>
      <c r="C140">
        <v>91</v>
      </c>
      <c r="D140">
        <v>10</v>
      </c>
      <c r="E140">
        <v>63</v>
      </c>
      <c r="F140">
        <v>20</v>
      </c>
      <c r="G140">
        <v>0.30399999999999999</v>
      </c>
      <c r="I140">
        <f t="shared" si="46"/>
        <v>0.1552901023890785</v>
      </c>
      <c r="J140">
        <f t="shared" si="47"/>
        <v>1.7064846416382253E-2</v>
      </c>
      <c r="K140">
        <f t="shared" si="48"/>
        <v>0.10750853242320819</v>
      </c>
      <c r="L140">
        <f t="shared" si="49"/>
        <v>3.4129692832764506E-2</v>
      </c>
      <c r="M140">
        <f t="shared" si="50"/>
        <v>0.30399999999999999</v>
      </c>
    </row>
    <row r="141" spans="1:13" x14ac:dyDescent="0.2">
      <c r="A141" t="s">
        <v>445</v>
      </c>
      <c r="B141">
        <v>534</v>
      </c>
      <c r="C141">
        <v>84</v>
      </c>
      <c r="D141">
        <v>13</v>
      </c>
      <c r="E141">
        <v>61</v>
      </c>
      <c r="F141">
        <v>17</v>
      </c>
      <c r="G141">
        <v>0.317</v>
      </c>
      <c r="I141">
        <f t="shared" si="46"/>
        <v>0.15730337078651685</v>
      </c>
      <c r="J141">
        <f t="shared" si="47"/>
        <v>2.4344569288389514E-2</v>
      </c>
      <c r="K141">
        <f t="shared" si="48"/>
        <v>0.11423220973782772</v>
      </c>
      <c r="L141">
        <f t="shared" si="49"/>
        <v>3.1835205992509365E-2</v>
      </c>
      <c r="M141">
        <f t="shared" si="50"/>
        <v>0.317</v>
      </c>
    </row>
    <row r="142" spans="1:13" x14ac:dyDescent="0.2">
      <c r="A142" t="s">
        <v>467</v>
      </c>
      <c r="B142">
        <v>632</v>
      </c>
      <c r="C142">
        <v>85</v>
      </c>
      <c r="D142">
        <v>14</v>
      </c>
      <c r="E142">
        <v>58</v>
      </c>
      <c r="F142">
        <v>23</v>
      </c>
      <c r="G142">
        <v>0.28799999999999998</v>
      </c>
      <c r="I142">
        <f t="shared" si="46"/>
        <v>0.13449367088607594</v>
      </c>
      <c r="J142">
        <f t="shared" si="47"/>
        <v>2.2151898734177215E-2</v>
      </c>
      <c r="K142">
        <f t="shared" si="48"/>
        <v>9.1772151898734181E-2</v>
      </c>
      <c r="L142">
        <f t="shared" si="49"/>
        <v>3.6392405063291139E-2</v>
      </c>
      <c r="M142">
        <f t="shared" si="50"/>
        <v>0.28799999999999998</v>
      </c>
    </row>
    <row r="143" spans="1:13" x14ac:dyDescent="0.2">
      <c r="A143" t="s">
        <v>384</v>
      </c>
      <c r="B143">
        <v>573</v>
      </c>
      <c r="C143">
        <v>66</v>
      </c>
      <c r="D143">
        <v>28</v>
      </c>
      <c r="E143">
        <v>95</v>
      </c>
      <c r="F143">
        <v>4</v>
      </c>
      <c r="G143">
        <v>0.251</v>
      </c>
      <c r="I143">
        <f t="shared" si="46"/>
        <v>0.11518324607329843</v>
      </c>
      <c r="J143">
        <f t="shared" si="47"/>
        <v>4.8865619546247817E-2</v>
      </c>
      <c r="K143">
        <f t="shared" si="48"/>
        <v>0.16579406631762653</v>
      </c>
      <c r="L143">
        <f t="shared" si="49"/>
        <v>6.9808027923211171E-3</v>
      </c>
      <c r="M143">
        <f t="shared" si="50"/>
        <v>0.251</v>
      </c>
    </row>
    <row r="144" spans="1:13" x14ac:dyDescent="0.2">
      <c r="A144" t="s">
        <v>437</v>
      </c>
      <c r="B144">
        <v>605</v>
      </c>
      <c r="C144">
        <v>91</v>
      </c>
      <c r="D144">
        <v>15</v>
      </c>
      <c r="E144">
        <v>60</v>
      </c>
      <c r="F144">
        <v>19</v>
      </c>
      <c r="G144">
        <v>0.253</v>
      </c>
      <c r="I144">
        <f t="shared" si="46"/>
        <v>0.15041322314049588</v>
      </c>
      <c r="J144">
        <f t="shared" si="47"/>
        <v>2.4793388429752067E-2</v>
      </c>
      <c r="K144">
        <f t="shared" si="48"/>
        <v>9.9173553719008267E-2</v>
      </c>
      <c r="L144">
        <f t="shared" si="49"/>
        <v>3.1404958677685953E-2</v>
      </c>
      <c r="M144">
        <f t="shared" si="50"/>
        <v>0.253</v>
      </c>
    </row>
    <row r="145" spans="1:13" x14ac:dyDescent="0.2">
      <c r="A145" t="s">
        <v>441</v>
      </c>
      <c r="B145">
        <v>466</v>
      </c>
      <c r="C145">
        <v>54</v>
      </c>
      <c r="D145">
        <v>14</v>
      </c>
      <c r="E145">
        <v>46</v>
      </c>
      <c r="F145">
        <v>35</v>
      </c>
      <c r="G145">
        <v>0.26</v>
      </c>
      <c r="I145">
        <f t="shared" si="46"/>
        <v>0.11587982832618025</v>
      </c>
      <c r="J145">
        <f t="shared" si="47"/>
        <v>3.0042918454935622E-2</v>
      </c>
      <c r="K145">
        <f t="shared" si="48"/>
        <v>9.8712446351931327E-2</v>
      </c>
      <c r="L145">
        <f t="shared" si="49"/>
        <v>7.5107296137339061E-2</v>
      </c>
      <c r="M145">
        <f t="shared" si="50"/>
        <v>0.26</v>
      </c>
    </row>
    <row r="146" spans="1:13" x14ac:dyDescent="0.2">
      <c r="A146" t="s">
        <v>361</v>
      </c>
      <c r="B146">
        <v>533</v>
      </c>
      <c r="C146">
        <v>90</v>
      </c>
      <c r="D146">
        <v>15</v>
      </c>
      <c r="E146">
        <v>62</v>
      </c>
      <c r="F146">
        <v>6</v>
      </c>
      <c r="G146">
        <v>0.27600000000000002</v>
      </c>
      <c r="I146">
        <f t="shared" si="46"/>
        <v>0.16885553470919323</v>
      </c>
      <c r="J146">
        <f t="shared" si="47"/>
        <v>2.8142589118198873E-2</v>
      </c>
      <c r="K146">
        <f t="shared" si="48"/>
        <v>0.11632270168855535</v>
      </c>
      <c r="L146">
        <f t="shared" si="49"/>
        <v>1.125703564727955E-2</v>
      </c>
      <c r="M146">
        <f t="shared" si="50"/>
        <v>0.27600000000000002</v>
      </c>
    </row>
    <row r="147" spans="1:13" x14ac:dyDescent="0.2">
      <c r="A147" t="s">
        <v>448</v>
      </c>
      <c r="B147">
        <v>474</v>
      </c>
      <c r="C147">
        <v>76</v>
      </c>
      <c r="D147">
        <v>18</v>
      </c>
      <c r="E147">
        <v>63</v>
      </c>
      <c r="F147">
        <v>12</v>
      </c>
      <c r="G147">
        <v>0.253</v>
      </c>
      <c r="I147">
        <f t="shared" si="46"/>
        <v>0.16033755274261605</v>
      </c>
      <c r="J147">
        <f t="shared" si="47"/>
        <v>3.7974683544303799E-2</v>
      </c>
      <c r="K147">
        <f t="shared" si="48"/>
        <v>0.13291139240506328</v>
      </c>
      <c r="L147">
        <f t="shared" si="49"/>
        <v>2.5316455696202531E-2</v>
      </c>
      <c r="M147">
        <f t="shared" si="50"/>
        <v>0.253</v>
      </c>
    </row>
    <row r="148" spans="1:13" x14ac:dyDescent="0.2">
      <c r="A148" t="s">
        <v>434</v>
      </c>
      <c r="B148">
        <v>487</v>
      </c>
      <c r="C148">
        <v>62</v>
      </c>
      <c r="D148">
        <v>7</v>
      </c>
      <c r="E148">
        <v>61</v>
      </c>
      <c r="F148">
        <v>16</v>
      </c>
      <c r="G148">
        <v>0.3</v>
      </c>
      <c r="I148">
        <f t="shared" si="46"/>
        <v>0.12731006160164271</v>
      </c>
      <c r="J148">
        <f t="shared" si="47"/>
        <v>1.4373716632443531E-2</v>
      </c>
      <c r="K148">
        <f t="shared" si="48"/>
        <v>0.12525667351129363</v>
      </c>
      <c r="L148">
        <f t="shared" si="49"/>
        <v>3.2854209445585217E-2</v>
      </c>
      <c r="M148">
        <f t="shared" si="50"/>
        <v>0.3</v>
      </c>
    </row>
    <row r="149" spans="1:13" x14ac:dyDescent="0.2">
      <c r="A149" t="s">
        <v>480</v>
      </c>
      <c r="B149">
        <v>553</v>
      </c>
      <c r="C149">
        <v>81</v>
      </c>
      <c r="D149">
        <v>21</v>
      </c>
      <c r="E149">
        <v>72</v>
      </c>
      <c r="F149">
        <v>12</v>
      </c>
      <c r="G149">
        <v>0.215</v>
      </c>
      <c r="I149">
        <f t="shared" si="46"/>
        <v>0.14647377938517178</v>
      </c>
      <c r="J149">
        <f t="shared" si="47"/>
        <v>3.7974683544303799E-2</v>
      </c>
      <c r="K149">
        <f t="shared" si="48"/>
        <v>0.1301989150090416</v>
      </c>
      <c r="L149">
        <f t="shared" si="49"/>
        <v>2.1699819168173599E-2</v>
      </c>
      <c r="M149">
        <f t="shared" si="50"/>
        <v>0.215</v>
      </c>
    </row>
    <row r="150" spans="1:13" x14ac:dyDescent="0.2">
      <c r="A150" t="s">
        <v>460</v>
      </c>
      <c r="B150">
        <v>464</v>
      </c>
      <c r="C150">
        <v>63</v>
      </c>
      <c r="D150">
        <v>19</v>
      </c>
      <c r="E150">
        <v>76</v>
      </c>
      <c r="F150">
        <v>1</v>
      </c>
      <c r="G150">
        <v>0.27200000000000002</v>
      </c>
      <c r="I150">
        <f t="shared" si="46"/>
        <v>0.13577586206896552</v>
      </c>
      <c r="J150">
        <f t="shared" si="47"/>
        <v>4.0948275862068964E-2</v>
      </c>
      <c r="K150">
        <f t="shared" si="48"/>
        <v>0.16379310344827586</v>
      </c>
      <c r="L150">
        <f t="shared" si="49"/>
        <v>2.1551724137931034E-3</v>
      </c>
      <c r="M150">
        <f t="shared" si="50"/>
        <v>0.27200000000000002</v>
      </c>
    </row>
    <row r="151" spans="1:13" x14ac:dyDescent="0.2">
      <c r="A151" t="s">
        <v>468</v>
      </c>
      <c r="B151">
        <v>593</v>
      </c>
      <c r="C151">
        <v>76</v>
      </c>
      <c r="D151">
        <v>12</v>
      </c>
      <c r="E151">
        <v>54</v>
      </c>
      <c r="F151">
        <v>6</v>
      </c>
      <c r="G151">
        <v>0.27800000000000002</v>
      </c>
      <c r="I151">
        <f t="shared" si="46"/>
        <v>0.12816188870151771</v>
      </c>
      <c r="J151">
        <f t="shared" si="47"/>
        <v>2.0236087689713321E-2</v>
      </c>
      <c r="K151">
        <f t="shared" si="48"/>
        <v>9.1062394603709948E-2</v>
      </c>
      <c r="L151">
        <f t="shared" si="49"/>
        <v>1.0118043844856661E-2</v>
      </c>
      <c r="M151">
        <f t="shared" si="50"/>
        <v>0.27800000000000002</v>
      </c>
    </row>
    <row r="152" spans="1:13" x14ac:dyDescent="0.2">
      <c r="A152" t="s">
        <v>471</v>
      </c>
      <c r="B152">
        <v>556</v>
      </c>
      <c r="C152">
        <v>62</v>
      </c>
      <c r="D152">
        <v>4</v>
      </c>
      <c r="E152">
        <v>36</v>
      </c>
      <c r="F152">
        <v>30</v>
      </c>
      <c r="G152">
        <v>0.26800000000000002</v>
      </c>
      <c r="I152">
        <f t="shared" si="46"/>
        <v>0.11151079136690648</v>
      </c>
      <c r="J152">
        <f t="shared" si="47"/>
        <v>7.1942446043165471E-3</v>
      </c>
      <c r="K152">
        <f t="shared" si="48"/>
        <v>6.4748201438848921E-2</v>
      </c>
      <c r="L152">
        <f t="shared" si="49"/>
        <v>5.3956834532374098E-2</v>
      </c>
      <c r="M152">
        <f t="shared" si="50"/>
        <v>0.26800000000000002</v>
      </c>
    </row>
    <row r="153" spans="1:13" x14ac:dyDescent="0.2">
      <c r="A153" t="s">
        <v>457</v>
      </c>
      <c r="B153">
        <v>530</v>
      </c>
      <c r="C153">
        <v>65</v>
      </c>
      <c r="D153">
        <v>18</v>
      </c>
      <c r="E153">
        <v>75</v>
      </c>
      <c r="F153">
        <v>7</v>
      </c>
      <c r="G153">
        <v>0.23</v>
      </c>
      <c r="I153">
        <f t="shared" si="46"/>
        <v>0.12264150943396226</v>
      </c>
      <c r="J153">
        <f t="shared" si="47"/>
        <v>3.3962264150943396E-2</v>
      </c>
      <c r="K153">
        <f t="shared" si="48"/>
        <v>0.14150943396226415</v>
      </c>
      <c r="L153">
        <f t="shared" si="49"/>
        <v>1.3207547169811321E-2</v>
      </c>
      <c r="M153">
        <f t="shared" si="50"/>
        <v>0.23</v>
      </c>
    </row>
    <row r="154" spans="1:13" x14ac:dyDescent="0.2">
      <c r="A154" t="s">
        <v>449</v>
      </c>
      <c r="B154">
        <v>402</v>
      </c>
      <c r="C154">
        <v>67</v>
      </c>
      <c r="D154">
        <v>21</v>
      </c>
      <c r="E154">
        <v>52</v>
      </c>
      <c r="F154">
        <v>3</v>
      </c>
      <c r="G154">
        <v>0.25600000000000001</v>
      </c>
      <c r="I154">
        <f t="shared" si="46"/>
        <v>0.16666666666666666</v>
      </c>
      <c r="J154">
        <f t="shared" si="47"/>
        <v>5.2238805970149252E-2</v>
      </c>
      <c r="K154">
        <f t="shared" si="48"/>
        <v>0.12935323383084577</v>
      </c>
      <c r="L154">
        <f t="shared" si="49"/>
        <v>7.462686567164179E-3</v>
      </c>
      <c r="M154">
        <f t="shared" si="50"/>
        <v>0.25600000000000001</v>
      </c>
    </row>
    <row r="155" spans="1:13" x14ac:dyDescent="0.2">
      <c r="A155" t="s">
        <v>451</v>
      </c>
      <c r="B155">
        <v>602</v>
      </c>
      <c r="C155">
        <v>62</v>
      </c>
      <c r="D155">
        <v>13</v>
      </c>
      <c r="E155">
        <v>67</v>
      </c>
      <c r="F155">
        <v>8</v>
      </c>
      <c r="G155">
        <v>0.247</v>
      </c>
      <c r="I155">
        <f t="shared" si="46"/>
        <v>0.10299003322259136</v>
      </c>
      <c r="J155">
        <f t="shared" si="47"/>
        <v>2.1594684385382059E-2</v>
      </c>
      <c r="K155">
        <f t="shared" si="48"/>
        <v>0.11129568106312292</v>
      </c>
      <c r="L155">
        <f t="shared" si="49"/>
        <v>1.3289036544850499E-2</v>
      </c>
      <c r="M155">
        <f t="shared" si="50"/>
        <v>0.247</v>
      </c>
    </row>
    <row r="156" spans="1:13" x14ac:dyDescent="0.2">
      <c r="A156" t="s">
        <v>450</v>
      </c>
      <c r="B156">
        <v>444</v>
      </c>
      <c r="C156">
        <v>55</v>
      </c>
      <c r="D156">
        <v>16</v>
      </c>
      <c r="E156">
        <v>53</v>
      </c>
      <c r="F156">
        <v>12</v>
      </c>
      <c r="G156">
        <v>0.245</v>
      </c>
      <c r="I156">
        <f t="shared" si="46"/>
        <v>0.12387387387387387</v>
      </c>
      <c r="J156">
        <f t="shared" si="47"/>
        <v>3.6036036036036036E-2</v>
      </c>
      <c r="K156">
        <f t="shared" si="48"/>
        <v>0.11936936936936937</v>
      </c>
      <c r="L156">
        <f t="shared" si="49"/>
        <v>2.7027027027027029E-2</v>
      </c>
      <c r="M156">
        <f t="shared" si="50"/>
        <v>0.245</v>
      </c>
    </row>
    <row r="157" spans="1:13" x14ac:dyDescent="0.2">
      <c r="A157" t="s">
        <v>393</v>
      </c>
      <c r="B157">
        <v>489</v>
      </c>
      <c r="C157">
        <v>61</v>
      </c>
      <c r="D157">
        <v>16</v>
      </c>
      <c r="E157">
        <v>68</v>
      </c>
      <c r="F157">
        <v>2</v>
      </c>
      <c r="G157">
        <v>0.247</v>
      </c>
      <c r="I157">
        <f t="shared" si="46"/>
        <v>0.12474437627811862</v>
      </c>
      <c r="J157">
        <f t="shared" si="47"/>
        <v>3.2719836400817999E-2</v>
      </c>
      <c r="K157">
        <f t="shared" si="48"/>
        <v>0.13905930470347649</v>
      </c>
      <c r="L157">
        <f t="shared" si="49"/>
        <v>4.0899795501022499E-3</v>
      </c>
      <c r="M157">
        <f t="shared" si="50"/>
        <v>0.247</v>
      </c>
    </row>
    <row r="158" spans="1:13" x14ac:dyDescent="0.2">
      <c r="A158" t="s">
        <v>466</v>
      </c>
      <c r="B158">
        <v>422</v>
      </c>
      <c r="C158">
        <v>55</v>
      </c>
      <c r="D158">
        <v>18</v>
      </c>
      <c r="E158">
        <v>55</v>
      </c>
      <c r="F158">
        <v>3</v>
      </c>
      <c r="G158">
        <v>0.26300000000000001</v>
      </c>
      <c r="I158">
        <f t="shared" si="46"/>
        <v>0.13033175355450238</v>
      </c>
      <c r="J158">
        <f t="shared" si="47"/>
        <v>4.2654028436018961E-2</v>
      </c>
      <c r="K158">
        <f t="shared" si="48"/>
        <v>0.13033175355450238</v>
      </c>
      <c r="L158">
        <f t="shared" si="49"/>
        <v>7.1090047393364926E-3</v>
      </c>
      <c r="M158">
        <f t="shared" si="50"/>
        <v>0.26300000000000001</v>
      </c>
    </row>
    <row r="159" spans="1:13" x14ac:dyDescent="0.2">
      <c r="A159" t="s">
        <v>435</v>
      </c>
      <c r="B159">
        <v>473</v>
      </c>
      <c r="C159">
        <v>61</v>
      </c>
      <c r="D159">
        <v>21</v>
      </c>
      <c r="E159">
        <v>61</v>
      </c>
      <c r="F159">
        <v>1</v>
      </c>
      <c r="G159">
        <v>0.23300000000000001</v>
      </c>
      <c r="I159">
        <f t="shared" si="46"/>
        <v>0.12896405919661733</v>
      </c>
      <c r="J159">
        <f t="shared" si="47"/>
        <v>4.4397463002114168E-2</v>
      </c>
      <c r="K159">
        <f t="shared" si="48"/>
        <v>0.12896405919661733</v>
      </c>
      <c r="L159">
        <f t="shared" si="49"/>
        <v>2.1141649048625794E-3</v>
      </c>
      <c r="M159">
        <f t="shared" si="50"/>
        <v>0.23300000000000001</v>
      </c>
    </row>
    <row r="160" spans="1:13" x14ac:dyDescent="0.2">
      <c r="A160" t="s">
        <v>430</v>
      </c>
      <c r="B160">
        <v>310</v>
      </c>
      <c r="C160">
        <v>44</v>
      </c>
      <c r="D160">
        <v>10</v>
      </c>
      <c r="E160">
        <v>50</v>
      </c>
      <c r="F160">
        <v>0</v>
      </c>
      <c r="G160">
        <v>0.30299999999999999</v>
      </c>
      <c r="I160">
        <f t="shared" si="46"/>
        <v>0.14193548387096774</v>
      </c>
      <c r="J160">
        <f t="shared" si="47"/>
        <v>3.2258064516129031E-2</v>
      </c>
      <c r="K160">
        <f t="shared" si="48"/>
        <v>0.16129032258064516</v>
      </c>
      <c r="L160">
        <f t="shared" si="49"/>
        <v>0</v>
      </c>
      <c r="M160">
        <f t="shared" si="50"/>
        <v>0.30299999999999999</v>
      </c>
    </row>
    <row r="161" spans="1:13" x14ac:dyDescent="0.2">
      <c r="A161" t="s">
        <v>492</v>
      </c>
      <c r="B161">
        <v>349</v>
      </c>
      <c r="C161">
        <v>54</v>
      </c>
      <c r="D161">
        <v>13</v>
      </c>
      <c r="E161">
        <v>57</v>
      </c>
      <c r="F161">
        <v>0</v>
      </c>
      <c r="G161">
        <v>0.23799999999999999</v>
      </c>
      <c r="I161">
        <f t="shared" si="46"/>
        <v>0.15472779369627507</v>
      </c>
      <c r="J161">
        <f t="shared" si="47"/>
        <v>3.7249283667621778E-2</v>
      </c>
      <c r="K161">
        <f t="shared" si="48"/>
        <v>0.16332378223495703</v>
      </c>
      <c r="L161">
        <f t="shared" si="49"/>
        <v>0</v>
      </c>
      <c r="M161">
        <f t="shared" si="50"/>
        <v>0.23799999999999999</v>
      </c>
    </row>
    <row r="162" spans="1:13" x14ac:dyDescent="0.2">
      <c r="A162" t="s">
        <v>494</v>
      </c>
      <c r="B162">
        <v>468</v>
      </c>
      <c r="C162">
        <v>50</v>
      </c>
      <c r="D162">
        <v>17</v>
      </c>
      <c r="E162">
        <v>54</v>
      </c>
      <c r="F162">
        <v>1</v>
      </c>
      <c r="G162">
        <v>0.22700000000000001</v>
      </c>
      <c r="I162">
        <f t="shared" si="46"/>
        <v>0.10683760683760683</v>
      </c>
      <c r="J162">
        <f t="shared" si="47"/>
        <v>3.6324786324786328E-2</v>
      </c>
      <c r="K162">
        <f t="shared" si="48"/>
        <v>0.11538461538461539</v>
      </c>
      <c r="L162">
        <f t="shared" si="49"/>
        <v>2.136752136752137E-3</v>
      </c>
      <c r="M162">
        <f t="shared" si="50"/>
        <v>0.22700000000000001</v>
      </c>
    </row>
    <row r="163" spans="1:13" x14ac:dyDescent="0.2">
      <c r="A163" t="s">
        <v>446</v>
      </c>
      <c r="B163">
        <v>318</v>
      </c>
      <c r="C163">
        <v>52</v>
      </c>
      <c r="D163">
        <v>10</v>
      </c>
      <c r="E163">
        <v>35</v>
      </c>
      <c r="F163">
        <v>1</v>
      </c>
      <c r="G163">
        <v>0.27700000000000002</v>
      </c>
      <c r="I163">
        <f t="shared" si="46"/>
        <v>0.16352201257861634</v>
      </c>
      <c r="J163">
        <f t="shared" si="47"/>
        <v>3.1446540880503145E-2</v>
      </c>
      <c r="K163">
        <f t="shared" si="48"/>
        <v>0.11006289308176101</v>
      </c>
      <c r="L163">
        <f t="shared" si="49"/>
        <v>3.1446540880503146E-3</v>
      </c>
      <c r="M163">
        <f t="shared" si="50"/>
        <v>0.27700000000000002</v>
      </c>
    </row>
    <row r="164" spans="1:13" x14ac:dyDescent="0.2">
      <c r="A164" t="s">
        <v>479</v>
      </c>
      <c r="B164">
        <v>452</v>
      </c>
      <c r="C164">
        <v>55</v>
      </c>
      <c r="D164">
        <v>8</v>
      </c>
      <c r="E164">
        <v>35</v>
      </c>
      <c r="F164">
        <v>10</v>
      </c>
      <c r="G164">
        <v>0.22600000000000001</v>
      </c>
      <c r="I164">
        <f t="shared" si="46"/>
        <v>0.12168141592920353</v>
      </c>
      <c r="J164">
        <f t="shared" si="47"/>
        <v>1.7699115044247787E-2</v>
      </c>
      <c r="K164">
        <f t="shared" si="48"/>
        <v>7.7433628318584066E-2</v>
      </c>
      <c r="L164">
        <f t="shared" si="49"/>
        <v>2.2123893805309734E-2</v>
      </c>
      <c r="M164">
        <f t="shared" si="50"/>
        <v>0.22600000000000001</v>
      </c>
    </row>
    <row r="165" spans="1:13" x14ac:dyDescent="0.2">
      <c r="A165" t="s">
        <v>444</v>
      </c>
      <c r="B165">
        <v>353</v>
      </c>
      <c r="C165">
        <v>41</v>
      </c>
      <c r="D165">
        <v>9</v>
      </c>
      <c r="E165">
        <v>38</v>
      </c>
      <c r="F165">
        <v>6</v>
      </c>
      <c r="G165">
        <v>0.249</v>
      </c>
      <c r="I165">
        <f t="shared" si="46"/>
        <v>0.11614730878186968</v>
      </c>
      <c r="J165">
        <f t="shared" si="47"/>
        <v>2.5495750708215296E-2</v>
      </c>
      <c r="K165">
        <f t="shared" si="48"/>
        <v>0.10764872521246459</v>
      </c>
      <c r="L165">
        <f t="shared" si="49"/>
        <v>1.69971671388102E-2</v>
      </c>
      <c r="M165">
        <f t="shared" si="50"/>
        <v>0.249</v>
      </c>
    </row>
    <row r="166" spans="1:13" x14ac:dyDescent="0.2">
      <c r="A166" t="s">
        <v>486</v>
      </c>
      <c r="B166">
        <v>420</v>
      </c>
      <c r="C166">
        <v>52</v>
      </c>
      <c r="D166">
        <v>5</v>
      </c>
      <c r="E166">
        <v>38</v>
      </c>
      <c r="F166">
        <v>4</v>
      </c>
      <c r="G166">
        <v>0.25</v>
      </c>
      <c r="I166">
        <f t="shared" si="46"/>
        <v>0.12380952380952381</v>
      </c>
      <c r="J166">
        <f t="shared" si="47"/>
        <v>1.1904761904761904E-2</v>
      </c>
      <c r="K166">
        <f t="shared" si="48"/>
        <v>9.0476190476190474E-2</v>
      </c>
      <c r="L166">
        <f t="shared" si="49"/>
        <v>9.5238095238095247E-3</v>
      </c>
      <c r="M166">
        <f t="shared" si="50"/>
        <v>0.25</v>
      </c>
    </row>
    <row r="167" spans="1:13" x14ac:dyDescent="0.2">
      <c r="A167" t="s">
        <v>485</v>
      </c>
      <c r="B167">
        <v>335</v>
      </c>
      <c r="C167">
        <v>42</v>
      </c>
      <c r="D167">
        <v>6</v>
      </c>
      <c r="E167">
        <v>39</v>
      </c>
      <c r="F167">
        <v>5</v>
      </c>
      <c r="G167">
        <v>0.251</v>
      </c>
      <c r="I167">
        <f t="shared" si="46"/>
        <v>0.1253731343283582</v>
      </c>
      <c r="J167">
        <f t="shared" si="47"/>
        <v>1.7910447761194031E-2</v>
      </c>
      <c r="K167">
        <f t="shared" si="48"/>
        <v>0.11641791044776119</v>
      </c>
      <c r="L167">
        <f t="shared" si="49"/>
        <v>1.4925373134328358E-2</v>
      </c>
      <c r="M167">
        <f t="shared" si="50"/>
        <v>0.251</v>
      </c>
    </row>
    <row r="168" spans="1:13" x14ac:dyDescent="0.2">
      <c r="A168" t="s">
        <v>481</v>
      </c>
      <c r="B168">
        <v>347</v>
      </c>
      <c r="C168">
        <v>48</v>
      </c>
      <c r="D168">
        <v>11</v>
      </c>
      <c r="E168">
        <v>46</v>
      </c>
      <c r="F168">
        <v>0</v>
      </c>
      <c r="G168">
        <v>0.219</v>
      </c>
      <c r="I168">
        <f t="shared" si="46"/>
        <v>0.13832853025936601</v>
      </c>
      <c r="J168">
        <f t="shared" si="47"/>
        <v>3.1700288184438041E-2</v>
      </c>
      <c r="K168">
        <f t="shared" si="48"/>
        <v>0.13256484149855907</v>
      </c>
      <c r="L168">
        <f t="shared" si="49"/>
        <v>0</v>
      </c>
      <c r="M168">
        <f t="shared" si="50"/>
        <v>0.219</v>
      </c>
    </row>
    <row r="169" spans="1:13" x14ac:dyDescent="0.2">
      <c r="A169" t="s">
        <v>439</v>
      </c>
      <c r="B169">
        <v>225</v>
      </c>
      <c r="C169">
        <v>35</v>
      </c>
      <c r="D169">
        <v>3</v>
      </c>
      <c r="E169">
        <v>19</v>
      </c>
      <c r="F169">
        <v>7</v>
      </c>
      <c r="G169">
        <v>0.32900000000000001</v>
      </c>
      <c r="I169">
        <f t="shared" si="46"/>
        <v>0.15555555555555556</v>
      </c>
      <c r="J169">
        <f t="shared" si="47"/>
        <v>1.3333333333333334E-2</v>
      </c>
      <c r="K169">
        <f t="shared" si="48"/>
        <v>8.4444444444444447E-2</v>
      </c>
      <c r="L169">
        <f t="shared" si="49"/>
        <v>3.111111111111111E-2</v>
      </c>
      <c r="M169">
        <f t="shared" si="50"/>
        <v>0.32900000000000001</v>
      </c>
    </row>
    <row r="170" spans="1:13" x14ac:dyDescent="0.2">
      <c r="A170" t="s">
        <v>454</v>
      </c>
      <c r="B170">
        <v>344</v>
      </c>
      <c r="C170">
        <v>41</v>
      </c>
      <c r="D170">
        <v>8</v>
      </c>
      <c r="E170">
        <v>37</v>
      </c>
      <c r="F170">
        <v>3</v>
      </c>
      <c r="G170">
        <v>0.25</v>
      </c>
      <c r="I170">
        <f t="shared" si="46"/>
        <v>0.11918604651162791</v>
      </c>
      <c r="J170">
        <f t="shared" si="47"/>
        <v>2.3255813953488372E-2</v>
      </c>
      <c r="K170">
        <f t="shared" si="48"/>
        <v>0.10755813953488372</v>
      </c>
      <c r="L170">
        <f t="shared" si="49"/>
        <v>8.7209302325581394E-3</v>
      </c>
      <c r="M170">
        <f t="shared" si="50"/>
        <v>0.25</v>
      </c>
    </row>
    <row r="171" spans="1:13" x14ac:dyDescent="0.2">
      <c r="A171" t="s">
        <v>461</v>
      </c>
      <c r="B171">
        <v>258</v>
      </c>
      <c r="C171">
        <v>23</v>
      </c>
      <c r="D171">
        <v>4</v>
      </c>
      <c r="E171">
        <v>32</v>
      </c>
      <c r="F171">
        <v>12</v>
      </c>
      <c r="G171">
        <v>0.27100000000000002</v>
      </c>
      <c r="I171">
        <f t="shared" si="46"/>
        <v>8.9147286821705432E-2</v>
      </c>
      <c r="J171">
        <f t="shared" si="47"/>
        <v>1.5503875968992248E-2</v>
      </c>
      <c r="K171">
        <f t="shared" si="48"/>
        <v>0.12403100775193798</v>
      </c>
      <c r="L171">
        <f t="shared" si="49"/>
        <v>4.6511627906976744E-2</v>
      </c>
      <c r="M171">
        <f t="shared" si="50"/>
        <v>0.27100000000000002</v>
      </c>
    </row>
    <row r="172" spans="1:13" x14ac:dyDescent="0.2">
      <c r="A172" t="s">
        <v>490</v>
      </c>
      <c r="B172">
        <v>298</v>
      </c>
      <c r="C172">
        <v>35</v>
      </c>
      <c r="D172">
        <v>7</v>
      </c>
      <c r="E172">
        <v>25</v>
      </c>
      <c r="F172">
        <v>6</v>
      </c>
      <c r="G172">
        <v>0.23499999999999999</v>
      </c>
      <c r="I172">
        <f t="shared" si="46"/>
        <v>0.1174496644295302</v>
      </c>
      <c r="J172">
        <f t="shared" si="47"/>
        <v>2.3489932885906041E-2</v>
      </c>
      <c r="K172">
        <f t="shared" si="48"/>
        <v>8.3892617449664433E-2</v>
      </c>
      <c r="L172">
        <f t="shared" si="49"/>
        <v>2.0134228187919462E-2</v>
      </c>
      <c r="M172">
        <f t="shared" si="50"/>
        <v>0.23499999999999999</v>
      </c>
    </row>
    <row r="173" spans="1:13" x14ac:dyDescent="0.2">
      <c r="A173" t="s">
        <v>483</v>
      </c>
      <c r="B173">
        <v>296</v>
      </c>
      <c r="C173">
        <v>34</v>
      </c>
      <c r="D173">
        <v>6</v>
      </c>
      <c r="E173">
        <v>31</v>
      </c>
      <c r="F173">
        <v>2</v>
      </c>
      <c r="G173">
        <v>0.247</v>
      </c>
      <c r="I173">
        <f t="shared" si="46"/>
        <v>0.11486486486486487</v>
      </c>
      <c r="J173">
        <f t="shared" si="47"/>
        <v>2.0270270270270271E-2</v>
      </c>
      <c r="K173">
        <f t="shared" si="48"/>
        <v>0.10472972972972973</v>
      </c>
      <c r="L173">
        <f t="shared" si="49"/>
        <v>6.7567567567567571E-3</v>
      </c>
      <c r="M173">
        <f t="shared" si="50"/>
        <v>0.247</v>
      </c>
    </row>
    <row r="174" spans="1:13" x14ac:dyDescent="0.2">
      <c r="A174" t="s">
        <v>465</v>
      </c>
      <c r="B174">
        <v>358</v>
      </c>
      <c r="C174">
        <v>38</v>
      </c>
      <c r="D174">
        <v>4</v>
      </c>
      <c r="E174">
        <v>24</v>
      </c>
      <c r="F174">
        <v>4</v>
      </c>
      <c r="G174">
        <v>0.254</v>
      </c>
      <c r="I174">
        <f t="shared" si="46"/>
        <v>0.10614525139664804</v>
      </c>
      <c r="J174">
        <f t="shared" si="47"/>
        <v>1.11731843575419E-2</v>
      </c>
      <c r="K174">
        <f t="shared" si="48"/>
        <v>6.7039106145251395E-2</v>
      </c>
      <c r="L174">
        <f t="shared" si="49"/>
        <v>1.11731843575419E-2</v>
      </c>
      <c r="M174">
        <f t="shared" si="50"/>
        <v>0.254</v>
      </c>
    </row>
    <row r="175" spans="1:13" x14ac:dyDescent="0.2">
      <c r="A175" t="s">
        <v>447</v>
      </c>
      <c r="B175">
        <v>184</v>
      </c>
      <c r="C175">
        <v>23</v>
      </c>
      <c r="D175">
        <v>6</v>
      </c>
      <c r="E175">
        <v>33</v>
      </c>
      <c r="F175">
        <v>3</v>
      </c>
      <c r="G175">
        <v>0.23899999999999999</v>
      </c>
      <c r="I175">
        <f t="shared" si="46"/>
        <v>0.125</v>
      </c>
      <c r="J175">
        <f t="shared" si="47"/>
        <v>3.2608695652173912E-2</v>
      </c>
      <c r="K175">
        <f t="shared" si="48"/>
        <v>0.17934782608695651</v>
      </c>
      <c r="L175">
        <f t="shared" si="49"/>
        <v>1.6304347826086956E-2</v>
      </c>
      <c r="M175">
        <f t="shared" si="50"/>
        <v>0.23899999999999999</v>
      </c>
    </row>
    <row r="176" spans="1:13" x14ac:dyDescent="0.2">
      <c r="A176" t="s">
        <v>484</v>
      </c>
      <c r="B176">
        <v>371</v>
      </c>
      <c r="C176">
        <v>37</v>
      </c>
      <c r="D176">
        <v>2</v>
      </c>
      <c r="E176">
        <v>27</v>
      </c>
      <c r="F176">
        <v>3</v>
      </c>
      <c r="G176">
        <v>0.23200000000000001</v>
      </c>
      <c r="I176">
        <f t="shared" si="46"/>
        <v>9.9730458221024262E-2</v>
      </c>
      <c r="J176">
        <f t="shared" si="47"/>
        <v>5.3908355795148251E-3</v>
      </c>
      <c r="K176">
        <f t="shared" si="48"/>
        <v>7.277628032345014E-2</v>
      </c>
      <c r="L176">
        <f t="shared" si="49"/>
        <v>8.0862533692722376E-3</v>
      </c>
      <c r="M176">
        <f t="shared" si="50"/>
        <v>0.23200000000000001</v>
      </c>
    </row>
    <row r="177" spans="1:13" x14ac:dyDescent="0.2">
      <c r="A177" t="s">
        <v>428</v>
      </c>
      <c r="B177">
        <v>129</v>
      </c>
      <c r="C177">
        <v>16</v>
      </c>
      <c r="D177">
        <v>6</v>
      </c>
      <c r="E177">
        <v>25</v>
      </c>
      <c r="F177">
        <v>2</v>
      </c>
      <c r="G177">
        <v>0.23300000000000001</v>
      </c>
      <c r="I177">
        <f t="shared" si="46"/>
        <v>0.12403100775193798</v>
      </c>
      <c r="J177">
        <f t="shared" si="47"/>
        <v>4.6511627906976744E-2</v>
      </c>
      <c r="K177">
        <f t="shared" si="48"/>
        <v>0.19379844961240311</v>
      </c>
      <c r="L177">
        <f t="shared" si="49"/>
        <v>1.5503875968992248E-2</v>
      </c>
      <c r="M177">
        <f t="shared" si="50"/>
        <v>0.23300000000000001</v>
      </c>
    </row>
    <row r="178" spans="1:13" x14ac:dyDescent="0.2">
      <c r="A178" t="s">
        <v>495</v>
      </c>
      <c r="B178">
        <v>100</v>
      </c>
      <c r="C178">
        <v>15</v>
      </c>
      <c r="D178">
        <v>6</v>
      </c>
      <c r="E178">
        <v>14</v>
      </c>
      <c r="F178">
        <v>2</v>
      </c>
      <c r="G178">
        <v>0.23</v>
      </c>
      <c r="I178">
        <f t="shared" si="46"/>
        <v>0.15</v>
      </c>
      <c r="J178">
        <f t="shared" si="47"/>
        <v>0.06</v>
      </c>
      <c r="K178">
        <f t="shared" si="48"/>
        <v>0.14000000000000001</v>
      </c>
      <c r="L178">
        <f t="shared" si="49"/>
        <v>0.02</v>
      </c>
      <c r="M178">
        <f t="shared" si="50"/>
        <v>0.23</v>
      </c>
    </row>
    <row r="179" spans="1:13" x14ac:dyDescent="0.2">
      <c r="A179" t="s">
        <v>482</v>
      </c>
      <c r="B179">
        <v>191</v>
      </c>
      <c r="C179">
        <v>17</v>
      </c>
      <c r="D179">
        <v>5</v>
      </c>
      <c r="E179">
        <v>20</v>
      </c>
      <c r="F179">
        <v>2</v>
      </c>
      <c r="G179">
        <v>0.22</v>
      </c>
      <c r="I179">
        <f t="shared" si="46"/>
        <v>8.9005235602094238E-2</v>
      </c>
      <c r="J179">
        <f t="shared" si="47"/>
        <v>2.6178010471204188E-2</v>
      </c>
      <c r="K179">
        <f t="shared" si="48"/>
        <v>0.10471204188481675</v>
      </c>
      <c r="L179">
        <f t="shared" si="49"/>
        <v>1.0471204188481676E-2</v>
      </c>
      <c r="M179">
        <f t="shared" si="50"/>
        <v>0.22</v>
      </c>
    </row>
    <row r="180" spans="1:13" x14ac:dyDescent="0.2">
      <c r="A180" t="s">
        <v>487</v>
      </c>
      <c r="B180">
        <v>150</v>
      </c>
      <c r="C180">
        <v>21</v>
      </c>
      <c r="D180">
        <v>5</v>
      </c>
      <c r="E180">
        <v>19</v>
      </c>
      <c r="F180">
        <v>1</v>
      </c>
      <c r="G180">
        <v>0.16700000000000001</v>
      </c>
      <c r="I180">
        <f t="shared" si="46"/>
        <v>0.14000000000000001</v>
      </c>
      <c r="J180">
        <f t="shared" si="47"/>
        <v>3.3333333333333333E-2</v>
      </c>
      <c r="K180">
        <f t="shared" si="48"/>
        <v>0.12666666666666668</v>
      </c>
      <c r="L180">
        <f t="shared" si="49"/>
        <v>6.6666666666666671E-3</v>
      </c>
      <c r="M180">
        <f t="shared" si="50"/>
        <v>0.16700000000000001</v>
      </c>
    </row>
    <row r="181" spans="1:13" x14ac:dyDescent="0.2">
      <c r="A181" t="s">
        <v>474</v>
      </c>
      <c r="B181">
        <v>181</v>
      </c>
      <c r="C181">
        <v>15</v>
      </c>
      <c r="D181">
        <v>3</v>
      </c>
      <c r="E181">
        <v>15</v>
      </c>
      <c r="F181">
        <v>3</v>
      </c>
      <c r="G181">
        <v>0.221</v>
      </c>
      <c r="I181">
        <f t="shared" si="46"/>
        <v>8.2872928176795577E-2</v>
      </c>
      <c r="J181">
        <f t="shared" si="47"/>
        <v>1.6574585635359115E-2</v>
      </c>
      <c r="K181">
        <f t="shared" si="48"/>
        <v>8.2872928176795577E-2</v>
      </c>
      <c r="L181">
        <f t="shared" si="49"/>
        <v>1.6574585635359115E-2</v>
      </c>
      <c r="M181">
        <f t="shared" si="50"/>
        <v>0.221</v>
      </c>
    </row>
    <row r="182" spans="1:13" x14ac:dyDescent="0.2">
      <c r="A182" t="s">
        <v>496</v>
      </c>
      <c r="B182">
        <v>214</v>
      </c>
      <c r="C182">
        <v>20</v>
      </c>
      <c r="D182">
        <v>1</v>
      </c>
      <c r="E182">
        <v>21</v>
      </c>
      <c r="F182">
        <v>1</v>
      </c>
      <c r="G182">
        <v>0.20599999999999999</v>
      </c>
      <c r="I182">
        <f t="shared" si="46"/>
        <v>9.3457943925233641E-2</v>
      </c>
      <c r="J182">
        <f t="shared" si="47"/>
        <v>4.6728971962616819E-3</v>
      </c>
      <c r="K182">
        <f t="shared" si="48"/>
        <v>9.8130841121495324E-2</v>
      </c>
      <c r="L182">
        <f t="shared" si="49"/>
        <v>4.6728971962616819E-3</v>
      </c>
      <c r="M182">
        <f t="shared" si="50"/>
        <v>0.20599999999999999</v>
      </c>
    </row>
    <row r="183" spans="1:13" x14ac:dyDescent="0.2">
      <c r="A183" t="s">
        <v>497</v>
      </c>
      <c r="B183">
        <v>65</v>
      </c>
      <c r="C183">
        <v>15</v>
      </c>
      <c r="D183">
        <v>1</v>
      </c>
      <c r="E183">
        <v>6</v>
      </c>
      <c r="F183">
        <v>0</v>
      </c>
      <c r="G183">
        <v>0.246</v>
      </c>
      <c r="I183">
        <f t="shared" si="46"/>
        <v>0.23076923076923078</v>
      </c>
      <c r="J183">
        <f t="shared" si="47"/>
        <v>1.5384615384615385E-2</v>
      </c>
      <c r="K183">
        <f t="shared" si="48"/>
        <v>9.2307692307692313E-2</v>
      </c>
      <c r="L183">
        <f t="shared" si="49"/>
        <v>0</v>
      </c>
      <c r="M183">
        <f t="shared" si="50"/>
        <v>0.246</v>
      </c>
    </row>
    <row r="184" spans="1:13" x14ac:dyDescent="0.2">
      <c r="A184" t="s">
        <v>498</v>
      </c>
      <c r="B184">
        <v>128</v>
      </c>
      <c r="C184">
        <v>14</v>
      </c>
      <c r="D184">
        <v>1</v>
      </c>
      <c r="E184">
        <v>8</v>
      </c>
      <c r="F184">
        <v>0</v>
      </c>
      <c r="G184">
        <v>0.23400000000000001</v>
      </c>
      <c r="I184">
        <f t="shared" si="46"/>
        <v>0.109375</v>
      </c>
      <c r="J184">
        <f t="shared" si="47"/>
        <v>7.8125E-3</v>
      </c>
      <c r="K184">
        <f t="shared" si="48"/>
        <v>6.25E-2</v>
      </c>
      <c r="L184">
        <f t="shared" si="49"/>
        <v>0</v>
      </c>
      <c r="M184">
        <f t="shared" si="50"/>
        <v>0.23400000000000001</v>
      </c>
    </row>
    <row r="185" spans="1:13" x14ac:dyDescent="0.2">
      <c r="A185" t="s">
        <v>499</v>
      </c>
      <c r="B185">
        <v>59</v>
      </c>
      <c r="C185">
        <v>7</v>
      </c>
      <c r="D185">
        <v>3</v>
      </c>
      <c r="E185">
        <v>9</v>
      </c>
      <c r="F185">
        <v>0</v>
      </c>
      <c r="G185">
        <v>0.186</v>
      </c>
      <c r="I185">
        <f t="shared" si="46"/>
        <v>0.11864406779661017</v>
      </c>
      <c r="J185">
        <f t="shared" si="47"/>
        <v>5.0847457627118647E-2</v>
      </c>
      <c r="K185">
        <f t="shared" si="48"/>
        <v>0.15254237288135594</v>
      </c>
      <c r="L185">
        <f t="shared" si="49"/>
        <v>0</v>
      </c>
      <c r="M185">
        <f t="shared" si="50"/>
        <v>0.186</v>
      </c>
    </row>
    <row r="186" spans="1:13" x14ac:dyDescent="0.2">
      <c r="A186" t="s">
        <v>493</v>
      </c>
      <c r="B186">
        <v>64</v>
      </c>
      <c r="C186">
        <v>8</v>
      </c>
      <c r="D186">
        <v>0</v>
      </c>
      <c r="E186">
        <v>8</v>
      </c>
      <c r="F186">
        <v>1</v>
      </c>
      <c r="G186">
        <v>0.23400000000000001</v>
      </c>
      <c r="I186">
        <f t="shared" si="46"/>
        <v>0.125</v>
      </c>
      <c r="J186">
        <f t="shared" si="47"/>
        <v>0</v>
      </c>
      <c r="K186">
        <f t="shared" si="48"/>
        <v>0.125</v>
      </c>
      <c r="L186">
        <f t="shared" si="49"/>
        <v>1.5625E-2</v>
      </c>
      <c r="M186">
        <f t="shared" si="50"/>
        <v>0.23400000000000001</v>
      </c>
    </row>
    <row r="187" spans="1:13" x14ac:dyDescent="0.2">
      <c r="A187" t="s">
        <v>500</v>
      </c>
      <c r="B187">
        <v>61</v>
      </c>
      <c r="C187">
        <v>7</v>
      </c>
      <c r="D187">
        <v>0</v>
      </c>
      <c r="E187">
        <v>3</v>
      </c>
      <c r="F187">
        <v>3</v>
      </c>
      <c r="G187">
        <v>0.246</v>
      </c>
      <c r="I187">
        <f t="shared" si="46"/>
        <v>0.11475409836065574</v>
      </c>
      <c r="J187">
        <f t="shared" si="47"/>
        <v>0</v>
      </c>
      <c r="K187">
        <f t="shared" si="48"/>
        <v>4.9180327868852458E-2</v>
      </c>
      <c r="L187">
        <f t="shared" si="49"/>
        <v>4.9180327868852458E-2</v>
      </c>
      <c r="M187">
        <f t="shared" si="50"/>
        <v>0.246</v>
      </c>
    </row>
    <row r="188" spans="1:13" x14ac:dyDescent="0.2">
      <c r="A188" t="s">
        <v>462</v>
      </c>
      <c r="B188">
        <v>48</v>
      </c>
      <c r="C188">
        <v>5</v>
      </c>
      <c r="D188">
        <v>2</v>
      </c>
      <c r="E188">
        <v>5</v>
      </c>
      <c r="F188">
        <v>1</v>
      </c>
      <c r="G188">
        <v>0.20799999999999999</v>
      </c>
      <c r="I188">
        <f t="shared" si="46"/>
        <v>0.10416666666666667</v>
      </c>
      <c r="J188">
        <f t="shared" si="47"/>
        <v>4.1666666666666664E-2</v>
      </c>
      <c r="K188">
        <f t="shared" si="48"/>
        <v>0.10416666666666667</v>
      </c>
      <c r="L188">
        <f t="shared" si="49"/>
        <v>2.0833333333333332E-2</v>
      </c>
      <c r="M188">
        <f t="shared" si="50"/>
        <v>0.20799999999999999</v>
      </c>
    </row>
    <row r="189" spans="1:13" x14ac:dyDescent="0.2">
      <c r="A189" t="s">
        <v>464</v>
      </c>
      <c r="B189">
        <v>53</v>
      </c>
      <c r="C189">
        <v>5</v>
      </c>
      <c r="D189">
        <v>1</v>
      </c>
      <c r="E189">
        <v>6</v>
      </c>
      <c r="F189">
        <v>0</v>
      </c>
      <c r="G189">
        <v>0.26400000000000001</v>
      </c>
      <c r="I189">
        <f t="shared" si="46"/>
        <v>9.4339622641509441E-2</v>
      </c>
      <c r="J189">
        <f t="shared" si="47"/>
        <v>1.8867924528301886E-2</v>
      </c>
      <c r="K189">
        <f t="shared" si="48"/>
        <v>0.11320754716981132</v>
      </c>
      <c r="L189">
        <f t="shared" si="49"/>
        <v>0</v>
      </c>
      <c r="M189">
        <f t="shared" si="50"/>
        <v>0.26400000000000001</v>
      </c>
    </row>
    <row r="190" spans="1:13" x14ac:dyDescent="0.2">
      <c r="A190" t="s">
        <v>413</v>
      </c>
      <c r="B190">
        <v>19</v>
      </c>
      <c r="C190">
        <v>2</v>
      </c>
      <c r="D190">
        <v>1</v>
      </c>
      <c r="E190">
        <v>4</v>
      </c>
      <c r="F190">
        <v>1</v>
      </c>
      <c r="G190">
        <v>0.21</v>
      </c>
      <c r="I190">
        <f t="shared" si="46"/>
        <v>0.10526315789473684</v>
      </c>
      <c r="J190">
        <f t="shared" si="47"/>
        <v>5.2631578947368418E-2</v>
      </c>
      <c r="K190">
        <f t="shared" si="48"/>
        <v>0.21052631578947367</v>
      </c>
      <c r="L190">
        <f t="shared" si="49"/>
        <v>5.2631578947368418E-2</v>
      </c>
      <c r="M190">
        <f t="shared" si="50"/>
        <v>0.21</v>
      </c>
    </row>
    <row r="191" spans="1:13" x14ac:dyDescent="0.2">
      <c r="A191" t="s">
        <v>456</v>
      </c>
      <c r="B191">
        <v>66</v>
      </c>
      <c r="C191">
        <v>8</v>
      </c>
      <c r="D191">
        <v>1</v>
      </c>
      <c r="E191">
        <v>5</v>
      </c>
      <c r="F191">
        <v>1</v>
      </c>
      <c r="G191">
        <v>0.16700000000000001</v>
      </c>
      <c r="I191">
        <f t="shared" si="46"/>
        <v>0.12121212121212122</v>
      </c>
      <c r="J191">
        <f t="shared" si="47"/>
        <v>1.5151515151515152E-2</v>
      </c>
      <c r="K191">
        <f t="shared" si="48"/>
        <v>7.575757575757576E-2</v>
      </c>
      <c r="L191">
        <f t="shared" si="49"/>
        <v>1.5151515151515152E-2</v>
      </c>
      <c r="M191">
        <f t="shared" si="50"/>
        <v>0.16700000000000001</v>
      </c>
    </row>
    <row r="192" spans="1:13" x14ac:dyDescent="0.2">
      <c r="A192" t="s">
        <v>476</v>
      </c>
      <c r="B192">
        <v>68</v>
      </c>
      <c r="C192">
        <v>1</v>
      </c>
      <c r="D192">
        <v>0</v>
      </c>
      <c r="E192">
        <v>9</v>
      </c>
      <c r="F192">
        <v>0</v>
      </c>
      <c r="G192">
        <v>0.23499999999999999</v>
      </c>
      <c r="I192">
        <f t="shared" si="46"/>
        <v>1.4705882352941176E-2</v>
      </c>
      <c r="J192">
        <f t="shared" si="47"/>
        <v>0</v>
      </c>
      <c r="K192">
        <f t="shared" si="48"/>
        <v>0.13235294117647059</v>
      </c>
      <c r="L192">
        <f t="shared" si="49"/>
        <v>0</v>
      </c>
      <c r="M192">
        <f t="shared" si="50"/>
        <v>0.23499999999999999</v>
      </c>
    </row>
    <row r="193" spans="1:13" x14ac:dyDescent="0.2">
      <c r="A193" t="s">
        <v>443</v>
      </c>
      <c r="B193">
        <v>15</v>
      </c>
      <c r="C193">
        <v>2</v>
      </c>
      <c r="D193">
        <v>0</v>
      </c>
      <c r="E193">
        <v>2</v>
      </c>
      <c r="F193">
        <v>1</v>
      </c>
      <c r="G193">
        <v>0.26700000000000002</v>
      </c>
      <c r="I193">
        <f t="shared" si="46"/>
        <v>0.13333333333333333</v>
      </c>
      <c r="J193">
        <f t="shared" si="47"/>
        <v>0</v>
      </c>
      <c r="K193">
        <f t="shared" si="48"/>
        <v>0.13333333333333333</v>
      </c>
      <c r="L193">
        <f t="shared" si="49"/>
        <v>6.6666666666666666E-2</v>
      </c>
      <c r="M193">
        <f t="shared" si="50"/>
        <v>0.26700000000000002</v>
      </c>
    </row>
    <row r="194" spans="1:13" x14ac:dyDescent="0.2">
      <c r="A194" t="s">
        <v>459</v>
      </c>
      <c r="B194">
        <v>67</v>
      </c>
      <c r="C194">
        <v>4</v>
      </c>
      <c r="D194">
        <v>0</v>
      </c>
      <c r="E194">
        <v>5</v>
      </c>
      <c r="F194">
        <v>1</v>
      </c>
      <c r="G194">
        <v>0.20899999999999999</v>
      </c>
      <c r="I194">
        <f t="shared" si="46"/>
        <v>5.9701492537313432E-2</v>
      </c>
      <c r="J194">
        <f t="shared" si="47"/>
        <v>0</v>
      </c>
      <c r="K194">
        <f t="shared" si="48"/>
        <v>7.4626865671641784E-2</v>
      </c>
      <c r="L194">
        <f t="shared" si="49"/>
        <v>1.4925373134328358E-2</v>
      </c>
      <c r="M194">
        <f t="shared" si="50"/>
        <v>0.20899999999999999</v>
      </c>
    </row>
    <row r="195" spans="1:13" x14ac:dyDescent="0.2">
      <c r="A195" t="s">
        <v>472</v>
      </c>
      <c r="B195">
        <v>91</v>
      </c>
      <c r="C195">
        <v>7</v>
      </c>
      <c r="D195">
        <v>0</v>
      </c>
      <c r="E195">
        <v>6</v>
      </c>
      <c r="F195">
        <v>0</v>
      </c>
      <c r="G195">
        <v>0.20899999999999999</v>
      </c>
      <c r="I195">
        <f t="shared" si="46"/>
        <v>7.6923076923076927E-2</v>
      </c>
      <c r="J195">
        <f t="shared" si="47"/>
        <v>0</v>
      </c>
      <c r="K195">
        <f t="shared" si="48"/>
        <v>6.5934065934065936E-2</v>
      </c>
      <c r="L195">
        <f t="shared" si="49"/>
        <v>0</v>
      </c>
      <c r="M195">
        <f t="shared" si="50"/>
        <v>0.20899999999999999</v>
      </c>
    </row>
    <row r="196" spans="1:13" x14ac:dyDescent="0.2">
      <c r="A196" t="s">
        <v>501</v>
      </c>
      <c r="B196">
        <v>18</v>
      </c>
      <c r="C196">
        <v>1</v>
      </c>
      <c r="D196">
        <v>0</v>
      </c>
      <c r="E196">
        <v>3</v>
      </c>
      <c r="F196">
        <v>0</v>
      </c>
      <c r="G196">
        <v>0.222</v>
      </c>
      <c r="I196">
        <f t="shared" ref="I196:I208" si="51">C196/$B196</f>
        <v>5.5555555555555552E-2</v>
      </c>
      <c r="J196">
        <f t="shared" ref="J196:J208" si="52">D196/$B196</f>
        <v>0</v>
      </c>
      <c r="K196">
        <f t="shared" ref="K196:K208" si="53">E196/$B196</f>
        <v>0.16666666666666666</v>
      </c>
      <c r="L196">
        <f t="shared" ref="L196:L208" si="54">F196/$B196</f>
        <v>0</v>
      </c>
      <c r="M196">
        <f t="shared" ref="M196:M208" si="55">G196</f>
        <v>0.222</v>
      </c>
    </row>
    <row r="197" spans="1:13" x14ac:dyDescent="0.2">
      <c r="A197" t="s">
        <v>502</v>
      </c>
      <c r="B197">
        <v>18</v>
      </c>
      <c r="C197">
        <v>2</v>
      </c>
      <c r="D197">
        <v>1</v>
      </c>
      <c r="E197">
        <v>1</v>
      </c>
      <c r="F197">
        <v>0</v>
      </c>
      <c r="G197">
        <v>0.111</v>
      </c>
      <c r="I197">
        <f t="shared" si="51"/>
        <v>0.1111111111111111</v>
      </c>
      <c r="J197">
        <f t="shared" si="52"/>
        <v>5.5555555555555552E-2</v>
      </c>
      <c r="K197">
        <f t="shared" si="53"/>
        <v>5.5555555555555552E-2</v>
      </c>
      <c r="L197">
        <f t="shared" si="54"/>
        <v>0</v>
      </c>
      <c r="M197">
        <f t="shared" si="55"/>
        <v>0.111</v>
      </c>
    </row>
    <row r="198" spans="1:13" x14ac:dyDescent="0.2">
      <c r="A198" t="s">
        <v>503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I198" t="e">
        <f t="shared" si="51"/>
        <v>#DIV/0!</v>
      </c>
      <c r="J198" t="e">
        <f t="shared" si="52"/>
        <v>#DIV/0!</v>
      </c>
      <c r="K198" t="e">
        <f t="shared" si="53"/>
        <v>#DIV/0!</v>
      </c>
      <c r="L198" t="e">
        <f t="shared" si="54"/>
        <v>#DIV/0!</v>
      </c>
      <c r="M198">
        <f t="shared" si="55"/>
        <v>0</v>
      </c>
    </row>
    <row r="199" spans="1:13" x14ac:dyDescent="0.2">
      <c r="A199" t="s">
        <v>504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I199" t="e">
        <f t="shared" si="51"/>
        <v>#DIV/0!</v>
      </c>
      <c r="J199" t="e">
        <f t="shared" si="52"/>
        <v>#DIV/0!</v>
      </c>
      <c r="K199" t="e">
        <f t="shared" si="53"/>
        <v>#DIV/0!</v>
      </c>
      <c r="L199" t="e">
        <f t="shared" si="54"/>
        <v>#DIV/0!</v>
      </c>
      <c r="M199">
        <f t="shared" si="55"/>
        <v>0</v>
      </c>
    </row>
    <row r="200" spans="1:13" x14ac:dyDescent="0.2">
      <c r="A200" t="s">
        <v>477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I200" t="e">
        <f t="shared" si="51"/>
        <v>#DIV/0!</v>
      </c>
      <c r="J200" t="e">
        <f t="shared" si="52"/>
        <v>#DIV/0!</v>
      </c>
      <c r="K200" t="e">
        <f t="shared" si="53"/>
        <v>#DIV/0!</v>
      </c>
      <c r="L200" t="e">
        <f t="shared" si="54"/>
        <v>#DIV/0!</v>
      </c>
      <c r="M200">
        <f t="shared" si="55"/>
        <v>0</v>
      </c>
    </row>
    <row r="201" spans="1:13" x14ac:dyDescent="0.2">
      <c r="A201" t="s">
        <v>505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I201" t="e">
        <f t="shared" si="51"/>
        <v>#DIV/0!</v>
      </c>
      <c r="J201" t="e">
        <f t="shared" si="52"/>
        <v>#DIV/0!</v>
      </c>
      <c r="K201" t="e">
        <f t="shared" si="53"/>
        <v>#DIV/0!</v>
      </c>
      <c r="L201" t="e">
        <f t="shared" si="54"/>
        <v>#DIV/0!</v>
      </c>
      <c r="M201">
        <f t="shared" si="55"/>
        <v>0</v>
      </c>
    </row>
    <row r="202" spans="1:13" x14ac:dyDescent="0.2">
      <c r="A202" t="s">
        <v>488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I202" t="e">
        <f t="shared" si="51"/>
        <v>#DIV/0!</v>
      </c>
      <c r="J202" t="e">
        <f t="shared" si="52"/>
        <v>#DIV/0!</v>
      </c>
      <c r="K202" t="e">
        <f t="shared" si="53"/>
        <v>#DIV/0!</v>
      </c>
      <c r="L202" t="e">
        <f t="shared" si="54"/>
        <v>#DIV/0!</v>
      </c>
      <c r="M202">
        <f t="shared" si="55"/>
        <v>0</v>
      </c>
    </row>
    <row r="203" spans="1:13" x14ac:dyDescent="0.2">
      <c r="A203" t="s">
        <v>506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0</v>
      </c>
      <c r="I203">
        <f t="shared" si="51"/>
        <v>0</v>
      </c>
      <c r="J203">
        <f t="shared" si="52"/>
        <v>0</v>
      </c>
      <c r="K203">
        <f t="shared" si="53"/>
        <v>0</v>
      </c>
      <c r="L203">
        <f t="shared" si="54"/>
        <v>0</v>
      </c>
      <c r="M203">
        <f t="shared" si="55"/>
        <v>0</v>
      </c>
    </row>
    <row r="204" spans="1:13" x14ac:dyDescent="0.2">
      <c r="A204" t="s">
        <v>379</v>
      </c>
      <c r="B204">
        <v>122</v>
      </c>
      <c r="C204">
        <v>8</v>
      </c>
      <c r="D204">
        <v>2</v>
      </c>
      <c r="E204">
        <v>5</v>
      </c>
      <c r="F204">
        <v>0</v>
      </c>
      <c r="G204">
        <v>0.156</v>
      </c>
      <c r="I204">
        <f t="shared" si="51"/>
        <v>6.5573770491803282E-2</v>
      </c>
      <c r="J204">
        <f t="shared" si="52"/>
        <v>1.6393442622950821E-2</v>
      </c>
      <c r="K204">
        <f t="shared" si="53"/>
        <v>4.0983606557377046E-2</v>
      </c>
      <c r="L204">
        <f t="shared" si="54"/>
        <v>0</v>
      </c>
      <c r="M204">
        <f t="shared" si="55"/>
        <v>0.156</v>
      </c>
    </row>
    <row r="205" spans="1:13" x14ac:dyDescent="0.2">
      <c r="A205" t="s">
        <v>507</v>
      </c>
      <c r="B205">
        <v>11</v>
      </c>
      <c r="C205">
        <v>1</v>
      </c>
      <c r="D205">
        <v>0</v>
      </c>
      <c r="E205">
        <v>0</v>
      </c>
      <c r="F205">
        <v>0</v>
      </c>
      <c r="G205">
        <v>9.0999999999999998E-2</v>
      </c>
      <c r="I205">
        <f t="shared" si="51"/>
        <v>9.0909090909090912E-2</v>
      </c>
      <c r="J205">
        <f t="shared" si="52"/>
        <v>0</v>
      </c>
      <c r="K205">
        <f t="shared" si="53"/>
        <v>0</v>
      </c>
      <c r="L205">
        <f t="shared" si="54"/>
        <v>0</v>
      </c>
      <c r="M205">
        <f t="shared" si="55"/>
        <v>9.0999999999999998E-2</v>
      </c>
    </row>
    <row r="206" spans="1:13" x14ac:dyDescent="0.2">
      <c r="A206" t="s">
        <v>508</v>
      </c>
      <c r="B206">
        <v>11</v>
      </c>
      <c r="C206">
        <v>1</v>
      </c>
      <c r="D206">
        <v>0</v>
      </c>
      <c r="E206">
        <v>0</v>
      </c>
      <c r="F206">
        <v>0</v>
      </c>
      <c r="G206">
        <v>9.0999999999999998E-2</v>
      </c>
      <c r="I206">
        <f t="shared" si="51"/>
        <v>9.0909090909090912E-2</v>
      </c>
      <c r="J206">
        <f t="shared" si="52"/>
        <v>0</v>
      </c>
      <c r="K206">
        <f t="shared" si="53"/>
        <v>0</v>
      </c>
      <c r="L206">
        <f t="shared" si="54"/>
        <v>0</v>
      </c>
      <c r="M206">
        <f t="shared" si="55"/>
        <v>9.0999999999999998E-2</v>
      </c>
    </row>
    <row r="207" spans="1:13" x14ac:dyDescent="0.2">
      <c r="A207" t="s">
        <v>475</v>
      </c>
      <c r="B207">
        <v>97</v>
      </c>
      <c r="C207">
        <v>7</v>
      </c>
      <c r="D207">
        <v>0</v>
      </c>
      <c r="E207">
        <v>2</v>
      </c>
      <c r="F207">
        <v>3</v>
      </c>
      <c r="G207">
        <v>0.13400000000000001</v>
      </c>
      <c r="I207">
        <f t="shared" si="51"/>
        <v>7.2164948453608241E-2</v>
      </c>
      <c r="J207">
        <f t="shared" si="52"/>
        <v>0</v>
      </c>
      <c r="K207">
        <f t="shared" si="53"/>
        <v>2.0618556701030927E-2</v>
      </c>
      <c r="L207">
        <f t="shared" si="54"/>
        <v>3.0927835051546393E-2</v>
      </c>
      <c r="M207">
        <f t="shared" si="55"/>
        <v>0.13400000000000001</v>
      </c>
    </row>
    <row r="208" spans="1:13" x14ac:dyDescent="0.2">
      <c r="A208" t="s">
        <v>432</v>
      </c>
      <c r="B208">
        <v>27</v>
      </c>
      <c r="C208">
        <v>0</v>
      </c>
      <c r="D208">
        <v>0</v>
      </c>
      <c r="E208">
        <v>0</v>
      </c>
      <c r="F208">
        <v>0</v>
      </c>
      <c r="G208">
        <v>0.185</v>
      </c>
      <c r="I208">
        <f t="shared" si="51"/>
        <v>0</v>
      </c>
      <c r="J208">
        <f t="shared" si="52"/>
        <v>0</v>
      </c>
      <c r="K208">
        <f t="shared" si="53"/>
        <v>0</v>
      </c>
      <c r="L208">
        <f t="shared" si="54"/>
        <v>0</v>
      </c>
      <c r="M208">
        <f t="shared" si="55"/>
        <v>0.185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0ECF1-8C65-EC4B-BEA4-0B18D4B51228}">
  <dimension ref="A1:AD173"/>
  <sheetViews>
    <sheetView topLeftCell="E1" zoomScale="89" workbookViewId="0">
      <selection activeCell="W2" sqref="W2:W35"/>
    </sheetView>
  </sheetViews>
  <sheetFormatPr baseColWidth="10" defaultRowHeight="16" x14ac:dyDescent="0.2"/>
  <cols>
    <col min="1" max="1" width="19.83203125" customWidth="1"/>
    <col min="16" max="16" width="22" customWidth="1"/>
    <col min="24" max="24" width="22.83203125" customWidth="1"/>
  </cols>
  <sheetData>
    <row r="1" spans="1:29" x14ac:dyDescent="0.2">
      <c r="A1">
        <v>2020</v>
      </c>
      <c r="P1" t="s">
        <v>425</v>
      </c>
      <c r="Q1" t="s">
        <v>52</v>
      </c>
      <c r="R1" t="s">
        <v>7</v>
      </c>
      <c r="S1" t="s">
        <v>4</v>
      </c>
      <c r="T1" t="s">
        <v>10</v>
      </c>
      <c r="U1" t="s">
        <v>13</v>
      </c>
      <c r="V1" t="s">
        <v>2</v>
      </c>
      <c r="X1" t="s">
        <v>357</v>
      </c>
      <c r="Y1" t="s">
        <v>7</v>
      </c>
      <c r="Z1" t="s">
        <v>4</v>
      </c>
      <c r="AA1" t="s">
        <v>10</v>
      </c>
      <c r="AB1" t="s">
        <v>13</v>
      </c>
      <c r="AC1" t="s">
        <v>2</v>
      </c>
    </row>
    <row r="2" spans="1:29" x14ac:dyDescent="0.2">
      <c r="A2" t="s">
        <v>51</v>
      </c>
      <c r="B2" t="s">
        <v>52</v>
      </c>
      <c r="C2" t="s">
        <v>7</v>
      </c>
      <c r="D2" t="s">
        <v>4</v>
      </c>
      <c r="E2" t="s">
        <v>10</v>
      </c>
      <c r="F2" t="s">
        <v>13</v>
      </c>
      <c r="G2" t="s">
        <v>2</v>
      </c>
      <c r="I2" t="s">
        <v>159</v>
      </c>
      <c r="J2" t="s">
        <v>160</v>
      </c>
      <c r="K2" t="s">
        <v>161</v>
      </c>
      <c r="L2" t="s">
        <v>162</v>
      </c>
      <c r="M2" t="s">
        <v>163</v>
      </c>
      <c r="O2" s="1" t="s">
        <v>3</v>
      </c>
      <c r="P2" s="4" t="s">
        <v>511</v>
      </c>
      <c r="Q2">
        <v>578</v>
      </c>
      <c r="R2">
        <f>$Q$2*AVERAGE(I3,I73,I123)</f>
        <v>103.43689725080051</v>
      </c>
      <c r="S2">
        <f t="shared" ref="S2:U2" si="0">$Q$2*AVERAGE(J3,J73,J123)</f>
        <v>37.149497590582108</v>
      </c>
      <c r="T2">
        <f t="shared" si="0"/>
        <v>108.64583767533803</v>
      </c>
      <c r="U2">
        <f t="shared" si="0"/>
        <v>29.724259017159604</v>
      </c>
      <c r="V2">
        <f>AVERAGE(M3,M73,M123)</f>
        <v>0.27233333333333332</v>
      </c>
      <c r="W2">
        <v>5</v>
      </c>
      <c r="X2" s="4" t="s">
        <v>511</v>
      </c>
      <c r="Y2" s="11">
        <f>R2-R$37</f>
        <v>25.995392496701371</v>
      </c>
      <c r="Z2" s="11">
        <f t="shared" ref="Z2:AC17" si="1">S2-S$37</f>
        <v>17.291401361514371</v>
      </c>
      <c r="AA2" s="11">
        <f t="shared" si="1"/>
        <v>36.893231392650989</v>
      </c>
      <c r="AB2" s="11">
        <f t="shared" si="1"/>
        <v>22.70793118430236</v>
      </c>
      <c r="AC2" s="11">
        <f t="shared" si="1"/>
        <v>4.4797979797979171E-3</v>
      </c>
    </row>
    <row r="3" spans="1:29" x14ac:dyDescent="0.2">
      <c r="A3" t="s">
        <v>511</v>
      </c>
      <c r="B3">
        <v>219</v>
      </c>
      <c r="C3">
        <v>45</v>
      </c>
      <c r="D3">
        <v>17</v>
      </c>
      <c r="E3">
        <v>46</v>
      </c>
      <c r="F3">
        <v>10</v>
      </c>
      <c r="G3">
        <v>0.29199999999999998</v>
      </c>
      <c r="I3">
        <f>C3/$B3</f>
        <v>0.20547945205479451</v>
      </c>
      <c r="J3">
        <f t="shared" ref="J3:L18" si="2">D3/$B3</f>
        <v>7.7625570776255703E-2</v>
      </c>
      <c r="K3">
        <f t="shared" si="2"/>
        <v>0.21004566210045661</v>
      </c>
      <c r="L3">
        <f t="shared" si="2"/>
        <v>4.5662100456621002E-2</v>
      </c>
      <c r="M3">
        <f>G3</f>
        <v>0.29199999999999998</v>
      </c>
      <c r="O3" s="1" t="s">
        <v>5</v>
      </c>
      <c r="P3" s="4" t="s">
        <v>527</v>
      </c>
      <c r="Q3">
        <v>517</v>
      </c>
      <c r="R3">
        <f>$Q$3*AVERAGE(I33,I65,I125)</f>
        <v>89.814496275846892</v>
      </c>
      <c r="S3">
        <f t="shared" ref="S3:U3" si="3">$Q$3*AVERAGE(J33,J65,J125)</f>
        <v>28.505908045796204</v>
      </c>
      <c r="T3">
        <f t="shared" si="3"/>
        <v>89.502624341620589</v>
      </c>
      <c r="U3">
        <f t="shared" si="3"/>
        <v>4.4565895618843872</v>
      </c>
      <c r="V3">
        <f>AVERAGE(M33,M65,M125)</f>
        <v>0.27466666666666667</v>
      </c>
      <c r="W3">
        <v>5</v>
      </c>
      <c r="X3" s="4" t="s">
        <v>527</v>
      </c>
      <c r="Y3" s="11">
        <f t="shared" ref="Y3:Y35" si="4">R3-R$37</f>
        <v>12.37299152174775</v>
      </c>
      <c r="Z3" s="11">
        <f t="shared" si="1"/>
        <v>8.647811816728467</v>
      </c>
      <c r="AA3" s="11">
        <f t="shared" si="1"/>
        <v>17.750018058933549</v>
      </c>
      <c r="AB3">
        <f t="shared" si="1"/>
        <v>-2.5597382709728569</v>
      </c>
      <c r="AC3" s="11">
        <f t="shared" si="1"/>
        <v>6.813131313131271E-3</v>
      </c>
    </row>
    <row r="4" spans="1:29" x14ac:dyDescent="0.2">
      <c r="A4" t="s">
        <v>361</v>
      </c>
      <c r="B4">
        <v>195</v>
      </c>
      <c r="C4">
        <v>41</v>
      </c>
      <c r="D4">
        <v>10</v>
      </c>
      <c r="E4">
        <v>27</v>
      </c>
      <c r="F4">
        <v>3</v>
      </c>
      <c r="G4">
        <v>0.36399999999999999</v>
      </c>
      <c r="I4">
        <f t="shared" ref="I4:I67" si="5">C4/$B4</f>
        <v>0.21025641025641026</v>
      </c>
      <c r="J4">
        <f t="shared" si="2"/>
        <v>5.128205128205128E-2</v>
      </c>
      <c r="K4">
        <f t="shared" si="2"/>
        <v>0.13846153846153847</v>
      </c>
      <c r="L4">
        <f t="shared" si="2"/>
        <v>1.5384615384615385E-2</v>
      </c>
      <c r="M4">
        <f t="shared" ref="M4:M67" si="6">G4</f>
        <v>0.36399999999999999</v>
      </c>
      <c r="O4" s="1" t="s">
        <v>8</v>
      </c>
      <c r="P4" t="s">
        <v>361</v>
      </c>
      <c r="Q4">
        <v>566</v>
      </c>
      <c r="R4">
        <v>95.691612870832344</v>
      </c>
      <c r="S4">
        <v>23.491705198462355</v>
      </c>
      <c r="T4">
        <v>76.713602543445845</v>
      </c>
      <c r="U4">
        <v>18.639806199722358</v>
      </c>
      <c r="V4">
        <v>0.317</v>
      </c>
      <c r="W4">
        <v>5</v>
      </c>
      <c r="X4" t="s">
        <v>361</v>
      </c>
      <c r="Y4" s="11">
        <f t="shared" si="4"/>
        <v>18.250108116733202</v>
      </c>
      <c r="Z4" s="11">
        <f t="shared" si="1"/>
        <v>3.6336089693946185</v>
      </c>
      <c r="AA4" s="11">
        <f t="shared" si="1"/>
        <v>4.9609962607588045</v>
      </c>
      <c r="AB4" s="11">
        <f t="shared" si="1"/>
        <v>11.623478366865115</v>
      </c>
      <c r="AC4" s="11">
        <f t="shared" si="1"/>
        <v>4.9146464646464605E-2</v>
      </c>
    </row>
    <row r="5" spans="1:29" x14ac:dyDescent="0.2">
      <c r="A5" t="s">
        <v>512</v>
      </c>
      <c r="B5">
        <v>232</v>
      </c>
      <c r="C5">
        <v>32</v>
      </c>
      <c r="D5">
        <v>11</v>
      </c>
      <c r="E5">
        <v>43</v>
      </c>
      <c r="F5">
        <v>0</v>
      </c>
      <c r="G5">
        <v>0.26300000000000001</v>
      </c>
      <c r="I5">
        <f t="shared" si="5"/>
        <v>0.13793103448275862</v>
      </c>
      <c r="J5">
        <f t="shared" si="2"/>
        <v>4.7413793103448273E-2</v>
      </c>
      <c r="K5">
        <f t="shared" si="2"/>
        <v>0.18534482758620691</v>
      </c>
      <c r="L5">
        <f t="shared" si="2"/>
        <v>0</v>
      </c>
      <c r="M5">
        <f t="shared" si="6"/>
        <v>0.26300000000000001</v>
      </c>
      <c r="O5" s="1" t="s">
        <v>11</v>
      </c>
      <c r="P5" s="4" t="s">
        <v>520</v>
      </c>
      <c r="Q5">
        <v>576</v>
      </c>
      <c r="R5">
        <f>$Q$5*AVERAGE(I21,I66,I124)</f>
        <v>91.413926509326018</v>
      </c>
      <c r="S5">
        <f t="shared" ref="S5:U5" si="7">$Q$5*AVERAGE(J21,J66,J124)</f>
        <v>34.19341723651651</v>
      </c>
      <c r="T5">
        <f t="shared" si="7"/>
        <v>101.75579384296091</v>
      </c>
      <c r="U5">
        <f t="shared" si="7"/>
        <v>1.6304392943618122</v>
      </c>
      <c r="V5">
        <f>AVERAGE(M21,M66,M124)</f>
        <v>0.28833333333333333</v>
      </c>
      <c r="W5">
        <v>5</v>
      </c>
      <c r="X5" s="4" t="s">
        <v>520</v>
      </c>
      <c r="Y5" s="11">
        <f t="shared" si="4"/>
        <v>13.972421755226875</v>
      </c>
      <c r="Z5" s="11">
        <f t="shared" si="1"/>
        <v>14.335321007448773</v>
      </c>
      <c r="AA5" s="11">
        <f t="shared" si="1"/>
        <v>30.003187560273872</v>
      </c>
      <c r="AB5">
        <f t="shared" si="1"/>
        <v>-5.3858885384954318</v>
      </c>
      <c r="AC5" s="11">
        <f t="shared" si="1"/>
        <v>2.0479797979797931E-2</v>
      </c>
    </row>
    <row r="6" spans="1:29" x14ac:dyDescent="0.2">
      <c r="A6" t="s">
        <v>429</v>
      </c>
      <c r="B6">
        <v>220</v>
      </c>
      <c r="C6">
        <v>41</v>
      </c>
      <c r="D6">
        <v>8</v>
      </c>
      <c r="E6">
        <v>28</v>
      </c>
      <c r="F6">
        <v>6</v>
      </c>
      <c r="G6">
        <v>0.25</v>
      </c>
      <c r="I6">
        <f t="shared" si="5"/>
        <v>0.18636363636363637</v>
      </c>
      <c r="J6">
        <f t="shared" si="2"/>
        <v>3.6363636363636362E-2</v>
      </c>
      <c r="K6">
        <f t="shared" si="2"/>
        <v>0.12727272727272726</v>
      </c>
      <c r="L6">
        <f t="shared" si="2"/>
        <v>2.7272727272727271E-2</v>
      </c>
      <c r="M6">
        <f t="shared" si="6"/>
        <v>0.25</v>
      </c>
      <c r="O6" s="1" t="s">
        <v>14</v>
      </c>
      <c r="P6" s="4" t="s">
        <v>512</v>
      </c>
      <c r="Q6">
        <v>591</v>
      </c>
      <c r="R6">
        <f>$Q$6*AVERAGE(I5,I64,I137)</f>
        <v>92.279509791729581</v>
      </c>
      <c r="S6">
        <f t="shared" ref="S6:U6" si="8">$Q$6*AVERAGE(J5,J64,J137)</f>
        <v>28.277281795732733</v>
      </c>
      <c r="T6">
        <f t="shared" si="8"/>
        <v>100.42172031835705</v>
      </c>
      <c r="U6">
        <f t="shared" si="8"/>
        <v>4.6247466941439122</v>
      </c>
      <c r="V6">
        <f>AVERAGE(M5,M64,M137)</f>
        <v>0.27133333333333337</v>
      </c>
      <c r="W6">
        <v>5</v>
      </c>
      <c r="X6" s="4" t="s">
        <v>512</v>
      </c>
      <c r="Y6" s="11">
        <f t="shared" si="4"/>
        <v>14.838005037630438</v>
      </c>
      <c r="Z6" s="11">
        <f t="shared" si="1"/>
        <v>8.4191855666649964</v>
      </c>
      <c r="AA6" s="11">
        <f t="shared" si="1"/>
        <v>28.669114035670006</v>
      </c>
      <c r="AB6">
        <f t="shared" si="1"/>
        <v>-2.3915811387133319</v>
      </c>
      <c r="AC6" s="11">
        <f t="shared" si="1"/>
        <v>3.4797979797979717E-3</v>
      </c>
    </row>
    <row r="7" spans="1:29" x14ac:dyDescent="0.2">
      <c r="A7" t="s">
        <v>513</v>
      </c>
      <c r="B7">
        <v>198</v>
      </c>
      <c r="C7">
        <v>29</v>
      </c>
      <c r="D7">
        <v>15</v>
      </c>
      <c r="E7">
        <v>38</v>
      </c>
      <c r="F7">
        <v>2</v>
      </c>
      <c r="G7">
        <v>0.20200000000000001</v>
      </c>
      <c r="I7">
        <f t="shared" si="5"/>
        <v>0.14646464646464646</v>
      </c>
      <c r="J7">
        <f t="shared" si="2"/>
        <v>7.575757575757576E-2</v>
      </c>
      <c r="K7">
        <f t="shared" si="2"/>
        <v>0.19191919191919191</v>
      </c>
      <c r="L7">
        <f t="shared" si="2"/>
        <v>1.0101010101010102E-2</v>
      </c>
      <c r="M7">
        <f t="shared" si="6"/>
        <v>0.20200000000000001</v>
      </c>
      <c r="O7" s="1" t="s">
        <v>16</v>
      </c>
      <c r="P7" t="s">
        <v>429</v>
      </c>
      <c r="Q7">
        <v>539</v>
      </c>
      <c r="R7">
        <v>100.4707627118644</v>
      </c>
      <c r="S7">
        <v>21.980790960451976</v>
      </c>
      <c r="T7">
        <v>70.842372881355942</v>
      </c>
      <c r="U7">
        <v>18.008192090395482</v>
      </c>
      <c r="V7">
        <v>0.24199999999999999</v>
      </c>
      <c r="W7">
        <v>5</v>
      </c>
      <c r="X7" t="s">
        <v>429</v>
      </c>
      <c r="Y7" s="11">
        <f t="shared" si="4"/>
        <v>23.029257957765253</v>
      </c>
      <c r="Z7" s="11">
        <f t="shared" si="1"/>
        <v>2.1226947313842395</v>
      </c>
      <c r="AA7">
        <f t="shared" si="1"/>
        <v>-0.91023340133109798</v>
      </c>
      <c r="AB7" s="11">
        <f t="shared" si="1"/>
        <v>10.991864257538239</v>
      </c>
      <c r="AC7">
        <f t="shared" si="1"/>
        <v>-2.5853535353535406E-2</v>
      </c>
    </row>
    <row r="8" spans="1:29" x14ac:dyDescent="0.2">
      <c r="A8" t="s">
        <v>514</v>
      </c>
      <c r="B8">
        <v>200</v>
      </c>
      <c r="C8">
        <v>27</v>
      </c>
      <c r="D8">
        <v>11</v>
      </c>
      <c r="E8">
        <v>38</v>
      </c>
      <c r="F8">
        <v>0</v>
      </c>
      <c r="G8">
        <v>0.255</v>
      </c>
      <c r="I8">
        <f t="shared" si="5"/>
        <v>0.13500000000000001</v>
      </c>
      <c r="J8">
        <f t="shared" si="2"/>
        <v>5.5E-2</v>
      </c>
      <c r="K8">
        <f t="shared" si="2"/>
        <v>0.19</v>
      </c>
      <c r="L8">
        <f t="shared" si="2"/>
        <v>0</v>
      </c>
      <c r="M8">
        <f t="shared" si="6"/>
        <v>0.255</v>
      </c>
      <c r="O8" s="1" t="s">
        <v>19</v>
      </c>
      <c r="P8" s="4" t="s">
        <v>513</v>
      </c>
      <c r="Q8">
        <v>537</v>
      </c>
      <c r="R8">
        <f>$Q$8*AVERAGE(I7,I68,I127)</f>
        <v>80.133667055840149</v>
      </c>
      <c r="S8">
        <f t="shared" ref="S8:U8" si="9">$Q$8*AVERAGE(J7,J68,J127)</f>
        <v>40.362906200858518</v>
      </c>
      <c r="T8">
        <f t="shared" si="9"/>
        <v>101.74236135799045</v>
      </c>
      <c r="U8">
        <f t="shared" si="9"/>
        <v>3.08165229558184</v>
      </c>
      <c r="V8">
        <f>AVERAGE(M7,M68,M127)</f>
        <v>0.252</v>
      </c>
      <c r="W8">
        <v>5</v>
      </c>
      <c r="X8" s="4" t="s">
        <v>513</v>
      </c>
      <c r="Y8" s="11">
        <f t="shared" si="4"/>
        <v>2.692162301741007</v>
      </c>
      <c r="Z8" s="11">
        <f t="shared" si="1"/>
        <v>20.504809971790781</v>
      </c>
      <c r="AA8" s="11">
        <f t="shared" si="1"/>
        <v>29.989755075303407</v>
      </c>
      <c r="AB8">
        <f t="shared" si="1"/>
        <v>-3.9346755372754041</v>
      </c>
      <c r="AC8">
        <f t="shared" si="1"/>
        <v>-1.5853535353535397E-2</v>
      </c>
    </row>
    <row r="9" spans="1:29" x14ac:dyDescent="0.2">
      <c r="A9" t="s">
        <v>368</v>
      </c>
      <c r="B9">
        <v>185</v>
      </c>
      <c r="C9">
        <v>30</v>
      </c>
      <c r="D9">
        <v>7</v>
      </c>
      <c r="E9">
        <v>29</v>
      </c>
      <c r="F9">
        <v>1</v>
      </c>
      <c r="G9">
        <v>0.29699999999999999</v>
      </c>
      <c r="I9">
        <f t="shared" si="5"/>
        <v>0.16216216216216217</v>
      </c>
      <c r="J9">
        <f t="shared" si="2"/>
        <v>3.783783783783784E-2</v>
      </c>
      <c r="K9">
        <f t="shared" si="2"/>
        <v>0.15675675675675677</v>
      </c>
      <c r="L9">
        <f t="shared" si="2"/>
        <v>5.4054054054054057E-3</v>
      </c>
      <c r="M9">
        <f t="shared" si="6"/>
        <v>0.29699999999999999</v>
      </c>
      <c r="O9" s="1" t="s">
        <v>21</v>
      </c>
      <c r="P9" s="4" t="s">
        <v>525</v>
      </c>
      <c r="Q9">
        <v>565</v>
      </c>
      <c r="R9">
        <f>$Q$9*AVERAGE(I30,I71,I135)</f>
        <v>80.743056223295113</v>
      </c>
      <c r="S9">
        <f t="shared" ref="S9:U9" si="10">$Q$9*AVERAGE(J30,J71,J135)</f>
        <v>20.40317524269982</v>
      </c>
      <c r="T9">
        <f t="shared" si="10"/>
        <v>71.592121425524283</v>
      </c>
      <c r="U9">
        <f t="shared" si="10"/>
        <v>7.5956184246462488</v>
      </c>
      <c r="V9">
        <f>AVERAGE(M30,M71,M135)</f>
        <v>0.25833333333333336</v>
      </c>
      <c r="W9">
        <v>5</v>
      </c>
      <c r="X9" s="4" t="s">
        <v>525</v>
      </c>
      <c r="Y9" s="11">
        <f t="shared" si="4"/>
        <v>3.3015514691959709</v>
      </c>
      <c r="Z9" s="11">
        <f t="shared" si="1"/>
        <v>0.54507901363208333</v>
      </c>
      <c r="AA9">
        <f t="shared" si="1"/>
        <v>-0.16048485716275707</v>
      </c>
      <c r="AB9" s="11">
        <f t="shared" si="1"/>
        <v>0.57929059178900477</v>
      </c>
      <c r="AC9">
        <f t="shared" si="1"/>
        <v>-9.5202020202020399E-3</v>
      </c>
    </row>
    <row r="10" spans="1:29" x14ac:dyDescent="0.2">
      <c r="A10" t="s">
        <v>515</v>
      </c>
      <c r="B10">
        <v>223</v>
      </c>
      <c r="C10">
        <v>23</v>
      </c>
      <c r="D10">
        <v>8</v>
      </c>
      <c r="E10">
        <v>38</v>
      </c>
      <c r="F10">
        <v>1</v>
      </c>
      <c r="G10">
        <v>0.27800000000000002</v>
      </c>
      <c r="I10">
        <f t="shared" si="5"/>
        <v>0.1031390134529148</v>
      </c>
      <c r="J10">
        <f t="shared" si="2"/>
        <v>3.5874439461883408E-2</v>
      </c>
      <c r="K10">
        <f t="shared" si="2"/>
        <v>0.17040358744394618</v>
      </c>
      <c r="L10">
        <f t="shared" si="2"/>
        <v>4.4843049327354259E-3</v>
      </c>
      <c r="M10">
        <f t="shared" si="6"/>
        <v>0.27800000000000002</v>
      </c>
      <c r="O10" s="1" t="s">
        <v>24</v>
      </c>
      <c r="P10" t="s">
        <v>439</v>
      </c>
      <c r="Q10">
        <v>538</v>
      </c>
      <c r="R10">
        <v>75.701225043751549</v>
      </c>
      <c r="S10">
        <v>14.398547090967536</v>
      </c>
      <c r="T10">
        <v>64.055414836244154</v>
      </c>
      <c r="U10">
        <v>7.3374291938997827</v>
      </c>
      <c r="V10">
        <v>0.3193333333333333</v>
      </c>
      <c r="W10">
        <v>5</v>
      </c>
      <c r="X10" t="s">
        <v>439</v>
      </c>
      <c r="Y10">
        <f t="shared" si="4"/>
        <v>-1.7402797103475933</v>
      </c>
      <c r="Z10">
        <f t="shared" si="1"/>
        <v>-5.4595491381002006</v>
      </c>
      <c r="AA10">
        <f t="shared" si="1"/>
        <v>-7.6971914464428863</v>
      </c>
      <c r="AB10" s="11">
        <f t="shared" si="1"/>
        <v>0.32110136104253861</v>
      </c>
      <c r="AC10" s="11">
        <f t="shared" si="1"/>
        <v>5.1479797979797903E-2</v>
      </c>
    </row>
    <row r="11" spans="1:29" x14ac:dyDescent="0.2">
      <c r="A11" t="s">
        <v>516</v>
      </c>
      <c r="B11">
        <v>151</v>
      </c>
      <c r="C11">
        <v>24</v>
      </c>
      <c r="D11">
        <v>6</v>
      </c>
      <c r="E11">
        <v>30</v>
      </c>
      <c r="F11">
        <v>1</v>
      </c>
      <c r="G11">
        <v>0.29799999999999999</v>
      </c>
      <c r="I11">
        <f t="shared" si="5"/>
        <v>0.15894039735099338</v>
      </c>
      <c r="J11">
        <f t="shared" si="2"/>
        <v>3.9735099337748346E-2</v>
      </c>
      <c r="K11">
        <f t="shared" si="2"/>
        <v>0.19867549668874171</v>
      </c>
      <c r="L11">
        <f t="shared" si="2"/>
        <v>6.6225165562913907E-3</v>
      </c>
      <c r="M11">
        <f t="shared" si="6"/>
        <v>0.29799999999999999</v>
      </c>
      <c r="O11" s="1" t="s">
        <v>26</v>
      </c>
      <c r="P11" s="4" t="s">
        <v>531</v>
      </c>
      <c r="Q11">
        <v>587</v>
      </c>
      <c r="R11">
        <f>$Q$11*AVERAGE(I44,I70,I141)</f>
        <v>98.466850051735165</v>
      </c>
      <c r="S11">
        <f t="shared" ref="S11:U11" si="11">$Q$11*AVERAGE(J44,J70,J141)</f>
        <v>23.684200412394752</v>
      </c>
      <c r="T11">
        <f t="shared" si="11"/>
        <v>70.332451113728311</v>
      </c>
      <c r="U11">
        <f t="shared" si="11"/>
        <v>2.4473733629381349</v>
      </c>
      <c r="V11">
        <f>AVERAGE(M44,M70,M141)</f>
        <v>0.25366666666666665</v>
      </c>
      <c r="W11">
        <v>5</v>
      </c>
      <c r="X11" s="4" t="s">
        <v>531</v>
      </c>
      <c r="Y11" s="11">
        <f t="shared" si="4"/>
        <v>21.025345297636022</v>
      </c>
      <c r="Z11" s="11">
        <f t="shared" si="1"/>
        <v>3.8261041833270149</v>
      </c>
      <c r="AA11">
        <f t="shared" si="1"/>
        <v>-1.4201551689587291</v>
      </c>
      <c r="AB11">
        <f t="shared" si="1"/>
        <v>-4.5689544699191096</v>
      </c>
      <c r="AC11">
        <f t="shared" si="1"/>
        <v>-1.4186868686868748E-2</v>
      </c>
    </row>
    <row r="12" spans="1:29" x14ac:dyDescent="0.2">
      <c r="A12" t="s">
        <v>432</v>
      </c>
      <c r="B12">
        <v>219</v>
      </c>
      <c r="C12">
        <v>35</v>
      </c>
      <c r="D12">
        <v>3</v>
      </c>
      <c r="E12">
        <v>22</v>
      </c>
      <c r="F12">
        <v>3</v>
      </c>
      <c r="G12">
        <v>0.28299999999999997</v>
      </c>
      <c r="I12">
        <f t="shared" si="5"/>
        <v>0.15981735159817351</v>
      </c>
      <c r="J12">
        <f t="shared" si="2"/>
        <v>1.3698630136986301E-2</v>
      </c>
      <c r="K12">
        <f t="shared" si="2"/>
        <v>0.1004566210045662</v>
      </c>
      <c r="L12">
        <f t="shared" si="2"/>
        <v>1.3698630136986301E-2</v>
      </c>
      <c r="M12">
        <f t="shared" si="6"/>
        <v>0.28299999999999997</v>
      </c>
      <c r="O12" s="1" t="s">
        <v>28</v>
      </c>
      <c r="P12" s="4" t="s">
        <v>516</v>
      </c>
      <c r="Q12">
        <v>535</v>
      </c>
      <c r="R12">
        <f>$Q$12*AVERAGE(I11,I74)</f>
        <v>86.696420544784388</v>
      </c>
      <c r="S12">
        <f t="shared" ref="S12:U12" si="12">$Q$12*AVERAGE(J11,J74)</f>
        <v>23.33841509094723</v>
      </c>
      <c r="T12">
        <f t="shared" si="12"/>
        <v>97.930763237541569</v>
      </c>
      <c r="U12">
        <f t="shared" si="12"/>
        <v>2.3767267987174492</v>
      </c>
      <c r="V12">
        <f>AVERAGE(M11,M74)</f>
        <v>0.30649999999999999</v>
      </c>
      <c r="W12">
        <v>5</v>
      </c>
      <c r="X12" s="4" t="s">
        <v>516</v>
      </c>
      <c r="Y12" s="11">
        <f t="shared" si="4"/>
        <v>9.2549157906852457</v>
      </c>
      <c r="Z12" s="11">
        <f t="shared" si="1"/>
        <v>3.4803188618794927</v>
      </c>
      <c r="AA12" s="11">
        <f t="shared" si="1"/>
        <v>26.178156954854529</v>
      </c>
      <c r="AB12">
        <f t="shared" si="1"/>
        <v>-4.6396010341397949</v>
      </c>
      <c r="AC12" s="11">
        <f t="shared" si="1"/>
        <v>3.8646464646464596E-2</v>
      </c>
    </row>
    <row r="13" spans="1:29" x14ac:dyDescent="0.2">
      <c r="A13" t="s">
        <v>371</v>
      </c>
      <c r="B13">
        <v>160</v>
      </c>
      <c r="C13">
        <v>24</v>
      </c>
      <c r="D13">
        <v>4</v>
      </c>
      <c r="E13">
        <v>23</v>
      </c>
      <c r="F13">
        <v>1</v>
      </c>
      <c r="G13">
        <v>0.33800000000000002</v>
      </c>
      <c r="I13">
        <f t="shared" si="5"/>
        <v>0.15</v>
      </c>
      <c r="J13">
        <f t="shared" si="2"/>
        <v>2.5000000000000001E-2</v>
      </c>
      <c r="K13">
        <f t="shared" si="2"/>
        <v>0.14374999999999999</v>
      </c>
      <c r="L13">
        <f t="shared" si="2"/>
        <v>6.2500000000000003E-3</v>
      </c>
      <c r="M13">
        <f t="shared" si="6"/>
        <v>0.33800000000000002</v>
      </c>
      <c r="O13" s="1" t="s">
        <v>29</v>
      </c>
      <c r="P13" s="4" t="s">
        <v>530</v>
      </c>
      <c r="Q13">
        <v>544</v>
      </c>
      <c r="R13">
        <f>$Q$13*AVERAGE(I41,I69,I154)</f>
        <v>92.141033896953743</v>
      </c>
      <c r="S13">
        <f t="shared" ref="S13:U13" si="13">$Q$13*AVERAGE(J41,J69,J154)</f>
        <v>33.410682416146898</v>
      </c>
      <c r="T13">
        <f t="shared" si="13"/>
        <v>77.976510705108154</v>
      </c>
      <c r="U13">
        <f t="shared" si="13"/>
        <v>3.260583981895457</v>
      </c>
      <c r="V13">
        <f>AVERAGE(M41,M69,M154)</f>
        <v>0.24233333333333332</v>
      </c>
      <c r="W13">
        <v>5</v>
      </c>
      <c r="X13" s="4" t="s">
        <v>530</v>
      </c>
      <c r="Y13" s="11">
        <f t="shared" si="4"/>
        <v>14.699529142854601</v>
      </c>
      <c r="Z13" s="11">
        <f t="shared" si="1"/>
        <v>13.552586187079161</v>
      </c>
      <c r="AA13" s="11">
        <f t="shared" si="1"/>
        <v>6.2239044224211142</v>
      </c>
      <c r="AB13">
        <f t="shared" si="1"/>
        <v>-3.7557438509617871</v>
      </c>
      <c r="AC13">
        <f t="shared" si="1"/>
        <v>-2.5520202020202082E-2</v>
      </c>
    </row>
    <row r="14" spans="1:29" x14ac:dyDescent="0.2">
      <c r="A14" t="s">
        <v>517</v>
      </c>
      <c r="B14">
        <v>129</v>
      </c>
      <c r="C14">
        <v>21</v>
      </c>
      <c r="D14">
        <v>6</v>
      </c>
      <c r="E14">
        <v>24</v>
      </c>
      <c r="F14">
        <v>0</v>
      </c>
      <c r="G14">
        <v>0.34899999999999998</v>
      </c>
      <c r="I14">
        <f t="shared" si="5"/>
        <v>0.16279069767441862</v>
      </c>
      <c r="J14">
        <f t="shared" si="2"/>
        <v>4.6511627906976744E-2</v>
      </c>
      <c r="K14">
        <f t="shared" si="2"/>
        <v>0.18604651162790697</v>
      </c>
      <c r="L14">
        <f t="shared" si="2"/>
        <v>0</v>
      </c>
      <c r="M14">
        <f t="shared" si="6"/>
        <v>0.34899999999999998</v>
      </c>
      <c r="O14" s="1" t="s">
        <v>30</v>
      </c>
      <c r="P14" s="4" t="s">
        <v>523</v>
      </c>
      <c r="Q14">
        <v>494</v>
      </c>
      <c r="R14">
        <f>$Q$14*I27</f>
        <v>98.800000000000011</v>
      </c>
      <c r="S14">
        <f t="shared" ref="S14:U14" si="14">$Q$14*J27</f>
        <v>29.058823529411764</v>
      </c>
      <c r="T14">
        <f t="shared" si="14"/>
        <v>63.92941176470589</v>
      </c>
      <c r="U14">
        <f t="shared" si="14"/>
        <v>5.8117647058823527</v>
      </c>
      <c r="V14">
        <f>M27</f>
        <v>0.377</v>
      </c>
      <c r="W14">
        <v>5</v>
      </c>
      <c r="X14" s="4" t="s">
        <v>523</v>
      </c>
      <c r="Y14" s="11">
        <f t="shared" si="4"/>
        <v>21.358495245900869</v>
      </c>
      <c r="Z14" s="11">
        <f t="shared" si="1"/>
        <v>9.2007273003440275</v>
      </c>
      <c r="AA14">
        <f t="shared" si="1"/>
        <v>-7.8231945179811504</v>
      </c>
      <c r="AB14">
        <f t="shared" si="1"/>
        <v>-1.2045631269748913</v>
      </c>
      <c r="AC14" s="11">
        <f t="shared" si="1"/>
        <v>0.1091464646464646</v>
      </c>
    </row>
    <row r="15" spans="1:29" x14ac:dyDescent="0.2">
      <c r="A15" t="s">
        <v>433</v>
      </c>
      <c r="B15">
        <v>192</v>
      </c>
      <c r="C15">
        <v>28</v>
      </c>
      <c r="D15">
        <v>7</v>
      </c>
      <c r="E15">
        <v>25</v>
      </c>
      <c r="F15">
        <v>2</v>
      </c>
      <c r="G15">
        <v>0.26600000000000001</v>
      </c>
      <c r="I15">
        <f t="shared" si="5"/>
        <v>0.14583333333333334</v>
      </c>
      <c r="J15">
        <f t="shared" si="2"/>
        <v>3.6458333333333336E-2</v>
      </c>
      <c r="K15">
        <f t="shared" si="2"/>
        <v>0.13020833333333334</v>
      </c>
      <c r="L15">
        <f t="shared" si="2"/>
        <v>1.0416666666666666E-2</v>
      </c>
      <c r="M15">
        <f t="shared" si="6"/>
        <v>0.26600000000000001</v>
      </c>
      <c r="O15" s="1" t="s">
        <v>31</v>
      </c>
      <c r="P15" s="4" t="s">
        <v>371</v>
      </c>
      <c r="Q15">
        <v>491</v>
      </c>
      <c r="R15">
        <v>73.649999999999991</v>
      </c>
      <c r="S15">
        <v>12.275</v>
      </c>
      <c r="T15">
        <v>70.581249999999997</v>
      </c>
      <c r="U15">
        <v>3.0687500000000001</v>
      </c>
      <c r="V15">
        <v>0.33800000000000002</v>
      </c>
      <c r="W15">
        <v>5</v>
      </c>
      <c r="X15" s="4" t="s">
        <v>371</v>
      </c>
      <c r="Y15">
        <f t="shared" si="4"/>
        <v>-3.7915047540991509</v>
      </c>
      <c r="Z15">
        <f t="shared" si="1"/>
        <v>-7.5830962290677366</v>
      </c>
      <c r="AA15">
        <f t="shared" si="1"/>
        <v>-1.1713562826870429</v>
      </c>
      <c r="AB15">
        <f t="shared" si="1"/>
        <v>-3.947577832857244</v>
      </c>
      <c r="AC15" s="11">
        <f t="shared" si="1"/>
        <v>7.0146464646464624E-2</v>
      </c>
    </row>
    <row r="16" spans="1:29" x14ac:dyDescent="0.2">
      <c r="A16" t="s">
        <v>434</v>
      </c>
      <c r="B16">
        <v>168</v>
      </c>
      <c r="C16">
        <v>24</v>
      </c>
      <c r="D16">
        <v>4</v>
      </c>
      <c r="E16">
        <v>17</v>
      </c>
      <c r="F16">
        <v>8</v>
      </c>
      <c r="G16">
        <v>0.28599999999999998</v>
      </c>
      <c r="I16">
        <f t="shared" si="5"/>
        <v>0.14285714285714285</v>
      </c>
      <c r="J16">
        <f t="shared" si="2"/>
        <v>2.3809523809523808E-2</v>
      </c>
      <c r="K16">
        <f t="shared" si="2"/>
        <v>0.10119047619047619</v>
      </c>
      <c r="L16">
        <f t="shared" si="2"/>
        <v>4.7619047619047616E-2</v>
      </c>
      <c r="M16">
        <f t="shared" si="6"/>
        <v>0.28599999999999998</v>
      </c>
      <c r="O16" s="1" t="s">
        <v>33</v>
      </c>
      <c r="P16" t="s">
        <v>438</v>
      </c>
      <c r="Q16">
        <v>570</v>
      </c>
      <c r="R16">
        <v>92.094460483579937</v>
      </c>
      <c r="S16">
        <v>16.60185853482497</v>
      </c>
      <c r="T16">
        <v>67.795922049801518</v>
      </c>
      <c r="U16">
        <v>15.90761457957416</v>
      </c>
      <c r="V16">
        <v>0.27700000000000002</v>
      </c>
      <c r="W16">
        <v>5</v>
      </c>
      <c r="X16" t="s">
        <v>438</v>
      </c>
      <c r="Y16" s="11">
        <f t="shared" si="4"/>
        <v>14.652955729480794</v>
      </c>
      <c r="Z16">
        <f t="shared" si="1"/>
        <v>-3.2562376942427669</v>
      </c>
      <c r="AA16">
        <f t="shared" si="1"/>
        <v>-3.9566842328855216</v>
      </c>
      <c r="AB16" s="11">
        <f t="shared" si="1"/>
        <v>8.891286746716915</v>
      </c>
      <c r="AC16" s="11">
        <f t="shared" si="1"/>
        <v>9.1464646464646249E-3</v>
      </c>
    </row>
    <row r="17" spans="1:30" x14ac:dyDescent="0.2">
      <c r="A17" t="s">
        <v>374</v>
      </c>
      <c r="B17">
        <v>178</v>
      </c>
      <c r="C17">
        <v>28</v>
      </c>
      <c r="D17">
        <v>10</v>
      </c>
      <c r="E17">
        <v>23</v>
      </c>
      <c r="F17">
        <v>0</v>
      </c>
      <c r="G17">
        <v>0.247</v>
      </c>
      <c r="I17">
        <f t="shared" si="5"/>
        <v>0.15730337078651685</v>
      </c>
      <c r="J17">
        <f t="shared" si="2"/>
        <v>5.6179775280898875E-2</v>
      </c>
      <c r="K17">
        <f t="shared" si="2"/>
        <v>0.12921348314606743</v>
      </c>
      <c r="L17">
        <f t="shared" si="2"/>
        <v>0</v>
      </c>
      <c r="M17">
        <f t="shared" si="6"/>
        <v>0.247</v>
      </c>
      <c r="O17" s="1" t="s">
        <v>34</v>
      </c>
      <c r="P17" t="s">
        <v>526</v>
      </c>
      <c r="Q17">
        <v>556</v>
      </c>
      <c r="R17">
        <f>$Q$17*AVERAGE(I31,I75)</f>
        <v>82.115275994865215</v>
      </c>
      <c r="S17">
        <f t="shared" ref="S17:U17" si="15">$Q$17*AVERAGE(J31,J75)</f>
        <v>23.696020539152762</v>
      </c>
      <c r="T17">
        <f t="shared" si="15"/>
        <v>66.448780487804882</v>
      </c>
      <c r="U17">
        <f t="shared" si="15"/>
        <v>2.0341463414634147</v>
      </c>
      <c r="V17">
        <f>AVERAGE(M31,M75)</f>
        <v>0.27700000000000002</v>
      </c>
      <c r="W17">
        <v>5</v>
      </c>
      <c r="X17" t="s">
        <v>526</v>
      </c>
      <c r="Y17" s="11">
        <f t="shared" si="4"/>
        <v>4.6737712407660723</v>
      </c>
      <c r="Z17" s="11">
        <f t="shared" si="1"/>
        <v>3.8379243100850253</v>
      </c>
      <c r="AA17">
        <f t="shared" si="1"/>
        <v>-5.3038257948821581</v>
      </c>
      <c r="AB17">
        <f t="shared" si="1"/>
        <v>-4.9821814913938294</v>
      </c>
      <c r="AC17" s="11">
        <f t="shared" si="1"/>
        <v>9.1464646464646249E-3</v>
      </c>
    </row>
    <row r="18" spans="1:30" x14ac:dyDescent="0.2">
      <c r="A18" t="s">
        <v>518</v>
      </c>
      <c r="B18">
        <v>185</v>
      </c>
      <c r="C18">
        <v>25</v>
      </c>
      <c r="D18">
        <v>9</v>
      </c>
      <c r="E18">
        <v>32</v>
      </c>
      <c r="F18">
        <v>1</v>
      </c>
      <c r="G18">
        <v>0.222</v>
      </c>
      <c r="I18">
        <f t="shared" si="5"/>
        <v>0.13513513513513514</v>
      </c>
      <c r="J18">
        <f t="shared" si="2"/>
        <v>4.8648648648648651E-2</v>
      </c>
      <c r="K18">
        <f t="shared" si="2"/>
        <v>0.17297297297297298</v>
      </c>
      <c r="L18">
        <f t="shared" si="2"/>
        <v>5.4054054054054057E-3</v>
      </c>
      <c r="M18">
        <f t="shared" si="6"/>
        <v>0.222</v>
      </c>
      <c r="O18" s="1" t="s">
        <v>35</v>
      </c>
      <c r="P18" s="4" t="s">
        <v>521</v>
      </c>
      <c r="Q18">
        <v>506</v>
      </c>
      <c r="R18">
        <f>$Q$18*AVERAGE(I22,I91)</f>
        <v>70.15553657400217</v>
      </c>
      <c r="S18">
        <f t="shared" ref="S18:U18" si="16">$Q$18*AVERAGE(J22,J91)</f>
        <v>27.386395403012891</v>
      </c>
      <c r="T18">
        <f t="shared" si="16"/>
        <v>81.579631930423986</v>
      </c>
      <c r="U18">
        <f t="shared" si="16"/>
        <v>0</v>
      </c>
      <c r="V18">
        <f>AVERAGE(M22,M91)</f>
        <v>0.23249999999999998</v>
      </c>
      <c r="W18">
        <v>5</v>
      </c>
      <c r="X18" s="4" t="s">
        <v>521</v>
      </c>
      <c r="Y18">
        <f t="shared" si="4"/>
        <v>-7.2859681800969724</v>
      </c>
      <c r="Z18" s="11">
        <f t="shared" ref="Z18:Z35" si="17">S18-S$37</f>
        <v>7.5282991739451539</v>
      </c>
      <c r="AA18" s="11">
        <f t="shared" ref="AA18:AA35" si="18">T18-T$37</f>
        <v>9.8270256477369458</v>
      </c>
      <c r="AB18">
        <f t="shared" ref="AB18:AB35" si="19">U18-U$37</f>
        <v>-7.016327832857244</v>
      </c>
      <c r="AC18">
        <f t="shared" ref="AC18:AC35" si="20">V18-V$37</f>
        <v>-3.5353535353535415E-2</v>
      </c>
    </row>
    <row r="19" spans="1:30" x14ac:dyDescent="0.2">
      <c r="A19" t="s">
        <v>519</v>
      </c>
      <c r="B19">
        <v>211</v>
      </c>
      <c r="C19">
        <v>28</v>
      </c>
      <c r="D19">
        <v>3</v>
      </c>
      <c r="E19">
        <v>10</v>
      </c>
      <c r="F19">
        <v>8</v>
      </c>
      <c r="G19">
        <v>0.28000000000000003</v>
      </c>
      <c r="I19">
        <f t="shared" si="5"/>
        <v>0.13270142180094788</v>
      </c>
      <c r="J19">
        <f t="shared" ref="J19:J82" si="21">D19/$B19</f>
        <v>1.4218009478672985E-2</v>
      </c>
      <c r="K19">
        <f t="shared" ref="K19:K82" si="22">E19/$B19</f>
        <v>4.7393364928909949E-2</v>
      </c>
      <c r="L19">
        <f t="shared" ref="L19:L82" si="23">F19/$B19</f>
        <v>3.7914691943127965E-2</v>
      </c>
      <c r="M19">
        <f t="shared" si="6"/>
        <v>0.28000000000000003</v>
      </c>
      <c r="O19" s="1" t="s">
        <v>36</v>
      </c>
      <c r="W19">
        <v>5</v>
      </c>
      <c r="Y19">
        <f t="shared" si="4"/>
        <v>-77.441504754099142</v>
      </c>
      <c r="Z19">
        <f t="shared" si="17"/>
        <v>-19.858096229067737</v>
      </c>
      <c r="AA19">
        <f t="shared" si="18"/>
        <v>-71.75260628268704</v>
      </c>
      <c r="AB19">
        <f t="shared" si="19"/>
        <v>-7.016327832857244</v>
      </c>
      <c r="AC19">
        <f t="shared" si="20"/>
        <v>-0.2678535353535354</v>
      </c>
    </row>
    <row r="20" spans="1:30" x14ac:dyDescent="0.2">
      <c r="A20" t="s">
        <v>438</v>
      </c>
      <c r="B20">
        <v>204</v>
      </c>
      <c r="C20">
        <v>29</v>
      </c>
      <c r="D20">
        <v>5</v>
      </c>
      <c r="E20">
        <v>26</v>
      </c>
      <c r="F20">
        <v>2</v>
      </c>
      <c r="G20">
        <v>0.25</v>
      </c>
      <c r="I20">
        <f t="shared" si="5"/>
        <v>0.14215686274509803</v>
      </c>
      <c r="J20">
        <f t="shared" si="21"/>
        <v>2.4509803921568627E-2</v>
      </c>
      <c r="K20">
        <f t="shared" si="22"/>
        <v>0.12745098039215685</v>
      </c>
      <c r="L20">
        <f t="shared" si="23"/>
        <v>9.8039215686274508E-3</v>
      </c>
      <c r="M20">
        <f t="shared" si="6"/>
        <v>0.25</v>
      </c>
      <c r="O20" s="1" t="s">
        <v>37</v>
      </c>
      <c r="P20" s="7" t="s">
        <v>517</v>
      </c>
      <c r="Q20">
        <v>582</v>
      </c>
      <c r="R20">
        <f>$Q$20*AVERAGE(I14)</f>
        <v>94.744186046511629</v>
      </c>
      <c r="S20">
        <f t="shared" ref="S20:U20" si="24">$Q$20*AVERAGE(J14)</f>
        <v>27.069767441860463</v>
      </c>
      <c r="T20">
        <f t="shared" si="24"/>
        <v>108.27906976744185</v>
      </c>
      <c r="U20">
        <f t="shared" si="24"/>
        <v>0</v>
      </c>
      <c r="V20">
        <f>AVERAGE(M14)</f>
        <v>0.34899999999999998</v>
      </c>
      <c r="W20">
        <v>5</v>
      </c>
      <c r="X20" s="7" t="s">
        <v>517</v>
      </c>
      <c r="Y20" s="11">
        <f t="shared" si="4"/>
        <v>17.302681292412487</v>
      </c>
      <c r="Z20" s="11">
        <f t="shared" si="17"/>
        <v>7.2116712127927265</v>
      </c>
      <c r="AA20" s="11">
        <f t="shared" si="18"/>
        <v>36.526463484754814</v>
      </c>
      <c r="AB20">
        <f t="shared" si="19"/>
        <v>-7.016327832857244</v>
      </c>
      <c r="AC20" s="11">
        <f t="shared" si="20"/>
        <v>8.1146464646464578E-2</v>
      </c>
    </row>
    <row r="21" spans="1:30" x14ac:dyDescent="0.2">
      <c r="A21" t="s">
        <v>520</v>
      </c>
      <c r="B21">
        <v>182</v>
      </c>
      <c r="C21">
        <v>23</v>
      </c>
      <c r="D21">
        <v>8</v>
      </c>
      <c r="E21">
        <v>26</v>
      </c>
      <c r="F21">
        <v>0</v>
      </c>
      <c r="G21">
        <v>0.253</v>
      </c>
      <c r="I21">
        <f t="shared" si="5"/>
        <v>0.12637362637362637</v>
      </c>
      <c r="J21">
        <f t="shared" si="21"/>
        <v>4.3956043956043959E-2</v>
      </c>
      <c r="K21">
        <f t="shared" si="22"/>
        <v>0.14285714285714285</v>
      </c>
      <c r="L21">
        <f t="shared" si="23"/>
        <v>0</v>
      </c>
      <c r="M21">
        <f t="shared" si="6"/>
        <v>0.253</v>
      </c>
      <c r="O21" s="1" t="s">
        <v>38</v>
      </c>
      <c r="P21" t="s">
        <v>368</v>
      </c>
      <c r="Q21">
        <v>542</v>
      </c>
      <c r="R21">
        <v>73.239024653097147</v>
      </c>
      <c r="S21">
        <v>17.519047693887778</v>
      </c>
      <c r="T21">
        <v>63.678617692263757</v>
      </c>
      <c r="U21">
        <v>3.6000528870464907</v>
      </c>
      <c r="V21">
        <v>0.24166666666666667</v>
      </c>
      <c r="W21">
        <v>5</v>
      </c>
      <c r="X21" t="s">
        <v>368</v>
      </c>
      <c r="Y21">
        <f t="shared" si="4"/>
        <v>-4.2024801010019956</v>
      </c>
      <c r="Z21">
        <f t="shared" si="17"/>
        <v>-2.339048535179959</v>
      </c>
      <c r="AA21">
        <f t="shared" si="18"/>
        <v>-8.0739885904232835</v>
      </c>
      <c r="AB21">
        <f t="shared" si="19"/>
        <v>-3.4162749458107533</v>
      </c>
      <c r="AC21">
        <f t="shared" si="20"/>
        <v>-2.6186868686868731E-2</v>
      </c>
    </row>
    <row r="22" spans="1:30" x14ac:dyDescent="0.2">
      <c r="A22" t="s">
        <v>521</v>
      </c>
      <c r="B22">
        <v>188</v>
      </c>
      <c r="C22">
        <v>24</v>
      </c>
      <c r="D22">
        <v>8</v>
      </c>
      <c r="E22">
        <v>27</v>
      </c>
      <c r="F22">
        <v>0</v>
      </c>
      <c r="G22">
        <v>0.23899999999999999</v>
      </c>
      <c r="I22">
        <f t="shared" si="5"/>
        <v>0.1276595744680851</v>
      </c>
      <c r="J22">
        <f t="shared" si="21"/>
        <v>4.2553191489361701E-2</v>
      </c>
      <c r="K22">
        <f t="shared" si="22"/>
        <v>0.14361702127659576</v>
      </c>
      <c r="L22">
        <f t="shared" si="23"/>
        <v>0</v>
      </c>
      <c r="M22">
        <f t="shared" si="6"/>
        <v>0.23899999999999999</v>
      </c>
      <c r="O22" s="1" t="s">
        <v>39</v>
      </c>
      <c r="P22" t="s">
        <v>433</v>
      </c>
      <c r="Q22">
        <v>576</v>
      </c>
      <c r="R22">
        <v>84.14903299203641</v>
      </c>
      <c r="S22">
        <v>14.276450511945395</v>
      </c>
      <c r="T22">
        <v>65.641638225255974</v>
      </c>
      <c r="U22">
        <v>11.886234357224119</v>
      </c>
      <c r="V22">
        <v>0.28333333333333338</v>
      </c>
      <c r="W22">
        <v>5</v>
      </c>
      <c r="X22" t="s">
        <v>433</v>
      </c>
      <c r="Y22" s="11">
        <f t="shared" si="4"/>
        <v>6.707528237937268</v>
      </c>
      <c r="Z22">
        <f t="shared" si="17"/>
        <v>-5.5816457171223419</v>
      </c>
      <c r="AA22">
        <f t="shared" si="18"/>
        <v>-6.1109680574310659</v>
      </c>
      <c r="AB22" s="11">
        <f t="shared" si="19"/>
        <v>4.8699065243668747</v>
      </c>
      <c r="AC22" s="11">
        <f t="shared" si="20"/>
        <v>1.5479797979797982E-2</v>
      </c>
    </row>
    <row r="23" spans="1:30" x14ac:dyDescent="0.2">
      <c r="A23" t="s">
        <v>439</v>
      </c>
      <c r="B23">
        <v>183</v>
      </c>
      <c r="C23">
        <v>19</v>
      </c>
      <c r="D23">
        <v>4</v>
      </c>
      <c r="E23">
        <v>23</v>
      </c>
      <c r="F23">
        <v>0</v>
      </c>
      <c r="G23">
        <v>0.311</v>
      </c>
      <c r="I23">
        <f t="shared" si="5"/>
        <v>0.10382513661202186</v>
      </c>
      <c r="J23">
        <f t="shared" si="21"/>
        <v>2.185792349726776E-2</v>
      </c>
      <c r="K23">
        <f t="shared" si="22"/>
        <v>0.12568306010928962</v>
      </c>
      <c r="L23">
        <f t="shared" si="23"/>
        <v>0</v>
      </c>
      <c r="M23">
        <f t="shared" si="6"/>
        <v>0.311</v>
      </c>
      <c r="O23" s="1" t="s">
        <v>40</v>
      </c>
      <c r="P23" s="4" t="s">
        <v>514</v>
      </c>
      <c r="Q23">
        <v>564</v>
      </c>
      <c r="R23">
        <f>$Q$23*AVERAGE(I8,I77,I134)</f>
        <v>76.448439127063267</v>
      </c>
      <c r="S23">
        <f t="shared" ref="S23:U23" si="25">$Q$23*AVERAGE(J8,J77,J134)</f>
        <v>22.036805878660314</v>
      </c>
      <c r="T23">
        <f t="shared" si="25"/>
        <v>83.464544145341748</v>
      </c>
      <c r="U23">
        <f t="shared" si="25"/>
        <v>2.6852184188176214</v>
      </c>
      <c r="V23">
        <f>AVERAGE(M8,M77,M134)</f>
        <v>0.26300000000000001</v>
      </c>
      <c r="W23">
        <v>5</v>
      </c>
      <c r="X23" s="4" t="s">
        <v>514</v>
      </c>
      <c r="Y23">
        <f t="shared" si="4"/>
        <v>-0.99306562703587531</v>
      </c>
      <c r="Z23" s="11">
        <f t="shared" si="17"/>
        <v>2.1787096495925766</v>
      </c>
      <c r="AA23" s="11">
        <f t="shared" si="18"/>
        <v>11.711937862654707</v>
      </c>
      <c r="AB23">
        <f t="shared" si="19"/>
        <v>-4.3311094140396227</v>
      </c>
      <c r="AC23">
        <f t="shared" si="20"/>
        <v>-4.8535353535353876E-3</v>
      </c>
    </row>
    <row r="24" spans="1:30" x14ac:dyDescent="0.2">
      <c r="A24" t="s">
        <v>442</v>
      </c>
      <c r="B24">
        <v>118</v>
      </c>
      <c r="C24">
        <v>22</v>
      </c>
      <c r="D24">
        <v>3</v>
      </c>
      <c r="E24">
        <v>12</v>
      </c>
      <c r="F24">
        <v>8</v>
      </c>
      <c r="G24">
        <v>0.26300000000000001</v>
      </c>
      <c r="I24">
        <f t="shared" si="5"/>
        <v>0.1864406779661017</v>
      </c>
      <c r="J24">
        <f t="shared" si="21"/>
        <v>2.5423728813559324E-2</v>
      </c>
      <c r="K24">
        <f t="shared" si="22"/>
        <v>0.10169491525423729</v>
      </c>
      <c r="L24">
        <f t="shared" si="23"/>
        <v>6.7796610169491525E-2</v>
      </c>
      <c r="M24">
        <f t="shared" si="6"/>
        <v>0.26300000000000001</v>
      </c>
      <c r="P24" t="s">
        <v>443</v>
      </c>
      <c r="Q24">
        <v>516</v>
      </c>
      <c r="R24">
        <v>104.8125</v>
      </c>
      <c r="S24">
        <v>12.09375</v>
      </c>
      <c r="T24">
        <v>48.375</v>
      </c>
      <c r="U24">
        <v>34.265625</v>
      </c>
      <c r="V24">
        <v>0.27300000000000002</v>
      </c>
      <c r="W24">
        <v>5</v>
      </c>
      <c r="X24" t="s">
        <v>443</v>
      </c>
      <c r="Y24" s="11">
        <f t="shared" si="4"/>
        <v>27.370995245900858</v>
      </c>
      <c r="Z24">
        <f t="shared" si="17"/>
        <v>-7.764346229067737</v>
      </c>
      <c r="AA24">
        <f t="shared" si="18"/>
        <v>-23.37760628268704</v>
      </c>
      <c r="AB24" s="11">
        <f t="shared" si="19"/>
        <v>27.249297167142757</v>
      </c>
      <c r="AC24" s="11">
        <f t="shared" si="20"/>
        <v>5.1464646464646213E-3</v>
      </c>
    </row>
    <row r="25" spans="1:30" x14ac:dyDescent="0.2">
      <c r="A25" t="s">
        <v>443</v>
      </c>
      <c r="B25">
        <v>120</v>
      </c>
      <c r="C25">
        <v>21</v>
      </c>
      <c r="D25">
        <v>2</v>
      </c>
      <c r="E25">
        <v>14</v>
      </c>
      <c r="F25">
        <v>9</v>
      </c>
      <c r="G25">
        <v>0.25800000000000001</v>
      </c>
      <c r="I25">
        <f t="shared" si="5"/>
        <v>0.17499999999999999</v>
      </c>
      <c r="J25">
        <f t="shared" si="21"/>
        <v>1.6666666666666666E-2</v>
      </c>
      <c r="K25">
        <f t="shared" si="22"/>
        <v>0.11666666666666667</v>
      </c>
      <c r="L25">
        <f t="shared" si="23"/>
        <v>7.4999999999999997E-2</v>
      </c>
      <c r="M25">
        <f t="shared" si="6"/>
        <v>0.25800000000000001</v>
      </c>
      <c r="P25" s="4" t="s">
        <v>515</v>
      </c>
      <c r="Q25">
        <v>541</v>
      </c>
      <c r="R25">
        <f>$Q$25*AVERAGE(I10,I88,I136)</f>
        <v>60.842092237952507</v>
      </c>
      <c r="S25">
        <f t="shared" ref="S25:U25" si="26">$Q$25*AVERAGE(J10,J88,J136)</f>
        <v>23.512681064069298</v>
      </c>
      <c r="T25">
        <f t="shared" si="26"/>
        <v>85.010275969725811</v>
      </c>
      <c r="U25">
        <f t="shared" si="26"/>
        <v>1.2251438671347741</v>
      </c>
      <c r="V25">
        <f>AVERAGE(M10,M88,M136)</f>
        <v>0.26066666666666666</v>
      </c>
      <c r="W25">
        <v>5</v>
      </c>
      <c r="X25" s="4" t="s">
        <v>515</v>
      </c>
      <c r="Y25">
        <f t="shared" si="4"/>
        <v>-16.599412516146636</v>
      </c>
      <c r="Z25" s="11">
        <f t="shared" si="17"/>
        <v>3.6545848350015611</v>
      </c>
      <c r="AA25" s="11">
        <f t="shared" si="18"/>
        <v>13.257669687038771</v>
      </c>
      <c r="AB25">
        <f t="shared" si="19"/>
        <v>-5.7911839657224702</v>
      </c>
      <c r="AC25">
        <f t="shared" si="20"/>
        <v>-7.1868686868687415E-3</v>
      </c>
    </row>
    <row r="26" spans="1:30" x14ac:dyDescent="0.2">
      <c r="A26" t="s">
        <v>522</v>
      </c>
      <c r="B26">
        <v>142</v>
      </c>
      <c r="C26">
        <v>21</v>
      </c>
      <c r="D26">
        <v>7</v>
      </c>
      <c r="E26">
        <v>25</v>
      </c>
      <c r="F26">
        <v>1</v>
      </c>
      <c r="G26">
        <v>0.23200000000000001</v>
      </c>
      <c r="I26">
        <f t="shared" si="5"/>
        <v>0.14788732394366197</v>
      </c>
      <c r="J26">
        <f t="shared" si="21"/>
        <v>4.9295774647887321E-2</v>
      </c>
      <c r="K26">
        <f t="shared" si="22"/>
        <v>0.176056338028169</v>
      </c>
      <c r="L26">
        <f t="shared" si="23"/>
        <v>7.0422535211267607E-3</v>
      </c>
      <c r="M26">
        <f t="shared" si="6"/>
        <v>0.23200000000000001</v>
      </c>
      <c r="P26" s="4" t="s">
        <v>518</v>
      </c>
      <c r="Q26">
        <v>510</v>
      </c>
      <c r="R26">
        <f>$Q$26*AVERAGE(I18)</f>
        <v>68.918918918918919</v>
      </c>
      <c r="S26">
        <f t="shared" ref="S26:U26" si="27">$Q$26*AVERAGE(J18)</f>
        <v>24.810810810810811</v>
      </c>
      <c r="T26">
        <f t="shared" si="27"/>
        <v>88.216216216216225</v>
      </c>
      <c r="U26">
        <f t="shared" si="27"/>
        <v>2.756756756756757</v>
      </c>
      <c r="V26">
        <f>AVERAGE(M18)</f>
        <v>0.222</v>
      </c>
      <c r="W26">
        <v>5</v>
      </c>
      <c r="X26" s="4" t="s">
        <v>518</v>
      </c>
      <c r="Y26">
        <f t="shared" si="4"/>
        <v>-8.5225858351802231</v>
      </c>
      <c r="Z26" s="11">
        <f t="shared" si="17"/>
        <v>4.9527145817430736</v>
      </c>
      <c r="AA26" s="11">
        <f t="shared" si="18"/>
        <v>16.463609933529185</v>
      </c>
      <c r="AB26">
        <f t="shared" si="19"/>
        <v>-4.259571076100487</v>
      </c>
      <c r="AC26">
        <f t="shared" si="20"/>
        <v>-4.5853535353535396E-2</v>
      </c>
    </row>
    <row r="27" spans="1:30" x14ac:dyDescent="0.2">
      <c r="A27" t="s">
        <v>523</v>
      </c>
      <c r="B27">
        <v>85</v>
      </c>
      <c r="C27">
        <v>17</v>
      </c>
      <c r="D27">
        <v>5</v>
      </c>
      <c r="E27">
        <v>11</v>
      </c>
      <c r="F27">
        <v>1</v>
      </c>
      <c r="G27">
        <v>0.377</v>
      </c>
      <c r="I27">
        <f t="shared" si="5"/>
        <v>0.2</v>
      </c>
      <c r="J27">
        <f t="shared" si="21"/>
        <v>5.8823529411764705E-2</v>
      </c>
      <c r="K27">
        <f t="shared" si="22"/>
        <v>0.12941176470588237</v>
      </c>
      <c r="L27">
        <f t="shared" si="23"/>
        <v>1.1764705882352941E-2</v>
      </c>
      <c r="M27">
        <f t="shared" si="6"/>
        <v>0.377</v>
      </c>
      <c r="P27" t="s">
        <v>374</v>
      </c>
      <c r="Q27">
        <v>489</v>
      </c>
      <c r="R27">
        <f>$Q$27*AVERAGE(I17,I83,I144)</f>
        <v>60.97636132609717</v>
      </c>
      <c r="S27">
        <f t="shared" ref="S27:U27" si="28">$Q$27*AVERAGE(J17,J83,J144)</f>
        <v>18.024995598926544</v>
      </c>
      <c r="T27">
        <f t="shared" si="28"/>
        <v>71.825353262401009</v>
      </c>
      <c r="U27">
        <f t="shared" si="28"/>
        <v>0</v>
      </c>
      <c r="V27">
        <f>AVERAGE(M17,M83,M144)</f>
        <v>0.26700000000000002</v>
      </c>
      <c r="W27">
        <v>5</v>
      </c>
      <c r="X27" t="s">
        <v>374</v>
      </c>
      <c r="Y27">
        <f t="shared" si="4"/>
        <v>-16.465143428001973</v>
      </c>
      <c r="Z27">
        <f t="shared" si="17"/>
        <v>-1.8331006301411925</v>
      </c>
      <c r="AA27" s="11">
        <f t="shared" si="18"/>
        <v>7.274697971396904E-2</v>
      </c>
      <c r="AB27">
        <f t="shared" si="19"/>
        <v>-7.016327832857244</v>
      </c>
      <c r="AC27">
        <f t="shared" si="20"/>
        <v>-8.5353535353538401E-4</v>
      </c>
    </row>
    <row r="28" spans="1:30" x14ac:dyDescent="0.2">
      <c r="A28" t="s">
        <v>524</v>
      </c>
      <c r="B28">
        <v>157</v>
      </c>
      <c r="C28">
        <v>27</v>
      </c>
      <c r="D28">
        <v>8</v>
      </c>
      <c r="E28">
        <v>24</v>
      </c>
      <c r="F28">
        <v>0</v>
      </c>
      <c r="G28">
        <v>0.19800000000000001</v>
      </c>
      <c r="I28">
        <f t="shared" si="5"/>
        <v>0.17197452229299362</v>
      </c>
      <c r="J28">
        <f t="shared" si="21"/>
        <v>5.0955414012738856E-2</v>
      </c>
      <c r="K28">
        <f t="shared" si="22"/>
        <v>0.15286624203821655</v>
      </c>
      <c r="L28">
        <f t="shared" si="23"/>
        <v>0</v>
      </c>
      <c r="M28">
        <f t="shared" si="6"/>
        <v>0.19800000000000001</v>
      </c>
      <c r="P28" s="4" t="s">
        <v>434</v>
      </c>
      <c r="Q28">
        <v>452</v>
      </c>
      <c r="R28">
        <v>60.962895219689521</v>
      </c>
      <c r="S28">
        <v>7.652101223788625</v>
      </c>
      <c r="T28">
        <v>46.14604842621511</v>
      </c>
      <c r="U28">
        <v>17.189063168046136</v>
      </c>
      <c r="V28">
        <v>0.27233333333333332</v>
      </c>
      <c r="W28">
        <v>5</v>
      </c>
      <c r="X28" s="4" t="s">
        <v>434</v>
      </c>
      <c r="Y28">
        <f t="shared" si="4"/>
        <v>-16.478609534409621</v>
      </c>
      <c r="Z28">
        <f t="shared" si="17"/>
        <v>-12.205995005279112</v>
      </c>
      <c r="AA28">
        <f t="shared" si="18"/>
        <v>-25.60655785647193</v>
      </c>
      <c r="AB28" s="11">
        <f t="shared" si="19"/>
        <v>10.172735335188893</v>
      </c>
      <c r="AC28" s="11">
        <f t="shared" si="20"/>
        <v>4.4797979797979171E-3</v>
      </c>
    </row>
    <row r="29" spans="1:30" x14ac:dyDescent="0.2">
      <c r="A29" t="s">
        <v>383</v>
      </c>
      <c r="B29">
        <v>117</v>
      </c>
      <c r="C29">
        <v>19</v>
      </c>
      <c r="D29">
        <v>9</v>
      </c>
      <c r="E29">
        <v>17</v>
      </c>
      <c r="F29">
        <v>0</v>
      </c>
      <c r="G29">
        <v>0.248</v>
      </c>
      <c r="I29">
        <f t="shared" si="5"/>
        <v>0.1623931623931624</v>
      </c>
      <c r="J29">
        <f t="shared" si="21"/>
        <v>7.6923076923076927E-2</v>
      </c>
      <c r="K29">
        <f t="shared" si="22"/>
        <v>0.14529914529914531</v>
      </c>
      <c r="L29">
        <f t="shared" si="23"/>
        <v>0</v>
      </c>
      <c r="M29">
        <f t="shared" si="6"/>
        <v>0.248</v>
      </c>
      <c r="P29" s="4" t="s">
        <v>534</v>
      </c>
      <c r="Q29">
        <v>514</v>
      </c>
      <c r="R29">
        <f>$Q$29*AVERAGE(I53)</f>
        <v>77.878787878787875</v>
      </c>
      <c r="S29">
        <f t="shared" ref="S29:U29" si="29">$Q$29*AVERAGE(J53)</f>
        <v>0</v>
      </c>
      <c r="T29">
        <f t="shared" si="29"/>
        <v>46.727272727272727</v>
      </c>
      <c r="U29">
        <f t="shared" si="29"/>
        <v>0</v>
      </c>
      <c r="V29">
        <f>AVERAGE(M53)</f>
        <v>0.20200000000000001</v>
      </c>
      <c r="W29">
        <v>5</v>
      </c>
      <c r="X29" s="4" t="s">
        <v>534</v>
      </c>
      <c r="Y29" s="11">
        <f t="shared" si="4"/>
        <v>0.43728312468873298</v>
      </c>
      <c r="Z29">
        <f t="shared" si="17"/>
        <v>-19.858096229067737</v>
      </c>
      <c r="AA29">
        <f t="shared" si="18"/>
        <v>-25.025333555414313</v>
      </c>
      <c r="AB29">
        <f t="shared" si="19"/>
        <v>-7.016327832857244</v>
      </c>
      <c r="AC29">
        <f t="shared" si="20"/>
        <v>-6.5853535353535386E-2</v>
      </c>
    </row>
    <row r="30" spans="1:30" x14ac:dyDescent="0.2">
      <c r="A30" t="s">
        <v>525</v>
      </c>
      <c r="B30">
        <v>200</v>
      </c>
      <c r="C30">
        <v>28</v>
      </c>
      <c r="D30">
        <v>6</v>
      </c>
      <c r="E30">
        <v>24</v>
      </c>
      <c r="F30">
        <v>0</v>
      </c>
      <c r="G30">
        <v>0.22500000000000001</v>
      </c>
      <c r="I30">
        <f t="shared" si="5"/>
        <v>0.14000000000000001</v>
      </c>
      <c r="J30">
        <f t="shared" si="21"/>
        <v>0.03</v>
      </c>
      <c r="K30">
        <f t="shared" si="22"/>
        <v>0.12</v>
      </c>
      <c r="L30">
        <f t="shared" si="23"/>
        <v>0</v>
      </c>
      <c r="M30">
        <f t="shared" si="6"/>
        <v>0.22500000000000001</v>
      </c>
      <c r="P30" t="s">
        <v>519</v>
      </c>
      <c r="Q30">
        <v>427</v>
      </c>
      <c r="R30">
        <f>$Q$30*AVERAGE(I111,I19)</f>
        <v>52.641159495096439</v>
      </c>
      <c r="S30">
        <f t="shared" ref="S30:U30" si="30">$Q$30*AVERAGE(J111,J19)</f>
        <v>4.0924757167659891</v>
      </c>
      <c r="T30">
        <f t="shared" si="30"/>
        <v>32.314027966777722</v>
      </c>
      <c r="U30">
        <f t="shared" si="30"/>
        <v>11.265578809065742</v>
      </c>
      <c r="V30">
        <f>AVERAGE(M111,M19)</f>
        <v>0.25900000000000001</v>
      </c>
      <c r="W30">
        <v>5</v>
      </c>
      <c r="X30" t="s">
        <v>519</v>
      </c>
      <c r="Y30">
        <f t="shared" si="4"/>
        <v>-24.800345259002704</v>
      </c>
      <c r="Z30">
        <f t="shared" si="17"/>
        <v>-15.765620512301748</v>
      </c>
      <c r="AA30">
        <f t="shared" si="18"/>
        <v>-39.438578315909318</v>
      </c>
      <c r="AB30" s="11">
        <f t="shared" si="19"/>
        <v>4.249250976208498</v>
      </c>
      <c r="AC30">
        <f t="shared" si="20"/>
        <v>-8.8535353535353911E-3</v>
      </c>
    </row>
    <row r="31" spans="1:30" x14ac:dyDescent="0.2">
      <c r="A31" t="s">
        <v>526</v>
      </c>
      <c r="B31">
        <v>190</v>
      </c>
      <c r="C31">
        <v>26</v>
      </c>
      <c r="D31">
        <v>6</v>
      </c>
      <c r="E31">
        <v>19</v>
      </c>
      <c r="F31">
        <v>0</v>
      </c>
      <c r="G31">
        <v>0.247</v>
      </c>
      <c r="I31">
        <f t="shared" si="5"/>
        <v>0.1368421052631579</v>
      </c>
      <c r="J31">
        <f t="shared" si="21"/>
        <v>3.1578947368421054E-2</v>
      </c>
      <c r="K31">
        <f t="shared" si="22"/>
        <v>0.1</v>
      </c>
      <c r="L31">
        <f t="shared" si="23"/>
        <v>0</v>
      </c>
      <c r="M31">
        <f t="shared" si="6"/>
        <v>0.247</v>
      </c>
      <c r="P31" t="s">
        <v>458</v>
      </c>
      <c r="Q31">
        <v>431</v>
      </c>
      <c r="R31">
        <f>$Q$31*AVERAGE(I43,I113)</f>
        <v>73.828703703703695</v>
      </c>
      <c r="S31">
        <f t="shared" ref="S31:U31" si="31">$Q$31*AVERAGE(J43,J113)</f>
        <v>8.2884615384615383</v>
      </c>
      <c r="T31">
        <f t="shared" si="31"/>
        <v>72.907763532763525</v>
      </c>
      <c r="U31">
        <f t="shared" si="31"/>
        <v>5.9861111111111107</v>
      </c>
      <c r="V31">
        <f>AVERAGE(M43,M113)</f>
        <v>0.252</v>
      </c>
      <c r="W31">
        <v>5</v>
      </c>
      <c r="X31" t="s">
        <v>458</v>
      </c>
      <c r="Y31">
        <f t="shared" si="4"/>
        <v>-3.6128010503954471</v>
      </c>
      <c r="Z31">
        <f t="shared" si="17"/>
        <v>-11.569634690606199</v>
      </c>
      <c r="AA31" s="11">
        <f t="shared" si="18"/>
        <v>1.1551572500764848</v>
      </c>
      <c r="AB31">
        <f t="shared" si="19"/>
        <v>-1.0302167217461333</v>
      </c>
      <c r="AC31">
        <f t="shared" si="20"/>
        <v>-1.5853535353535397E-2</v>
      </c>
      <c r="AD31" s="11"/>
    </row>
    <row r="32" spans="1:30" x14ac:dyDescent="0.2">
      <c r="A32" t="s">
        <v>447</v>
      </c>
      <c r="B32">
        <v>125</v>
      </c>
      <c r="C32">
        <v>15</v>
      </c>
      <c r="D32">
        <v>7</v>
      </c>
      <c r="E32">
        <v>29</v>
      </c>
      <c r="F32">
        <v>2</v>
      </c>
      <c r="G32">
        <v>0.2</v>
      </c>
      <c r="I32">
        <f t="shared" si="5"/>
        <v>0.12</v>
      </c>
      <c r="J32">
        <f t="shared" si="21"/>
        <v>5.6000000000000001E-2</v>
      </c>
      <c r="K32">
        <f t="shared" si="22"/>
        <v>0.23200000000000001</v>
      </c>
      <c r="L32">
        <f t="shared" si="23"/>
        <v>1.6E-2</v>
      </c>
      <c r="M32">
        <f t="shared" si="6"/>
        <v>0.2</v>
      </c>
      <c r="P32" t="s">
        <v>447</v>
      </c>
      <c r="Q32">
        <v>376</v>
      </c>
      <c r="R32">
        <v>50.147810781078107</v>
      </c>
      <c r="S32">
        <v>15.655678193906347</v>
      </c>
      <c r="T32">
        <v>68.514890132491502</v>
      </c>
      <c r="U32">
        <v>6.1170184148849662</v>
      </c>
      <c r="V32">
        <v>0.23199999999999998</v>
      </c>
      <c r="W32">
        <v>5</v>
      </c>
      <c r="X32" t="s">
        <v>447</v>
      </c>
      <c r="Y32">
        <f t="shared" si="4"/>
        <v>-27.293693973021036</v>
      </c>
      <c r="Z32">
        <f t="shared" si="17"/>
        <v>-4.20241803516139</v>
      </c>
      <c r="AA32">
        <f t="shared" si="18"/>
        <v>-3.2377161501955385</v>
      </c>
      <c r="AB32">
        <f t="shared" si="19"/>
        <v>-0.89930941797227781</v>
      </c>
      <c r="AC32">
        <f t="shared" si="20"/>
        <v>-3.5853535353535415E-2</v>
      </c>
    </row>
    <row r="33" spans="1:29" x14ac:dyDescent="0.2">
      <c r="A33" t="s">
        <v>527</v>
      </c>
      <c r="B33">
        <v>153</v>
      </c>
      <c r="C33">
        <v>19</v>
      </c>
      <c r="D33">
        <v>6</v>
      </c>
      <c r="E33">
        <v>22</v>
      </c>
      <c r="F33">
        <v>0</v>
      </c>
      <c r="G33">
        <v>0.24199999999999999</v>
      </c>
      <c r="I33">
        <f t="shared" si="5"/>
        <v>0.12418300653594772</v>
      </c>
      <c r="J33">
        <f t="shared" si="21"/>
        <v>3.9215686274509803E-2</v>
      </c>
      <c r="K33">
        <f t="shared" si="22"/>
        <v>0.1437908496732026</v>
      </c>
      <c r="L33">
        <f t="shared" si="23"/>
        <v>0</v>
      </c>
      <c r="M33">
        <f t="shared" si="6"/>
        <v>0.24199999999999999</v>
      </c>
      <c r="P33" s="4" t="s">
        <v>538</v>
      </c>
      <c r="Q33">
        <v>463</v>
      </c>
      <c r="R33">
        <f>$Q$33*AVERAGE(I60)</f>
        <v>32.410000000000004</v>
      </c>
      <c r="S33">
        <f t="shared" ref="S33:U33" si="32">$Q$33*AVERAGE(J60)</f>
        <v>4.63</v>
      </c>
      <c r="T33">
        <f t="shared" si="32"/>
        <v>27.779999999999998</v>
      </c>
      <c r="U33">
        <f t="shared" si="32"/>
        <v>0</v>
      </c>
      <c r="V33">
        <f>AVERAGE(M60)</f>
        <v>0.22</v>
      </c>
      <c r="W33">
        <v>5</v>
      </c>
      <c r="X33" s="4" t="s">
        <v>538</v>
      </c>
      <c r="Y33">
        <f t="shared" si="4"/>
        <v>-45.031504754099139</v>
      </c>
      <c r="Z33">
        <f t="shared" si="17"/>
        <v>-15.228096229067738</v>
      </c>
      <c r="AA33">
        <f t="shared" si="18"/>
        <v>-43.972606282687039</v>
      </c>
      <c r="AB33">
        <f t="shared" si="19"/>
        <v>-7.016327832857244</v>
      </c>
      <c r="AC33">
        <f t="shared" si="20"/>
        <v>-4.7853535353535398E-2</v>
      </c>
    </row>
    <row r="34" spans="1:29" x14ac:dyDescent="0.2">
      <c r="A34" t="s">
        <v>388</v>
      </c>
      <c r="B34">
        <v>86</v>
      </c>
      <c r="C34">
        <v>12</v>
      </c>
      <c r="D34">
        <v>5</v>
      </c>
      <c r="E34">
        <v>12</v>
      </c>
      <c r="F34">
        <v>2</v>
      </c>
      <c r="G34">
        <v>0.30199999999999999</v>
      </c>
      <c r="I34">
        <f t="shared" si="5"/>
        <v>0.13953488372093023</v>
      </c>
      <c r="J34">
        <f t="shared" si="21"/>
        <v>5.8139534883720929E-2</v>
      </c>
      <c r="K34">
        <f t="shared" si="22"/>
        <v>0.13953488372093023</v>
      </c>
      <c r="L34">
        <f t="shared" si="23"/>
        <v>2.3255813953488372E-2</v>
      </c>
      <c r="M34">
        <f t="shared" si="6"/>
        <v>0.30199999999999999</v>
      </c>
      <c r="P34" s="4" t="s">
        <v>390</v>
      </c>
      <c r="Q34">
        <v>317</v>
      </c>
      <c r="R34">
        <f>$Q$34*AVERAGE(I35,I119,I130)</f>
        <v>36.616986769876696</v>
      </c>
      <c r="S34">
        <f t="shared" ref="S34:U34" si="33">$Q$34*AVERAGE(J35,J119,J130)</f>
        <v>13.895338551681609</v>
      </c>
      <c r="T34">
        <f t="shared" si="33"/>
        <v>36.618831831281739</v>
      </c>
      <c r="U34">
        <f t="shared" si="33"/>
        <v>1.0609103078982598</v>
      </c>
      <c r="V34">
        <f>AVERAGE(M35,M119,M130)</f>
        <v>0.21233333333333335</v>
      </c>
      <c r="W34">
        <v>5</v>
      </c>
      <c r="X34" s="4" t="s">
        <v>390</v>
      </c>
      <c r="Y34">
        <f t="shared" si="4"/>
        <v>-40.824517984222446</v>
      </c>
      <c r="Z34">
        <f t="shared" si="17"/>
        <v>-5.9627576773861275</v>
      </c>
      <c r="AA34">
        <f t="shared" si="18"/>
        <v>-35.133774451405301</v>
      </c>
      <c r="AB34">
        <f t="shared" si="19"/>
        <v>-5.9554175249589845</v>
      </c>
      <c r="AC34">
        <f t="shared" si="20"/>
        <v>-5.5520202020202053E-2</v>
      </c>
    </row>
    <row r="35" spans="1:29" x14ac:dyDescent="0.2">
      <c r="A35" t="s">
        <v>390</v>
      </c>
      <c r="B35">
        <v>163</v>
      </c>
      <c r="C35">
        <v>17</v>
      </c>
      <c r="D35">
        <v>6</v>
      </c>
      <c r="E35">
        <v>17</v>
      </c>
      <c r="F35">
        <v>0</v>
      </c>
      <c r="G35">
        <v>0.23899999999999999</v>
      </c>
      <c r="I35">
        <f t="shared" si="5"/>
        <v>0.10429447852760736</v>
      </c>
      <c r="J35">
        <f t="shared" si="21"/>
        <v>3.6809815950920248E-2</v>
      </c>
      <c r="K35">
        <f t="shared" si="22"/>
        <v>0.10429447852760736</v>
      </c>
      <c r="L35">
        <f t="shared" si="23"/>
        <v>0</v>
      </c>
      <c r="M35">
        <f t="shared" si="6"/>
        <v>0.23899999999999999</v>
      </c>
      <c r="P35" s="4" t="s">
        <v>462</v>
      </c>
      <c r="Q35">
        <v>381</v>
      </c>
      <c r="R35">
        <f>$Q$35*AVERAGE(I47,I110)</f>
        <v>43.148026456155328</v>
      </c>
      <c r="S35">
        <f t="shared" ref="S35:U35" si="34">$Q$35*AVERAGE(J47,J110)</f>
        <v>3.5441860465116277</v>
      </c>
      <c r="T35">
        <f t="shared" si="34"/>
        <v>40.489886921271605</v>
      </c>
      <c r="U35">
        <f t="shared" si="34"/>
        <v>3.4954128440366974</v>
      </c>
      <c r="V35">
        <f>AVERAGE(M47,M110)</f>
        <v>0.23049999999999998</v>
      </c>
      <c r="W35">
        <v>5</v>
      </c>
      <c r="X35" s="4" t="s">
        <v>462</v>
      </c>
      <c r="Y35">
        <f t="shared" si="4"/>
        <v>-34.293478297943814</v>
      </c>
      <c r="Z35">
        <f t="shared" si="17"/>
        <v>-16.313910182556111</v>
      </c>
      <c r="AA35">
        <f t="shared" si="18"/>
        <v>-31.262719361415435</v>
      </c>
      <c r="AB35">
        <f t="shared" si="19"/>
        <v>-3.5209149888205467</v>
      </c>
      <c r="AC35">
        <f t="shared" si="20"/>
        <v>-3.7353535353535416E-2</v>
      </c>
    </row>
    <row r="36" spans="1:29" x14ac:dyDescent="0.2">
      <c r="A36" t="s">
        <v>391</v>
      </c>
      <c r="B36">
        <v>140</v>
      </c>
      <c r="C36">
        <v>22</v>
      </c>
      <c r="D36">
        <v>4</v>
      </c>
      <c r="E36">
        <v>24</v>
      </c>
      <c r="F36">
        <v>0</v>
      </c>
      <c r="G36">
        <v>0.186</v>
      </c>
      <c r="I36">
        <f t="shared" si="5"/>
        <v>0.15714285714285714</v>
      </c>
      <c r="J36">
        <f t="shared" si="21"/>
        <v>2.8571428571428571E-2</v>
      </c>
      <c r="K36">
        <f t="shared" si="22"/>
        <v>0.17142857142857143</v>
      </c>
      <c r="L36">
        <f t="shared" si="23"/>
        <v>0</v>
      </c>
      <c r="M36">
        <f t="shared" si="6"/>
        <v>0.186</v>
      </c>
    </row>
    <row r="37" spans="1:29" x14ac:dyDescent="0.2">
      <c r="A37" t="s">
        <v>528</v>
      </c>
      <c r="B37">
        <v>114</v>
      </c>
      <c r="C37">
        <v>16</v>
      </c>
      <c r="D37">
        <v>2</v>
      </c>
      <c r="E37">
        <v>11</v>
      </c>
      <c r="F37">
        <v>0</v>
      </c>
      <c r="G37">
        <v>0.307</v>
      </c>
      <c r="I37">
        <f t="shared" si="5"/>
        <v>0.14035087719298245</v>
      </c>
      <c r="J37">
        <f t="shared" si="21"/>
        <v>1.7543859649122806E-2</v>
      </c>
      <c r="K37">
        <f t="shared" si="22"/>
        <v>9.6491228070175433E-2</v>
      </c>
      <c r="L37">
        <f t="shared" si="23"/>
        <v>0</v>
      </c>
      <c r="M37">
        <f t="shared" si="6"/>
        <v>0.307</v>
      </c>
      <c r="P37" s="4" t="s">
        <v>356</v>
      </c>
      <c r="Q37">
        <f>AVERAGE(Q2:Q35)</f>
        <v>514.27272727272725</v>
      </c>
      <c r="R37">
        <f t="shared" ref="R37:V37" si="35">AVERAGE(R2:R35)</f>
        <v>77.441504754099142</v>
      </c>
      <c r="S37">
        <f t="shared" si="35"/>
        <v>19.858096229067737</v>
      </c>
      <c r="T37">
        <f t="shared" si="35"/>
        <v>71.75260628268704</v>
      </c>
      <c r="U37">
        <f t="shared" si="35"/>
        <v>7.016327832857244</v>
      </c>
      <c r="V37">
        <f t="shared" si="35"/>
        <v>0.2678535353535354</v>
      </c>
    </row>
    <row r="38" spans="1:29" x14ac:dyDescent="0.2">
      <c r="A38" t="s">
        <v>454</v>
      </c>
      <c r="B38">
        <v>79</v>
      </c>
      <c r="C38">
        <v>11</v>
      </c>
      <c r="D38">
        <v>3</v>
      </c>
      <c r="E38">
        <v>14</v>
      </c>
      <c r="F38">
        <v>1</v>
      </c>
      <c r="G38">
        <v>0.27900000000000003</v>
      </c>
      <c r="I38">
        <f t="shared" si="5"/>
        <v>0.13924050632911392</v>
      </c>
      <c r="J38">
        <f t="shared" si="21"/>
        <v>3.7974683544303799E-2</v>
      </c>
      <c r="K38">
        <f t="shared" si="22"/>
        <v>0.17721518987341772</v>
      </c>
      <c r="L38">
        <f t="shared" si="23"/>
        <v>1.2658227848101266E-2</v>
      </c>
      <c r="M38">
        <f t="shared" si="6"/>
        <v>0.27900000000000003</v>
      </c>
    </row>
    <row r="39" spans="1:29" x14ac:dyDescent="0.2">
      <c r="A39" t="s">
        <v>393</v>
      </c>
      <c r="B39">
        <v>175</v>
      </c>
      <c r="C39">
        <v>15</v>
      </c>
      <c r="D39">
        <v>5</v>
      </c>
      <c r="E39">
        <v>22</v>
      </c>
      <c r="F39">
        <v>0</v>
      </c>
      <c r="G39">
        <v>0.21099999999999999</v>
      </c>
      <c r="I39">
        <f t="shared" si="5"/>
        <v>8.5714285714285715E-2</v>
      </c>
      <c r="J39">
        <f t="shared" si="21"/>
        <v>2.8571428571428571E-2</v>
      </c>
      <c r="K39">
        <f t="shared" si="22"/>
        <v>0.12571428571428572</v>
      </c>
      <c r="L39">
        <f t="shared" si="23"/>
        <v>0</v>
      </c>
      <c r="M39">
        <f t="shared" si="6"/>
        <v>0.21099999999999999</v>
      </c>
    </row>
    <row r="40" spans="1:29" x14ac:dyDescent="0.2">
      <c r="A40" t="s">
        <v>529</v>
      </c>
      <c r="B40">
        <v>181</v>
      </c>
      <c r="C40">
        <v>14</v>
      </c>
      <c r="D40">
        <v>3</v>
      </c>
      <c r="E40">
        <v>20</v>
      </c>
      <c r="F40">
        <v>2</v>
      </c>
      <c r="G40">
        <v>0.22700000000000001</v>
      </c>
      <c r="I40">
        <f t="shared" si="5"/>
        <v>7.7348066298342538E-2</v>
      </c>
      <c r="J40">
        <f t="shared" si="21"/>
        <v>1.6574585635359115E-2</v>
      </c>
      <c r="K40">
        <f t="shared" si="22"/>
        <v>0.11049723756906077</v>
      </c>
      <c r="L40">
        <f t="shared" si="23"/>
        <v>1.1049723756906077E-2</v>
      </c>
      <c r="M40">
        <f t="shared" si="6"/>
        <v>0.22700000000000001</v>
      </c>
    </row>
    <row r="41" spans="1:29" x14ac:dyDescent="0.2">
      <c r="A41" t="s">
        <v>530</v>
      </c>
      <c r="B41">
        <v>81</v>
      </c>
      <c r="C41">
        <v>14</v>
      </c>
      <c r="D41">
        <v>6</v>
      </c>
      <c r="E41">
        <v>11</v>
      </c>
      <c r="F41">
        <v>0</v>
      </c>
      <c r="G41">
        <v>0.222</v>
      </c>
      <c r="I41">
        <f t="shared" si="5"/>
        <v>0.1728395061728395</v>
      </c>
      <c r="J41">
        <f t="shared" si="21"/>
        <v>7.407407407407407E-2</v>
      </c>
      <c r="K41">
        <f t="shared" si="22"/>
        <v>0.13580246913580246</v>
      </c>
      <c r="L41">
        <f t="shared" si="23"/>
        <v>0</v>
      </c>
      <c r="M41">
        <f t="shared" si="6"/>
        <v>0.222</v>
      </c>
    </row>
    <row r="42" spans="1:29" x14ac:dyDescent="0.2">
      <c r="A42" t="s">
        <v>394</v>
      </c>
      <c r="B42">
        <v>157</v>
      </c>
      <c r="C42">
        <v>16</v>
      </c>
      <c r="D42">
        <v>4</v>
      </c>
      <c r="E42">
        <v>12</v>
      </c>
      <c r="F42">
        <v>1</v>
      </c>
      <c r="G42">
        <v>0.23599999999999999</v>
      </c>
      <c r="I42">
        <f t="shared" si="5"/>
        <v>0.10191082802547771</v>
      </c>
      <c r="J42">
        <f t="shared" si="21"/>
        <v>2.5477707006369428E-2</v>
      </c>
      <c r="K42">
        <f t="shared" si="22"/>
        <v>7.6433121019108277E-2</v>
      </c>
      <c r="L42">
        <f t="shared" si="23"/>
        <v>6.369426751592357E-3</v>
      </c>
      <c r="M42">
        <f t="shared" si="6"/>
        <v>0.23599999999999999</v>
      </c>
    </row>
    <row r="43" spans="1:29" x14ac:dyDescent="0.2">
      <c r="A43" t="s">
        <v>458</v>
      </c>
      <c r="B43">
        <v>108</v>
      </c>
      <c r="C43">
        <v>19</v>
      </c>
      <c r="D43">
        <v>0</v>
      </c>
      <c r="E43">
        <v>13</v>
      </c>
      <c r="F43">
        <v>3</v>
      </c>
      <c r="G43">
        <v>0.222</v>
      </c>
      <c r="I43">
        <f t="shared" si="5"/>
        <v>0.17592592592592593</v>
      </c>
      <c r="J43">
        <f t="shared" si="21"/>
        <v>0</v>
      </c>
      <c r="K43">
        <f t="shared" si="22"/>
        <v>0.12037037037037036</v>
      </c>
      <c r="L43">
        <f t="shared" si="23"/>
        <v>2.7777777777777776E-2</v>
      </c>
      <c r="M43">
        <f t="shared" si="6"/>
        <v>0.222</v>
      </c>
    </row>
    <row r="44" spans="1:29" x14ac:dyDescent="0.2">
      <c r="A44" t="s">
        <v>531</v>
      </c>
      <c r="B44">
        <v>131</v>
      </c>
      <c r="C44">
        <v>20</v>
      </c>
      <c r="D44">
        <v>4</v>
      </c>
      <c r="E44">
        <v>11</v>
      </c>
      <c r="F44">
        <v>0</v>
      </c>
      <c r="G44">
        <v>0.20599999999999999</v>
      </c>
      <c r="I44">
        <f t="shared" si="5"/>
        <v>0.15267175572519084</v>
      </c>
      <c r="J44">
        <f t="shared" si="21"/>
        <v>3.0534351145038167E-2</v>
      </c>
      <c r="K44">
        <f t="shared" si="22"/>
        <v>8.3969465648854963E-2</v>
      </c>
      <c r="L44">
        <f t="shared" si="23"/>
        <v>0</v>
      </c>
      <c r="M44">
        <f t="shared" si="6"/>
        <v>0.20599999999999999</v>
      </c>
    </row>
    <row r="45" spans="1:29" x14ac:dyDescent="0.2">
      <c r="A45" t="s">
        <v>460</v>
      </c>
      <c r="B45">
        <v>120</v>
      </c>
      <c r="C45">
        <v>16</v>
      </c>
      <c r="D45">
        <v>4</v>
      </c>
      <c r="E45">
        <v>9</v>
      </c>
      <c r="F45">
        <v>0</v>
      </c>
      <c r="G45">
        <v>0.2</v>
      </c>
      <c r="I45">
        <f t="shared" si="5"/>
        <v>0.13333333333333333</v>
      </c>
      <c r="J45">
        <f t="shared" si="21"/>
        <v>3.3333333333333333E-2</v>
      </c>
      <c r="K45">
        <f t="shared" si="22"/>
        <v>7.4999999999999997E-2</v>
      </c>
      <c r="L45">
        <f t="shared" si="23"/>
        <v>0</v>
      </c>
      <c r="M45">
        <f t="shared" si="6"/>
        <v>0.2</v>
      </c>
      <c r="O45" s="1"/>
    </row>
    <row r="46" spans="1:29" x14ac:dyDescent="0.2">
      <c r="A46" t="s">
        <v>532</v>
      </c>
      <c r="B46">
        <v>39</v>
      </c>
      <c r="C46">
        <v>6</v>
      </c>
      <c r="D46">
        <v>1</v>
      </c>
      <c r="E46">
        <v>9</v>
      </c>
      <c r="F46">
        <v>0</v>
      </c>
      <c r="G46">
        <v>0.35899999999999999</v>
      </c>
      <c r="I46">
        <f t="shared" si="5"/>
        <v>0.15384615384615385</v>
      </c>
      <c r="J46">
        <f t="shared" si="21"/>
        <v>2.564102564102564E-2</v>
      </c>
      <c r="K46">
        <f t="shared" si="22"/>
        <v>0.23076923076923078</v>
      </c>
      <c r="L46">
        <f t="shared" si="23"/>
        <v>0</v>
      </c>
      <c r="M46">
        <f t="shared" si="6"/>
        <v>0.35899999999999999</v>
      </c>
      <c r="O46" s="1"/>
    </row>
    <row r="47" spans="1:29" x14ac:dyDescent="0.2">
      <c r="A47" t="s">
        <v>462</v>
      </c>
      <c r="B47">
        <v>109</v>
      </c>
      <c r="C47">
        <v>11</v>
      </c>
      <c r="D47">
        <v>0</v>
      </c>
      <c r="E47">
        <v>11</v>
      </c>
      <c r="F47">
        <v>2</v>
      </c>
      <c r="G47">
        <v>0.23799999999999999</v>
      </c>
      <c r="I47">
        <f t="shared" si="5"/>
        <v>0.10091743119266056</v>
      </c>
      <c r="J47">
        <f t="shared" si="21"/>
        <v>0</v>
      </c>
      <c r="K47">
        <f t="shared" si="22"/>
        <v>0.10091743119266056</v>
      </c>
      <c r="L47">
        <f t="shared" si="23"/>
        <v>1.834862385321101E-2</v>
      </c>
      <c r="M47">
        <f t="shared" si="6"/>
        <v>0.23799999999999999</v>
      </c>
      <c r="O47" s="1"/>
    </row>
    <row r="48" spans="1:29" x14ac:dyDescent="0.2">
      <c r="A48" t="s">
        <v>465</v>
      </c>
      <c r="B48">
        <v>120</v>
      </c>
      <c r="C48">
        <v>18</v>
      </c>
      <c r="D48">
        <v>1</v>
      </c>
      <c r="E48">
        <v>7</v>
      </c>
      <c r="F48">
        <v>0</v>
      </c>
      <c r="G48">
        <v>0.22500000000000001</v>
      </c>
      <c r="I48">
        <f t="shared" si="5"/>
        <v>0.15</v>
      </c>
      <c r="J48">
        <f t="shared" si="21"/>
        <v>8.3333333333333332E-3</v>
      </c>
      <c r="K48">
        <f t="shared" si="22"/>
        <v>5.8333333333333334E-2</v>
      </c>
      <c r="L48">
        <f t="shared" si="23"/>
        <v>0</v>
      </c>
      <c r="M48">
        <f t="shared" si="6"/>
        <v>0.22500000000000001</v>
      </c>
      <c r="O48" s="1"/>
    </row>
    <row r="49" spans="1:22" x14ac:dyDescent="0.2">
      <c r="A49" t="s">
        <v>404</v>
      </c>
      <c r="B49">
        <v>78</v>
      </c>
      <c r="C49">
        <v>6</v>
      </c>
      <c r="D49">
        <v>4</v>
      </c>
      <c r="E49">
        <v>11</v>
      </c>
      <c r="F49">
        <v>0</v>
      </c>
      <c r="G49">
        <v>0.20499999999999999</v>
      </c>
      <c r="I49">
        <f t="shared" si="5"/>
        <v>7.6923076923076927E-2</v>
      </c>
      <c r="J49">
        <f t="shared" si="21"/>
        <v>5.128205128205128E-2</v>
      </c>
      <c r="K49">
        <f t="shared" si="22"/>
        <v>0.14102564102564102</v>
      </c>
      <c r="L49">
        <f t="shared" si="23"/>
        <v>0</v>
      </c>
      <c r="M49">
        <f t="shared" si="6"/>
        <v>0.20499999999999999</v>
      </c>
      <c r="O49" s="1"/>
      <c r="P49" s="7"/>
    </row>
    <row r="50" spans="1:22" x14ac:dyDescent="0.2">
      <c r="A50" t="s">
        <v>469</v>
      </c>
      <c r="B50">
        <v>72</v>
      </c>
      <c r="C50">
        <v>8</v>
      </c>
      <c r="D50">
        <v>1</v>
      </c>
      <c r="E50">
        <v>9</v>
      </c>
      <c r="F50">
        <v>0</v>
      </c>
      <c r="G50">
        <v>0.25</v>
      </c>
      <c r="I50">
        <f t="shared" si="5"/>
        <v>0.1111111111111111</v>
      </c>
      <c r="J50">
        <f t="shared" si="21"/>
        <v>1.3888888888888888E-2</v>
      </c>
      <c r="K50">
        <f t="shared" si="22"/>
        <v>0.125</v>
      </c>
      <c r="L50">
        <f t="shared" si="23"/>
        <v>0</v>
      </c>
      <c r="M50">
        <f t="shared" si="6"/>
        <v>0.25</v>
      </c>
      <c r="O50" s="1"/>
      <c r="P50" s="7"/>
    </row>
    <row r="51" spans="1:22" x14ac:dyDescent="0.2">
      <c r="A51" t="s">
        <v>533</v>
      </c>
      <c r="B51">
        <v>87</v>
      </c>
      <c r="C51">
        <v>13</v>
      </c>
      <c r="D51">
        <v>3</v>
      </c>
      <c r="E51">
        <v>9</v>
      </c>
      <c r="F51">
        <v>1</v>
      </c>
      <c r="G51">
        <v>0.14899999999999999</v>
      </c>
      <c r="I51">
        <f t="shared" si="5"/>
        <v>0.14942528735632185</v>
      </c>
      <c r="J51">
        <f t="shared" si="21"/>
        <v>3.4482758620689655E-2</v>
      </c>
      <c r="K51">
        <f t="shared" si="22"/>
        <v>0.10344827586206896</v>
      </c>
      <c r="L51">
        <f t="shared" si="23"/>
        <v>1.1494252873563218E-2</v>
      </c>
      <c r="M51">
        <f t="shared" si="6"/>
        <v>0.14899999999999999</v>
      </c>
      <c r="O51" s="1"/>
    </row>
    <row r="52" spans="1:22" x14ac:dyDescent="0.2">
      <c r="A52" t="s">
        <v>406</v>
      </c>
      <c r="B52">
        <v>88</v>
      </c>
      <c r="C52">
        <v>7</v>
      </c>
      <c r="D52">
        <v>3</v>
      </c>
      <c r="E52">
        <v>10</v>
      </c>
      <c r="F52">
        <v>0</v>
      </c>
      <c r="G52">
        <v>0.193</v>
      </c>
      <c r="I52">
        <f t="shared" si="5"/>
        <v>7.9545454545454544E-2</v>
      </c>
      <c r="J52">
        <f t="shared" si="21"/>
        <v>3.4090909090909088E-2</v>
      </c>
      <c r="K52">
        <f t="shared" si="22"/>
        <v>0.11363636363636363</v>
      </c>
      <c r="L52">
        <f t="shared" si="23"/>
        <v>0</v>
      </c>
      <c r="M52">
        <f t="shared" si="6"/>
        <v>0.193</v>
      </c>
      <c r="O52" s="1"/>
    </row>
    <row r="53" spans="1:22" x14ac:dyDescent="0.2">
      <c r="A53" t="s">
        <v>534</v>
      </c>
      <c r="B53">
        <v>99</v>
      </c>
      <c r="C53">
        <v>15</v>
      </c>
      <c r="D53">
        <v>0</v>
      </c>
      <c r="E53">
        <v>9</v>
      </c>
      <c r="F53">
        <v>0</v>
      </c>
      <c r="G53">
        <v>0.20200000000000001</v>
      </c>
      <c r="I53">
        <f t="shared" si="5"/>
        <v>0.15151515151515152</v>
      </c>
      <c r="J53">
        <f t="shared" si="21"/>
        <v>0</v>
      </c>
      <c r="K53">
        <f t="shared" si="22"/>
        <v>9.0909090909090912E-2</v>
      </c>
      <c r="L53">
        <f t="shared" si="23"/>
        <v>0</v>
      </c>
      <c r="M53">
        <f t="shared" si="6"/>
        <v>0.20200000000000001</v>
      </c>
      <c r="O53" s="1"/>
    </row>
    <row r="54" spans="1:22" x14ac:dyDescent="0.2">
      <c r="A54" t="s">
        <v>474</v>
      </c>
      <c r="B54">
        <v>60</v>
      </c>
      <c r="C54">
        <v>6</v>
      </c>
      <c r="D54">
        <v>0</v>
      </c>
      <c r="E54">
        <v>11</v>
      </c>
      <c r="F54">
        <v>1</v>
      </c>
      <c r="G54">
        <v>0.2</v>
      </c>
      <c r="I54">
        <f t="shared" si="5"/>
        <v>0.1</v>
      </c>
      <c r="J54">
        <f t="shared" si="21"/>
        <v>0</v>
      </c>
      <c r="K54">
        <f t="shared" si="22"/>
        <v>0.18333333333333332</v>
      </c>
      <c r="L54">
        <f t="shared" si="23"/>
        <v>1.6666666666666666E-2</v>
      </c>
      <c r="M54">
        <f t="shared" si="6"/>
        <v>0.2</v>
      </c>
      <c r="O54" s="1"/>
    </row>
    <row r="55" spans="1:22" x14ac:dyDescent="0.2">
      <c r="A55" t="s">
        <v>475</v>
      </c>
      <c r="B55">
        <v>115</v>
      </c>
      <c r="C55">
        <v>10</v>
      </c>
      <c r="D55">
        <v>1</v>
      </c>
      <c r="E55">
        <v>10</v>
      </c>
      <c r="F55">
        <v>0</v>
      </c>
      <c r="G55">
        <v>0.20899999999999999</v>
      </c>
      <c r="I55">
        <f t="shared" si="5"/>
        <v>8.6956521739130432E-2</v>
      </c>
      <c r="J55">
        <f t="shared" si="21"/>
        <v>8.6956521739130436E-3</v>
      </c>
      <c r="K55">
        <f t="shared" si="22"/>
        <v>8.6956521739130432E-2</v>
      </c>
      <c r="L55">
        <f t="shared" si="23"/>
        <v>0</v>
      </c>
      <c r="M55">
        <f t="shared" si="6"/>
        <v>0.20899999999999999</v>
      </c>
      <c r="O55" s="1"/>
    </row>
    <row r="56" spans="1:22" x14ac:dyDescent="0.2">
      <c r="A56" t="s">
        <v>535</v>
      </c>
      <c r="B56">
        <v>16</v>
      </c>
      <c r="C56">
        <v>7</v>
      </c>
      <c r="D56">
        <v>1</v>
      </c>
      <c r="E56">
        <v>1</v>
      </c>
      <c r="F56">
        <v>0</v>
      </c>
      <c r="G56">
        <v>0.312</v>
      </c>
      <c r="I56">
        <f t="shared" si="5"/>
        <v>0.4375</v>
      </c>
      <c r="J56">
        <f t="shared" si="21"/>
        <v>6.25E-2</v>
      </c>
      <c r="K56">
        <f t="shared" si="22"/>
        <v>6.25E-2</v>
      </c>
      <c r="L56">
        <f t="shared" si="23"/>
        <v>0</v>
      </c>
      <c r="M56">
        <f t="shared" si="6"/>
        <v>0.312</v>
      </c>
      <c r="O56" s="1"/>
    </row>
    <row r="57" spans="1:22" x14ac:dyDescent="0.2">
      <c r="A57" t="s">
        <v>536</v>
      </c>
      <c r="B57">
        <v>95</v>
      </c>
      <c r="C57">
        <v>12</v>
      </c>
      <c r="D57">
        <v>0</v>
      </c>
      <c r="E57">
        <v>5</v>
      </c>
      <c r="F57">
        <v>1</v>
      </c>
      <c r="G57">
        <v>0.21</v>
      </c>
      <c r="I57">
        <f t="shared" si="5"/>
        <v>0.12631578947368421</v>
      </c>
      <c r="J57">
        <f t="shared" si="21"/>
        <v>0</v>
      </c>
      <c r="K57">
        <f t="shared" si="22"/>
        <v>5.2631578947368418E-2</v>
      </c>
      <c r="L57">
        <f t="shared" si="23"/>
        <v>1.0526315789473684E-2</v>
      </c>
      <c r="M57">
        <f t="shared" si="6"/>
        <v>0.21</v>
      </c>
      <c r="O57" s="1"/>
    </row>
    <row r="58" spans="1:22" x14ac:dyDescent="0.2">
      <c r="A58" t="s">
        <v>537</v>
      </c>
      <c r="B58">
        <v>62</v>
      </c>
      <c r="C58">
        <v>5</v>
      </c>
      <c r="D58">
        <v>1</v>
      </c>
      <c r="E58">
        <v>5</v>
      </c>
      <c r="F58">
        <v>0</v>
      </c>
      <c r="G58">
        <v>0.24199999999999999</v>
      </c>
      <c r="I58">
        <f t="shared" si="5"/>
        <v>8.0645161290322578E-2</v>
      </c>
      <c r="J58">
        <f t="shared" si="21"/>
        <v>1.6129032258064516E-2</v>
      </c>
      <c r="K58">
        <f t="shared" si="22"/>
        <v>8.0645161290322578E-2</v>
      </c>
      <c r="L58">
        <f t="shared" si="23"/>
        <v>0</v>
      </c>
      <c r="M58">
        <f t="shared" si="6"/>
        <v>0.24199999999999999</v>
      </c>
      <c r="O58" s="1"/>
    </row>
    <row r="59" spans="1:22" x14ac:dyDescent="0.2">
      <c r="A59" t="s">
        <v>477</v>
      </c>
      <c r="B59">
        <v>48</v>
      </c>
      <c r="C59">
        <v>8</v>
      </c>
      <c r="D59">
        <v>1</v>
      </c>
      <c r="E59">
        <v>3</v>
      </c>
      <c r="F59">
        <v>1</v>
      </c>
      <c r="G59">
        <v>0.16700000000000001</v>
      </c>
      <c r="I59">
        <f t="shared" si="5"/>
        <v>0.16666666666666666</v>
      </c>
      <c r="J59">
        <f t="shared" si="21"/>
        <v>2.0833333333333332E-2</v>
      </c>
      <c r="K59">
        <f t="shared" si="22"/>
        <v>6.25E-2</v>
      </c>
      <c r="L59">
        <f t="shared" si="23"/>
        <v>2.0833333333333332E-2</v>
      </c>
      <c r="M59">
        <f t="shared" si="6"/>
        <v>0.16700000000000001</v>
      </c>
      <c r="O59" s="1"/>
    </row>
    <row r="60" spans="1:22" x14ac:dyDescent="0.2">
      <c r="A60" t="s">
        <v>538</v>
      </c>
      <c r="B60">
        <v>100</v>
      </c>
      <c r="C60">
        <v>7</v>
      </c>
      <c r="D60">
        <v>1</v>
      </c>
      <c r="E60">
        <v>6</v>
      </c>
      <c r="F60">
        <v>0</v>
      </c>
      <c r="G60">
        <v>0.22</v>
      </c>
      <c r="I60">
        <f t="shared" si="5"/>
        <v>7.0000000000000007E-2</v>
      </c>
      <c r="J60">
        <f t="shared" si="21"/>
        <v>0.01</v>
      </c>
      <c r="K60">
        <f t="shared" si="22"/>
        <v>0.06</v>
      </c>
      <c r="L60">
        <f t="shared" si="23"/>
        <v>0</v>
      </c>
      <c r="M60">
        <f t="shared" si="6"/>
        <v>0.22</v>
      </c>
      <c r="O60" s="1"/>
      <c r="P60" t="s">
        <v>167</v>
      </c>
      <c r="Q60" t="s">
        <v>168</v>
      </c>
      <c r="R60" t="s">
        <v>169</v>
      </c>
      <c r="S60" t="s">
        <v>170</v>
      </c>
      <c r="T60" t="s">
        <v>171</v>
      </c>
      <c r="U60" t="s">
        <v>172</v>
      </c>
      <c r="V60" t="s">
        <v>189</v>
      </c>
    </row>
    <row r="61" spans="1:22" x14ac:dyDescent="0.2">
      <c r="A61" s="1"/>
      <c r="B61" s="1"/>
      <c r="C61" s="1"/>
      <c r="I61" t="e">
        <f t="shared" si="5"/>
        <v>#DIV/0!</v>
      </c>
      <c r="J61" t="e">
        <f t="shared" si="21"/>
        <v>#DIV/0!</v>
      </c>
      <c r="K61" t="e">
        <f t="shared" si="22"/>
        <v>#DIV/0!</v>
      </c>
      <c r="L61" t="e">
        <f t="shared" si="23"/>
        <v>#DIV/0!</v>
      </c>
      <c r="M61">
        <f t="shared" si="6"/>
        <v>0</v>
      </c>
      <c r="O61" s="1" t="s">
        <v>3</v>
      </c>
      <c r="P61" t="s">
        <v>175</v>
      </c>
      <c r="Q61" t="s">
        <v>176</v>
      </c>
      <c r="R61" t="s">
        <v>177</v>
      </c>
      <c r="S61" t="s">
        <v>178</v>
      </c>
      <c r="T61" t="s">
        <v>179</v>
      </c>
      <c r="U61" t="s">
        <v>180</v>
      </c>
    </row>
    <row r="62" spans="1:22" x14ac:dyDescent="0.2">
      <c r="A62">
        <v>2019</v>
      </c>
      <c r="I62" t="e">
        <f t="shared" si="5"/>
        <v>#DIV/0!</v>
      </c>
      <c r="J62" t="e">
        <f t="shared" si="21"/>
        <v>#DIV/0!</v>
      </c>
      <c r="K62" t="e">
        <f t="shared" si="22"/>
        <v>#DIV/0!</v>
      </c>
      <c r="L62" t="e">
        <f t="shared" si="23"/>
        <v>#DIV/0!</v>
      </c>
      <c r="M62">
        <f t="shared" si="6"/>
        <v>0</v>
      </c>
      <c r="O62" s="1" t="s">
        <v>5</v>
      </c>
      <c r="P62" t="s">
        <v>183</v>
      </c>
      <c r="Q62" t="s">
        <v>184</v>
      </c>
      <c r="R62" t="s">
        <v>185</v>
      </c>
      <c r="S62" t="s">
        <v>186</v>
      </c>
      <c r="T62" t="s">
        <v>187</v>
      </c>
      <c r="U62" t="s">
        <v>188</v>
      </c>
      <c r="V62" t="s">
        <v>190</v>
      </c>
    </row>
    <row r="63" spans="1:22" x14ac:dyDescent="0.2">
      <c r="A63" t="s">
        <v>51</v>
      </c>
      <c r="B63" t="s">
        <v>52</v>
      </c>
      <c r="C63" t="s">
        <v>7</v>
      </c>
      <c r="D63" t="s">
        <v>4</v>
      </c>
      <c r="E63" t="s">
        <v>10</v>
      </c>
      <c r="F63" t="s">
        <v>13</v>
      </c>
      <c r="G63" t="s">
        <v>2</v>
      </c>
      <c r="I63" t="e">
        <f t="shared" si="5"/>
        <v>#VALUE!</v>
      </c>
      <c r="J63" t="e">
        <f t="shared" si="21"/>
        <v>#VALUE!</v>
      </c>
      <c r="K63" t="e">
        <f t="shared" si="22"/>
        <v>#VALUE!</v>
      </c>
      <c r="L63" t="e">
        <f t="shared" si="23"/>
        <v>#VALUE!</v>
      </c>
      <c r="M63" t="str">
        <f t="shared" si="6"/>
        <v>AVG</v>
      </c>
      <c r="O63" s="1" t="s">
        <v>8</v>
      </c>
      <c r="P63" t="s">
        <v>236</v>
      </c>
      <c r="Q63" t="s">
        <v>237</v>
      </c>
      <c r="R63" t="s">
        <v>238</v>
      </c>
      <c r="S63" t="s">
        <v>239</v>
      </c>
      <c r="T63" t="s">
        <v>240</v>
      </c>
      <c r="U63" t="s">
        <v>241</v>
      </c>
      <c r="V63" t="s">
        <v>242</v>
      </c>
    </row>
    <row r="64" spans="1:22" x14ac:dyDescent="0.2">
      <c r="A64" t="s">
        <v>512</v>
      </c>
      <c r="B64">
        <v>647</v>
      </c>
      <c r="C64">
        <v>129</v>
      </c>
      <c r="D64">
        <v>32</v>
      </c>
      <c r="E64">
        <v>115</v>
      </c>
      <c r="F64">
        <v>8</v>
      </c>
      <c r="G64">
        <v>0.311</v>
      </c>
      <c r="I64">
        <f t="shared" si="5"/>
        <v>0.19938176197836166</v>
      </c>
      <c r="J64">
        <f t="shared" si="21"/>
        <v>4.945904173106646E-2</v>
      </c>
      <c r="K64">
        <f t="shared" si="22"/>
        <v>0.1777434312210201</v>
      </c>
      <c r="L64">
        <f t="shared" si="23"/>
        <v>1.2364760432766615E-2</v>
      </c>
      <c r="M64">
        <f t="shared" si="6"/>
        <v>0.311</v>
      </c>
      <c r="O64" s="1" t="s">
        <v>11</v>
      </c>
      <c r="P64" t="s">
        <v>281</v>
      </c>
      <c r="Q64" t="s">
        <v>282</v>
      </c>
      <c r="R64" t="s">
        <v>283</v>
      </c>
      <c r="S64" t="s">
        <v>284</v>
      </c>
      <c r="T64" t="s">
        <v>285</v>
      </c>
      <c r="U64" t="s">
        <v>286</v>
      </c>
    </row>
    <row r="65" spans="1:22" x14ac:dyDescent="0.2">
      <c r="A65" t="s">
        <v>527</v>
      </c>
      <c r="B65">
        <v>554</v>
      </c>
      <c r="C65">
        <v>122</v>
      </c>
      <c r="D65">
        <v>41</v>
      </c>
      <c r="E65">
        <v>112</v>
      </c>
      <c r="F65">
        <v>5</v>
      </c>
      <c r="G65">
        <v>0.29599999999999999</v>
      </c>
      <c r="I65">
        <f t="shared" si="5"/>
        <v>0.22021660649819494</v>
      </c>
      <c r="J65">
        <f t="shared" si="21"/>
        <v>7.4007220216606495E-2</v>
      </c>
      <c r="K65">
        <f t="shared" si="22"/>
        <v>0.20216606498194944</v>
      </c>
      <c r="L65">
        <f t="shared" si="23"/>
        <v>9.0252707581227436E-3</v>
      </c>
      <c r="M65">
        <f t="shared" si="6"/>
        <v>0.29599999999999999</v>
      </c>
      <c r="O65" s="1" t="s">
        <v>14</v>
      </c>
      <c r="P65" t="s">
        <v>314</v>
      </c>
      <c r="Q65" t="s">
        <v>315</v>
      </c>
      <c r="R65" t="s">
        <v>264</v>
      </c>
      <c r="S65" t="s">
        <v>316</v>
      </c>
      <c r="T65" t="s">
        <v>317</v>
      </c>
      <c r="U65" t="s">
        <v>318</v>
      </c>
      <c r="V65" t="s">
        <v>319</v>
      </c>
    </row>
    <row r="66" spans="1:22" x14ac:dyDescent="0.2">
      <c r="A66" t="s">
        <v>520</v>
      </c>
      <c r="B66">
        <v>588</v>
      </c>
      <c r="C66">
        <v>102</v>
      </c>
      <c r="D66">
        <v>41</v>
      </c>
      <c r="E66">
        <v>118</v>
      </c>
      <c r="F66">
        <v>3</v>
      </c>
      <c r="G66">
        <v>0.315</v>
      </c>
      <c r="I66">
        <f t="shared" si="5"/>
        <v>0.17346938775510204</v>
      </c>
      <c r="J66">
        <f t="shared" si="21"/>
        <v>6.9727891156462579E-2</v>
      </c>
      <c r="K66">
        <f t="shared" si="22"/>
        <v>0.20068027210884354</v>
      </c>
      <c r="L66">
        <f t="shared" si="23"/>
        <v>5.1020408163265302E-3</v>
      </c>
      <c r="M66">
        <f t="shared" si="6"/>
        <v>0.315</v>
      </c>
      <c r="O66" s="1" t="s">
        <v>16</v>
      </c>
      <c r="P66" t="s">
        <v>50</v>
      </c>
      <c r="Q66" t="s">
        <v>289</v>
      </c>
      <c r="R66" t="s">
        <v>290</v>
      </c>
      <c r="S66" t="s">
        <v>291</v>
      </c>
      <c r="T66" t="s">
        <v>292</v>
      </c>
      <c r="U66" t="s">
        <v>293</v>
      </c>
    </row>
    <row r="67" spans="1:22" x14ac:dyDescent="0.2">
      <c r="A67" t="s">
        <v>361</v>
      </c>
      <c r="B67">
        <v>602</v>
      </c>
      <c r="C67">
        <v>109</v>
      </c>
      <c r="D67">
        <v>26</v>
      </c>
      <c r="E67">
        <v>102</v>
      </c>
      <c r="F67">
        <v>5</v>
      </c>
      <c r="G67">
        <v>0.32700000000000001</v>
      </c>
      <c r="I67">
        <f t="shared" si="5"/>
        <v>0.18106312292358803</v>
      </c>
      <c r="J67">
        <f t="shared" si="21"/>
        <v>4.3189368770764118E-2</v>
      </c>
      <c r="K67">
        <f t="shared" si="22"/>
        <v>0.16943521594684385</v>
      </c>
      <c r="L67">
        <f t="shared" si="23"/>
        <v>8.3056478405315621E-3</v>
      </c>
      <c r="M67">
        <f t="shared" si="6"/>
        <v>0.32700000000000001</v>
      </c>
      <c r="O67" s="1" t="s">
        <v>19</v>
      </c>
      <c r="P67" t="s">
        <v>322</v>
      </c>
      <c r="Q67" t="s">
        <v>323</v>
      </c>
      <c r="R67" t="s">
        <v>324</v>
      </c>
      <c r="S67" t="s">
        <v>325</v>
      </c>
      <c r="T67" t="s">
        <v>326</v>
      </c>
      <c r="U67" t="s">
        <v>327</v>
      </c>
      <c r="V67" t="s">
        <v>328</v>
      </c>
    </row>
    <row r="68" spans="1:22" x14ac:dyDescent="0.2">
      <c r="A68" t="s">
        <v>513</v>
      </c>
      <c r="B68">
        <v>575</v>
      </c>
      <c r="C68">
        <v>87</v>
      </c>
      <c r="D68">
        <v>49</v>
      </c>
      <c r="E68">
        <v>103</v>
      </c>
      <c r="F68">
        <v>3</v>
      </c>
      <c r="G68">
        <v>0.27100000000000002</v>
      </c>
      <c r="I68">
        <f t="shared" ref="I68:I131" si="36">C68/$B68</f>
        <v>0.15130434782608695</v>
      </c>
      <c r="J68">
        <f t="shared" si="21"/>
        <v>8.5217391304347828E-2</v>
      </c>
      <c r="K68">
        <f t="shared" si="22"/>
        <v>0.17913043478260871</v>
      </c>
      <c r="L68">
        <f t="shared" si="23"/>
        <v>5.2173913043478265E-3</v>
      </c>
      <c r="M68">
        <f t="shared" ref="M68:M131" si="37">G68</f>
        <v>0.27100000000000002</v>
      </c>
      <c r="O68" s="1" t="s">
        <v>21</v>
      </c>
      <c r="P68" t="s">
        <v>218</v>
      </c>
      <c r="Q68" t="s">
        <v>219</v>
      </c>
      <c r="R68" t="s">
        <v>220</v>
      </c>
      <c r="S68" t="s">
        <v>221</v>
      </c>
      <c r="T68" t="s">
        <v>222</v>
      </c>
      <c r="U68" t="s">
        <v>223</v>
      </c>
      <c r="V68" t="s">
        <v>224</v>
      </c>
    </row>
    <row r="69" spans="1:22" x14ac:dyDescent="0.2">
      <c r="A69" t="s">
        <v>530</v>
      </c>
      <c r="B69">
        <v>549</v>
      </c>
      <c r="C69">
        <v>96</v>
      </c>
      <c r="D69">
        <v>37</v>
      </c>
      <c r="E69">
        <v>94</v>
      </c>
      <c r="F69">
        <v>4</v>
      </c>
      <c r="G69">
        <v>0.25900000000000001</v>
      </c>
      <c r="I69">
        <f t="shared" si="36"/>
        <v>0.17486338797814208</v>
      </c>
      <c r="J69">
        <f t="shared" si="21"/>
        <v>6.7395264116575593E-2</v>
      </c>
      <c r="K69">
        <f t="shared" si="22"/>
        <v>0.17122040072859745</v>
      </c>
      <c r="L69">
        <f t="shared" si="23"/>
        <v>7.2859744990892532E-3</v>
      </c>
      <c r="M69">
        <f t="shared" si="37"/>
        <v>0.25900000000000001</v>
      </c>
      <c r="O69" s="1" t="s">
        <v>24</v>
      </c>
      <c r="P69" t="s">
        <v>340</v>
      </c>
      <c r="Q69" t="s">
        <v>341</v>
      </c>
      <c r="R69" t="s">
        <v>342</v>
      </c>
      <c r="S69" t="s">
        <v>343</v>
      </c>
      <c r="T69" t="s">
        <v>344</v>
      </c>
      <c r="U69" t="s">
        <v>345</v>
      </c>
      <c r="V69" t="s">
        <v>346</v>
      </c>
    </row>
    <row r="70" spans="1:22" x14ac:dyDescent="0.2">
      <c r="A70" t="s">
        <v>531</v>
      </c>
      <c r="B70">
        <v>543</v>
      </c>
      <c r="C70">
        <v>108</v>
      </c>
      <c r="D70">
        <v>31</v>
      </c>
      <c r="E70">
        <v>77</v>
      </c>
      <c r="F70">
        <v>4</v>
      </c>
      <c r="G70">
        <v>0.28199999999999997</v>
      </c>
      <c r="I70">
        <f t="shared" si="36"/>
        <v>0.19889502762430938</v>
      </c>
      <c r="J70">
        <f t="shared" si="21"/>
        <v>5.70902394106814E-2</v>
      </c>
      <c r="K70">
        <f t="shared" si="22"/>
        <v>0.14180478821362799</v>
      </c>
      <c r="L70">
        <f t="shared" si="23"/>
        <v>7.3664825046040518E-3</v>
      </c>
      <c r="M70">
        <f t="shared" si="37"/>
        <v>0.28199999999999997</v>
      </c>
      <c r="O70" s="1" t="s">
        <v>26</v>
      </c>
      <c r="P70" t="s">
        <v>331</v>
      </c>
      <c r="Q70" t="s">
        <v>332</v>
      </c>
      <c r="R70" t="s">
        <v>333</v>
      </c>
      <c r="S70" t="s">
        <v>334</v>
      </c>
      <c r="T70" t="s">
        <v>335</v>
      </c>
      <c r="U70" t="s">
        <v>336</v>
      </c>
      <c r="V70" t="s">
        <v>337</v>
      </c>
    </row>
    <row r="71" spans="1:22" x14ac:dyDescent="0.2">
      <c r="A71" t="s">
        <v>525</v>
      </c>
      <c r="B71">
        <v>511</v>
      </c>
      <c r="C71">
        <v>83</v>
      </c>
      <c r="D71">
        <v>25</v>
      </c>
      <c r="E71">
        <v>79</v>
      </c>
      <c r="F71">
        <v>10</v>
      </c>
      <c r="G71">
        <v>0.315</v>
      </c>
      <c r="I71">
        <f t="shared" si="36"/>
        <v>0.16242661448140899</v>
      </c>
      <c r="J71">
        <f t="shared" si="21"/>
        <v>4.8923679060665359E-2</v>
      </c>
      <c r="K71">
        <f t="shared" si="22"/>
        <v>0.15459882583170254</v>
      </c>
      <c r="L71">
        <f t="shared" si="23"/>
        <v>1.9569471624266144E-2</v>
      </c>
      <c r="M71">
        <f t="shared" si="37"/>
        <v>0.315</v>
      </c>
      <c r="O71" s="1" t="s">
        <v>28</v>
      </c>
      <c r="P71" t="s">
        <v>263</v>
      </c>
      <c r="Q71" t="s">
        <v>264</v>
      </c>
      <c r="R71" t="s">
        <v>265</v>
      </c>
      <c r="S71" t="s">
        <v>266</v>
      </c>
      <c r="T71" t="s">
        <v>267</v>
      </c>
      <c r="U71" t="s">
        <v>268</v>
      </c>
      <c r="V71" t="s">
        <v>269</v>
      </c>
    </row>
    <row r="72" spans="1:22" x14ac:dyDescent="0.2">
      <c r="A72" t="s">
        <v>439</v>
      </c>
      <c r="B72">
        <v>510</v>
      </c>
      <c r="C72">
        <v>83</v>
      </c>
      <c r="D72">
        <v>23</v>
      </c>
      <c r="E72">
        <v>75</v>
      </c>
      <c r="F72">
        <v>5</v>
      </c>
      <c r="G72">
        <v>0.318</v>
      </c>
      <c r="I72">
        <f t="shared" si="36"/>
        <v>0.16274509803921569</v>
      </c>
      <c r="J72">
        <f t="shared" si="21"/>
        <v>4.5098039215686274E-2</v>
      </c>
      <c r="K72">
        <f t="shared" si="22"/>
        <v>0.14705882352941177</v>
      </c>
      <c r="L72">
        <f t="shared" si="23"/>
        <v>9.8039215686274508E-3</v>
      </c>
      <c r="M72">
        <f t="shared" si="37"/>
        <v>0.318</v>
      </c>
      <c r="O72" s="1" t="s">
        <v>29</v>
      </c>
      <c r="P72" t="s">
        <v>296</v>
      </c>
      <c r="Q72" t="s">
        <v>297</v>
      </c>
      <c r="R72" t="s">
        <v>298</v>
      </c>
      <c r="S72" t="s">
        <v>299</v>
      </c>
      <c r="T72" t="s">
        <v>300</v>
      </c>
      <c r="U72" t="s">
        <v>301</v>
      </c>
      <c r="V72" t="s">
        <v>302</v>
      </c>
    </row>
    <row r="73" spans="1:22" x14ac:dyDescent="0.2">
      <c r="A73" t="s">
        <v>511</v>
      </c>
      <c r="B73">
        <v>482</v>
      </c>
      <c r="C73">
        <v>68</v>
      </c>
      <c r="D73">
        <v>23</v>
      </c>
      <c r="E73">
        <v>83</v>
      </c>
      <c r="F73">
        <v>24</v>
      </c>
      <c r="G73">
        <v>0.255</v>
      </c>
      <c r="I73">
        <f t="shared" si="36"/>
        <v>0.14107883817427386</v>
      </c>
      <c r="J73">
        <f t="shared" si="21"/>
        <v>4.7717842323651449E-2</v>
      </c>
      <c r="K73">
        <f t="shared" si="22"/>
        <v>0.17219917012448133</v>
      </c>
      <c r="L73">
        <f t="shared" si="23"/>
        <v>4.9792531120331947E-2</v>
      </c>
      <c r="M73">
        <f t="shared" si="37"/>
        <v>0.255</v>
      </c>
      <c r="O73" s="1" t="s">
        <v>30</v>
      </c>
      <c r="P73" t="s">
        <v>245</v>
      </c>
      <c r="Q73" t="s">
        <v>246</v>
      </c>
      <c r="R73" t="s">
        <v>247</v>
      </c>
      <c r="S73" t="s">
        <v>248</v>
      </c>
      <c r="T73" t="s">
        <v>249</v>
      </c>
      <c r="U73" t="s">
        <v>250</v>
      </c>
      <c r="V73" t="s">
        <v>251</v>
      </c>
    </row>
    <row r="74" spans="1:22" x14ac:dyDescent="0.2">
      <c r="A74" t="s">
        <v>516</v>
      </c>
      <c r="B74">
        <v>442</v>
      </c>
      <c r="C74">
        <v>73</v>
      </c>
      <c r="D74">
        <v>21</v>
      </c>
      <c r="E74">
        <v>74</v>
      </c>
      <c r="F74">
        <v>1</v>
      </c>
      <c r="G74">
        <v>0.315</v>
      </c>
      <c r="I74">
        <f t="shared" si="36"/>
        <v>0.16515837104072398</v>
      </c>
      <c r="J74">
        <f t="shared" si="21"/>
        <v>4.7511312217194568E-2</v>
      </c>
      <c r="K74">
        <f t="shared" si="22"/>
        <v>0.167420814479638</v>
      </c>
      <c r="L74">
        <f t="shared" si="23"/>
        <v>2.2624434389140274E-3</v>
      </c>
      <c r="M74">
        <f t="shared" si="37"/>
        <v>0.315</v>
      </c>
      <c r="O74" s="1" t="s">
        <v>31</v>
      </c>
    </row>
    <row r="75" spans="1:22" x14ac:dyDescent="0.2">
      <c r="A75" t="s">
        <v>526</v>
      </c>
      <c r="B75">
        <v>410</v>
      </c>
      <c r="C75">
        <v>65</v>
      </c>
      <c r="D75">
        <v>22</v>
      </c>
      <c r="E75">
        <v>57</v>
      </c>
      <c r="F75">
        <v>3</v>
      </c>
      <c r="G75">
        <v>0.307</v>
      </c>
      <c r="I75">
        <f t="shared" si="36"/>
        <v>0.15853658536585366</v>
      </c>
      <c r="J75">
        <f t="shared" si="21"/>
        <v>5.3658536585365853E-2</v>
      </c>
      <c r="K75">
        <f t="shared" si="22"/>
        <v>0.13902439024390245</v>
      </c>
      <c r="L75">
        <f t="shared" si="23"/>
        <v>7.3170731707317077E-3</v>
      </c>
      <c r="M75">
        <f t="shared" si="37"/>
        <v>0.307</v>
      </c>
      <c r="O75" s="1" t="s">
        <v>33</v>
      </c>
      <c r="P75" t="s">
        <v>227</v>
      </c>
      <c r="Q75" t="s">
        <v>228</v>
      </c>
      <c r="R75" t="s">
        <v>229</v>
      </c>
      <c r="S75" t="s">
        <v>230</v>
      </c>
      <c r="T75" t="s">
        <v>231</v>
      </c>
      <c r="U75" t="s">
        <v>232</v>
      </c>
      <c r="V75" t="s">
        <v>233</v>
      </c>
    </row>
    <row r="76" spans="1:22" x14ac:dyDescent="0.2">
      <c r="A76" t="s">
        <v>433</v>
      </c>
      <c r="B76">
        <v>576</v>
      </c>
      <c r="C76">
        <v>79</v>
      </c>
      <c r="D76">
        <v>12</v>
      </c>
      <c r="E76">
        <v>60</v>
      </c>
      <c r="F76">
        <v>10</v>
      </c>
      <c r="G76">
        <v>0.28000000000000003</v>
      </c>
      <c r="I76">
        <f t="shared" si="36"/>
        <v>0.13715277777777779</v>
      </c>
      <c r="J76">
        <f t="shared" si="21"/>
        <v>2.0833333333333332E-2</v>
      </c>
      <c r="K76">
        <f t="shared" si="22"/>
        <v>0.10416666666666667</v>
      </c>
      <c r="L76">
        <f t="shared" si="23"/>
        <v>1.7361111111111112E-2</v>
      </c>
      <c r="M76">
        <f t="shared" si="37"/>
        <v>0.28000000000000003</v>
      </c>
      <c r="O76" s="1" t="s">
        <v>34</v>
      </c>
      <c r="P76" t="s">
        <v>193</v>
      </c>
      <c r="Q76" t="s">
        <v>194</v>
      </c>
      <c r="R76" t="s">
        <v>195</v>
      </c>
      <c r="S76" t="s">
        <v>196</v>
      </c>
      <c r="T76" t="s">
        <v>197</v>
      </c>
      <c r="U76" t="s">
        <v>198</v>
      </c>
    </row>
    <row r="77" spans="1:22" x14ac:dyDescent="0.2">
      <c r="A77" t="s">
        <v>514</v>
      </c>
      <c r="B77">
        <v>459</v>
      </c>
      <c r="C77">
        <v>57</v>
      </c>
      <c r="D77">
        <v>20</v>
      </c>
      <c r="E77">
        <v>66</v>
      </c>
      <c r="F77">
        <v>5</v>
      </c>
      <c r="G77">
        <v>0.26100000000000001</v>
      </c>
      <c r="I77">
        <f t="shared" si="36"/>
        <v>0.12418300653594772</v>
      </c>
      <c r="J77">
        <f t="shared" si="21"/>
        <v>4.357298474945534E-2</v>
      </c>
      <c r="K77">
        <f t="shared" si="22"/>
        <v>0.1437908496732026</v>
      </c>
      <c r="L77">
        <f t="shared" si="23"/>
        <v>1.0893246187363835E-2</v>
      </c>
      <c r="M77">
        <f t="shared" si="37"/>
        <v>0.26100000000000001</v>
      </c>
      <c r="O77" s="1" t="s">
        <v>35</v>
      </c>
      <c r="P77" t="s">
        <v>210</v>
      </c>
      <c r="Q77" t="s">
        <v>211</v>
      </c>
      <c r="R77" t="s">
        <v>212</v>
      </c>
      <c r="S77" t="s">
        <v>213</v>
      </c>
      <c r="T77" t="s">
        <v>214</v>
      </c>
      <c r="U77" t="s">
        <v>215</v>
      </c>
    </row>
    <row r="78" spans="1:22" x14ac:dyDescent="0.2">
      <c r="A78" t="s">
        <v>432</v>
      </c>
      <c r="B78">
        <v>524</v>
      </c>
      <c r="C78">
        <v>62</v>
      </c>
      <c r="D78">
        <v>12</v>
      </c>
      <c r="E78">
        <v>51</v>
      </c>
      <c r="F78">
        <v>4</v>
      </c>
      <c r="G78">
        <v>0.30499999999999999</v>
      </c>
      <c r="I78">
        <f t="shared" si="36"/>
        <v>0.1183206106870229</v>
      </c>
      <c r="J78">
        <f t="shared" si="21"/>
        <v>2.2900763358778626E-2</v>
      </c>
      <c r="K78">
        <f t="shared" si="22"/>
        <v>9.7328244274809156E-2</v>
      </c>
      <c r="L78">
        <f t="shared" si="23"/>
        <v>7.6335877862595417E-3</v>
      </c>
      <c r="M78">
        <f t="shared" si="37"/>
        <v>0.30499999999999999</v>
      </c>
      <c r="O78" s="1" t="s">
        <v>36</v>
      </c>
      <c r="P78" t="s">
        <v>305</v>
      </c>
      <c r="Q78" t="s">
        <v>306</v>
      </c>
      <c r="R78" t="s">
        <v>307</v>
      </c>
      <c r="S78" t="s">
        <v>308</v>
      </c>
      <c r="T78" t="s">
        <v>309</v>
      </c>
      <c r="U78" t="s">
        <v>310</v>
      </c>
      <c r="V78" t="s">
        <v>311</v>
      </c>
    </row>
    <row r="79" spans="1:22" x14ac:dyDescent="0.2">
      <c r="A79" t="s">
        <v>394</v>
      </c>
      <c r="B79">
        <v>447</v>
      </c>
      <c r="C79">
        <v>63</v>
      </c>
      <c r="D79">
        <v>21</v>
      </c>
      <c r="E79">
        <v>67</v>
      </c>
      <c r="F79">
        <v>1</v>
      </c>
      <c r="G79">
        <v>0.251</v>
      </c>
      <c r="I79">
        <f t="shared" si="36"/>
        <v>0.14093959731543623</v>
      </c>
      <c r="J79">
        <f t="shared" si="21"/>
        <v>4.6979865771812082E-2</v>
      </c>
      <c r="K79">
        <f t="shared" si="22"/>
        <v>0.14988814317673377</v>
      </c>
      <c r="L79">
        <f t="shared" si="23"/>
        <v>2.2371364653243847E-3</v>
      </c>
      <c r="M79">
        <f t="shared" si="37"/>
        <v>0.251</v>
      </c>
      <c r="O79" s="1" t="s">
        <v>37</v>
      </c>
      <c r="P79" t="s">
        <v>254</v>
      </c>
      <c r="Q79" t="s">
        <v>255</v>
      </c>
      <c r="R79" t="s">
        <v>256</v>
      </c>
      <c r="S79" t="s">
        <v>257</v>
      </c>
      <c r="T79" t="s">
        <v>258</v>
      </c>
      <c r="U79" t="s">
        <v>259</v>
      </c>
      <c r="V79" t="s">
        <v>260</v>
      </c>
    </row>
    <row r="80" spans="1:22" x14ac:dyDescent="0.2">
      <c r="A80" t="s">
        <v>438</v>
      </c>
      <c r="B80">
        <v>326</v>
      </c>
      <c r="C80">
        <v>59</v>
      </c>
      <c r="D80">
        <v>11</v>
      </c>
      <c r="E80">
        <v>36</v>
      </c>
      <c r="F80">
        <v>15</v>
      </c>
      <c r="G80">
        <v>0.30399999999999999</v>
      </c>
      <c r="I80">
        <f t="shared" si="36"/>
        <v>0.18098159509202455</v>
      </c>
      <c r="J80">
        <f t="shared" si="21"/>
        <v>3.3742331288343558E-2</v>
      </c>
      <c r="K80">
        <f t="shared" si="22"/>
        <v>0.11042944785276074</v>
      </c>
      <c r="L80">
        <f t="shared" si="23"/>
        <v>4.6012269938650305E-2</v>
      </c>
      <c r="M80">
        <f t="shared" si="37"/>
        <v>0.30399999999999999</v>
      </c>
      <c r="O80" s="1" t="s">
        <v>38</v>
      </c>
      <c r="P80" t="s">
        <v>349</v>
      </c>
      <c r="Q80" t="s">
        <v>350</v>
      </c>
      <c r="R80" t="s">
        <v>351</v>
      </c>
      <c r="S80" t="s">
        <v>352</v>
      </c>
      <c r="T80" t="s">
        <v>353</v>
      </c>
      <c r="U80" t="s">
        <v>354</v>
      </c>
      <c r="V80" t="s">
        <v>355</v>
      </c>
    </row>
    <row r="81" spans="1:22" x14ac:dyDescent="0.2">
      <c r="A81" t="s">
        <v>429</v>
      </c>
      <c r="B81">
        <v>354</v>
      </c>
      <c r="C81">
        <v>66</v>
      </c>
      <c r="D81">
        <v>16</v>
      </c>
      <c r="E81">
        <v>48</v>
      </c>
      <c r="F81">
        <v>14</v>
      </c>
      <c r="G81">
        <v>0.23400000000000001</v>
      </c>
      <c r="I81">
        <f t="shared" si="36"/>
        <v>0.1864406779661017</v>
      </c>
      <c r="J81">
        <f t="shared" si="21"/>
        <v>4.519774011299435E-2</v>
      </c>
      <c r="K81">
        <f t="shared" si="22"/>
        <v>0.13559322033898305</v>
      </c>
      <c r="L81">
        <f t="shared" si="23"/>
        <v>3.954802259887006E-2</v>
      </c>
      <c r="M81">
        <f t="shared" si="37"/>
        <v>0.23400000000000001</v>
      </c>
      <c r="O81" s="1" t="s">
        <v>39</v>
      </c>
      <c r="P81" t="s">
        <v>201</v>
      </c>
      <c r="Q81" t="s">
        <v>202</v>
      </c>
      <c r="R81" t="s">
        <v>203</v>
      </c>
      <c r="S81" t="s">
        <v>204</v>
      </c>
      <c r="T81" t="s">
        <v>205</v>
      </c>
      <c r="U81" t="s">
        <v>206</v>
      </c>
      <c r="V81" t="s">
        <v>207</v>
      </c>
    </row>
    <row r="82" spans="1:22" x14ac:dyDescent="0.2">
      <c r="A82" t="s">
        <v>475</v>
      </c>
      <c r="B82">
        <v>396</v>
      </c>
      <c r="C82">
        <v>59</v>
      </c>
      <c r="D82">
        <v>13</v>
      </c>
      <c r="E82">
        <v>40</v>
      </c>
      <c r="F82">
        <v>8</v>
      </c>
      <c r="G82">
        <v>0.28999999999999998</v>
      </c>
      <c r="I82">
        <f t="shared" si="36"/>
        <v>0.14898989898989898</v>
      </c>
      <c r="J82">
        <f t="shared" si="21"/>
        <v>3.2828282828282832E-2</v>
      </c>
      <c r="K82">
        <f t="shared" si="22"/>
        <v>0.10101010101010101</v>
      </c>
      <c r="L82">
        <f t="shared" si="23"/>
        <v>2.0202020202020204E-2</v>
      </c>
      <c r="M82">
        <f t="shared" si="37"/>
        <v>0.28999999999999998</v>
      </c>
      <c r="O82" s="1" t="s">
        <v>40</v>
      </c>
      <c r="P82" t="s">
        <v>272</v>
      </c>
      <c r="Q82" t="s">
        <v>273</v>
      </c>
      <c r="R82" t="s">
        <v>274</v>
      </c>
      <c r="S82" t="s">
        <v>275</v>
      </c>
      <c r="T82" t="s">
        <v>276</v>
      </c>
      <c r="U82" t="s">
        <v>277</v>
      </c>
      <c r="V82" t="s">
        <v>278</v>
      </c>
    </row>
    <row r="83" spans="1:22" x14ac:dyDescent="0.2">
      <c r="A83" t="s">
        <v>374</v>
      </c>
      <c r="B83">
        <v>466</v>
      </c>
      <c r="C83">
        <v>46</v>
      </c>
      <c r="D83">
        <v>13</v>
      </c>
      <c r="E83">
        <v>80</v>
      </c>
      <c r="F83">
        <v>0</v>
      </c>
      <c r="G83">
        <v>0.27700000000000002</v>
      </c>
      <c r="I83">
        <f t="shared" si="36"/>
        <v>9.8712446351931327E-2</v>
      </c>
      <c r="J83">
        <f t="shared" ref="J83:J146" si="38">D83/$B83</f>
        <v>2.7896995708154508E-2</v>
      </c>
      <c r="K83">
        <f t="shared" ref="K83:K146" si="39">E83/$B83</f>
        <v>0.17167381974248927</v>
      </c>
      <c r="L83">
        <f t="shared" ref="L83:L146" si="40">F83/$B83</f>
        <v>0</v>
      </c>
      <c r="M83">
        <f t="shared" si="37"/>
        <v>0.27700000000000002</v>
      </c>
    </row>
    <row r="84" spans="1:22" x14ac:dyDescent="0.2">
      <c r="A84" t="s">
        <v>393</v>
      </c>
      <c r="B84">
        <v>425</v>
      </c>
      <c r="C84">
        <v>52</v>
      </c>
      <c r="D84">
        <v>15</v>
      </c>
      <c r="E84">
        <v>55</v>
      </c>
      <c r="F84">
        <v>1</v>
      </c>
      <c r="G84">
        <v>0.26400000000000001</v>
      </c>
      <c r="I84">
        <f t="shared" si="36"/>
        <v>0.12235294117647059</v>
      </c>
      <c r="J84">
        <f t="shared" si="38"/>
        <v>3.5294117647058823E-2</v>
      </c>
      <c r="K84">
        <f t="shared" si="39"/>
        <v>0.12941176470588237</v>
      </c>
      <c r="L84">
        <f t="shared" si="40"/>
        <v>2.352941176470588E-3</v>
      </c>
      <c r="M84">
        <f t="shared" si="37"/>
        <v>0.26400000000000001</v>
      </c>
    </row>
    <row r="85" spans="1:22" x14ac:dyDescent="0.2">
      <c r="A85" t="s">
        <v>391</v>
      </c>
      <c r="B85">
        <v>416</v>
      </c>
      <c r="C85">
        <v>59</v>
      </c>
      <c r="D85">
        <v>15</v>
      </c>
      <c r="E85">
        <v>46</v>
      </c>
      <c r="F85">
        <v>6</v>
      </c>
      <c r="G85">
        <v>0.22600000000000001</v>
      </c>
      <c r="I85">
        <f t="shared" si="36"/>
        <v>0.14182692307692307</v>
      </c>
      <c r="J85">
        <f t="shared" si="38"/>
        <v>3.6057692307692304E-2</v>
      </c>
      <c r="K85">
        <f t="shared" si="39"/>
        <v>0.11057692307692307</v>
      </c>
      <c r="L85">
        <f t="shared" si="40"/>
        <v>1.4423076923076924E-2</v>
      </c>
      <c r="M85">
        <f t="shared" si="37"/>
        <v>0.22600000000000001</v>
      </c>
    </row>
    <row r="86" spans="1:22" x14ac:dyDescent="0.2">
      <c r="A86" t="s">
        <v>443</v>
      </c>
      <c r="B86">
        <v>256</v>
      </c>
      <c r="C86">
        <v>52</v>
      </c>
      <c r="D86">
        <v>6</v>
      </c>
      <c r="E86">
        <v>24</v>
      </c>
      <c r="F86">
        <v>17</v>
      </c>
      <c r="G86">
        <v>0.27300000000000002</v>
      </c>
      <c r="I86">
        <f t="shared" si="36"/>
        <v>0.203125</v>
      </c>
      <c r="J86">
        <f t="shared" si="38"/>
        <v>2.34375E-2</v>
      </c>
      <c r="K86">
        <f t="shared" si="39"/>
        <v>9.375E-2</v>
      </c>
      <c r="L86">
        <f t="shared" si="40"/>
        <v>6.640625E-2</v>
      </c>
      <c r="M86">
        <f t="shared" si="37"/>
        <v>0.27300000000000002</v>
      </c>
    </row>
    <row r="87" spans="1:22" x14ac:dyDescent="0.2">
      <c r="A87" t="s">
        <v>528</v>
      </c>
      <c r="B87">
        <v>307</v>
      </c>
      <c r="C87">
        <v>53</v>
      </c>
      <c r="D87">
        <v>14</v>
      </c>
      <c r="E87">
        <v>38</v>
      </c>
      <c r="F87">
        <v>2</v>
      </c>
      <c r="G87">
        <v>0.26700000000000002</v>
      </c>
      <c r="I87">
        <f t="shared" si="36"/>
        <v>0.17263843648208468</v>
      </c>
      <c r="J87">
        <f t="shared" si="38"/>
        <v>4.5602605863192182E-2</v>
      </c>
      <c r="K87">
        <f t="shared" si="39"/>
        <v>0.12377850162866449</v>
      </c>
      <c r="L87">
        <f t="shared" si="40"/>
        <v>6.5146579804560263E-3</v>
      </c>
      <c r="M87">
        <f t="shared" si="37"/>
        <v>0.26700000000000002</v>
      </c>
    </row>
    <row r="88" spans="1:22" x14ac:dyDescent="0.2">
      <c r="A88" t="s">
        <v>515</v>
      </c>
      <c r="B88">
        <v>389</v>
      </c>
      <c r="C88">
        <v>48</v>
      </c>
      <c r="D88">
        <v>17</v>
      </c>
      <c r="E88">
        <v>56</v>
      </c>
      <c r="F88">
        <v>0</v>
      </c>
      <c r="G88">
        <v>0.23400000000000001</v>
      </c>
      <c r="I88">
        <f t="shared" si="36"/>
        <v>0.12339331619537275</v>
      </c>
      <c r="J88">
        <f t="shared" si="38"/>
        <v>4.3701799485861184E-2</v>
      </c>
      <c r="K88">
        <f t="shared" si="39"/>
        <v>0.14395886889460155</v>
      </c>
      <c r="L88">
        <f t="shared" si="40"/>
        <v>0</v>
      </c>
      <c r="M88">
        <f t="shared" si="37"/>
        <v>0.23400000000000001</v>
      </c>
    </row>
    <row r="89" spans="1:22" x14ac:dyDescent="0.2">
      <c r="A89" t="s">
        <v>447</v>
      </c>
      <c r="B89">
        <v>303</v>
      </c>
      <c r="C89">
        <v>47</v>
      </c>
      <c r="D89">
        <v>11</v>
      </c>
      <c r="E89">
        <v>41</v>
      </c>
      <c r="F89">
        <v>5</v>
      </c>
      <c r="G89">
        <v>0.25700000000000001</v>
      </c>
      <c r="I89">
        <f t="shared" si="36"/>
        <v>0.15511551155115511</v>
      </c>
      <c r="J89">
        <f t="shared" si="38"/>
        <v>3.6303630363036306E-2</v>
      </c>
      <c r="K89">
        <f t="shared" si="39"/>
        <v>0.13531353135313531</v>
      </c>
      <c r="L89">
        <f t="shared" si="40"/>
        <v>1.65016501650165E-2</v>
      </c>
      <c r="M89">
        <f t="shared" si="37"/>
        <v>0.25700000000000001</v>
      </c>
    </row>
    <row r="90" spans="1:22" x14ac:dyDescent="0.2">
      <c r="A90" t="s">
        <v>411</v>
      </c>
      <c r="B90">
        <v>272</v>
      </c>
      <c r="C90">
        <v>42</v>
      </c>
      <c r="D90">
        <v>14</v>
      </c>
      <c r="E90">
        <v>41</v>
      </c>
      <c r="F90">
        <v>1</v>
      </c>
      <c r="G90">
        <v>0.26800000000000002</v>
      </c>
      <c r="I90">
        <f t="shared" si="36"/>
        <v>0.15441176470588236</v>
      </c>
      <c r="J90">
        <f t="shared" si="38"/>
        <v>5.1470588235294115E-2</v>
      </c>
      <c r="K90">
        <f t="shared" si="39"/>
        <v>0.15073529411764705</v>
      </c>
      <c r="L90">
        <f t="shared" si="40"/>
        <v>3.6764705882352941E-3</v>
      </c>
      <c r="M90">
        <f t="shared" si="37"/>
        <v>0.26800000000000002</v>
      </c>
    </row>
    <row r="91" spans="1:22" x14ac:dyDescent="0.2">
      <c r="A91" t="s">
        <v>521</v>
      </c>
      <c r="B91">
        <v>274</v>
      </c>
      <c r="C91">
        <v>41</v>
      </c>
      <c r="D91">
        <v>18</v>
      </c>
      <c r="E91">
        <v>49</v>
      </c>
      <c r="F91">
        <v>0</v>
      </c>
      <c r="G91">
        <v>0.22600000000000001</v>
      </c>
      <c r="I91">
        <f t="shared" si="36"/>
        <v>0.14963503649635038</v>
      </c>
      <c r="J91">
        <f t="shared" si="38"/>
        <v>6.569343065693431E-2</v>
      </c>
      <c r="K91">
        <f t="shared" si="39"/>
        <v>0.17883211678832117</v>
      </c>
      <c r="L91">
        <f t="shared" si="40"/>
        <v>0</v>
      </c>
      <c r="M91">
        <f t="shared" si="37"/>
        <v>0.22600000000000001</v>
      </c>
    </row>
    <row r="92" spans="1:22" x14ac:dyDescent="0.2">
      <c r="A92" t="s">
        <v>535</v>
      </c>
      <c r="B92">
        <v>496</v>
      </c>
      <c r="C92">
        <v>59</v>
      </c>
      <c r="D92">
        <v>2</v>
      </c>
      <c r="E92">
        <v>43</v>
      </c>
      <c r="F92">
        <v>5</v>
      </c>
      <c r="G92">
        <v>0.252</v>
      </c>
      <c r="I92">
        <f t="shared" si="36"/>
        <v>0.11895161290322581</v>
      </c>
      <c r="J92">
        <f t="shared" si="38"/>
        <v>4.0322580645161289E-3</v>
      </c>
      <c r="K92">
        <f t="shared" si="39"/>
        <v>8.669354838709678E-2</v>
      </c>
      <c r="L92">
        <f t="shared" si="40"/>
        <v>1.0080645161290322E-2</v>
      </c>
      <c r="M92">
        <f t="shared" si="37"/>
        <v>0.252</v>
      </c>
    </row>
    <row r="93" spans="1:22" x14ac:dyDescent="0.2">
      <c r="A93" t="s">
        <v>404</v>
      </c>
      <c r="B93">
        <v>261</v>
      </c>
      <c r="C93">
        <v>41</v>
      </c>
      <c r="D93">
        <v>10</v>
      </c>
      <c r="E93">
        <v>36</v>
      </c>
      <c r="F93">
        <v>0</v>
      </c>
      <c r="G93">
        <v>0.26400000000000001</v>
      </c>
      <c r="I93">
        <f t="shared" si="36"/>
        <v>0.15708812260536398</v>
      </c>
      <c r="J93">
        <f t="shared" si="38"/>
        <v>3.8314176245210725E-2</v>
      </c>
      <c r="K93">
        <f t="shared" si="39"/>
        <v>0.13793103448275862</v>
      </c>
      <c r="L93">
        <f t="shared" si="40"/>
        <v>0</v>
      </c>
      <c r="M93">
        <f t="shared" si="37"/>
        <v>0.26400000000000001</v>
      </c>
    </row>
    <row r="94" spans="1:22" x14ac:dyDescent="0.2">
      <c r="A94" t="s">
        <v>465</v>
      </c>
      <c r="B94">
        <v>438</v>
      </c>
      <c r="C94">
        <v>50</v>
      </c>
      <c r="D94">
        <v>5</v>
      </c>
      <c r="E94">
        <v>39</v>
      </c>
      <c r="F94">
        <v>4</v>
      </c>
      <c r="G94">
        <v>0.24399999999999999</v>
      </c>
      <c r="I94">
        <f t="shared" si="36"/>
        <v>0.11415525114155251</v>
      </c>
      <c r="J94">
        <f t="shared" si="38"/>
        <v>1.1415525114155251E-2</v>
      </c>
      <c r="K94">
        <f t="shared" si="39"/>
        <v>8.9041095890410954E-2</v>
      </c>
      <c r="L94">
        <f t="shared" si="40"/>
        <v>9.1324200913242004E-3</v>
      </c>
      <c r="M94">
        <f t="shared" si="37"/>
        <v>0.24399999999999999</v>
      </c>
    </row>
    <row r="95" spans="1:22" x14ac:dyDescent="0.2">
      <c r="A95" t="s">
        <v>539</v>
      </c>
      <c r="B95">
        <v>418</v>
      </c>
      <c r="C95">
        <v>43</v>
      </c>
      <c r="D95">
        <v>15</v>
      </c>
      <c r="E95">
        <v>41</v>
      </c>
      <c r="F95">
        <v>0</v>
      </c>
      <c r="G95">
        <v>0.218</v>
      </c>
      <c r="I95">
        <f t="shared" si="36"/>
        <v>0.10287081339712918</v>
      </c>
      <c r="J95">
        <f t="shared" si="38"/>
        <v>3.5885167464114832E-2</v>
      </c>
      <c r="K95">
        <f t="shared" si="39"/>
        <v>9.8086124401913874E-2</v>
      </c>
      <c r="L95">
        <f t="shared" si="40"/>
        <v>0</v>
      </c>
      <c r="M95">
        <f t="shared" si="37"/>
        <v>0.218</v>
      </c>
    </row>
    <row r="96" spans="1:22" x14ac:dyDescent="0.2">
      <c r="A96" t="s">
        <v>518</v>
      </c>
      <c r="B96">
        <v>370</v>
      </c>
      <c r="C96">
        <v>35</v>
      </c>
      <c r="D96">
        <v>12</v>
      </c>
      <c r="E96">
        <v>46</v>
      </c>
      <c r="F96">
        <v>0</v>
      </c>
      <c r="G96">
        <v>0.23200000000000001</v>
      </c>
      <c r="I96">
        <f t="shared" si="36"/>
        <v>9.45945945945946E-2</v>
      </c>
      <c r="J96">
        <f t="shared" si="38"/>
        <v>3.2432432432432434E-2</v>
      </c>
      <c r="K96">
        <f t="shared" si="39"/>
        <v>0.12432432432432433</v>
      </c>
      <c r="L96">
        <f t="shared" si="40"/>
        <v>0</v>
      </c>
      <c r="M96">
        <f t="shared" si="37"/>
        <v>0.23200000000000001</v>
      </c>
    </row>
    <row r="97" spans="1:13" x14ac:dyDescent="0.2">
      <c r="A97" t="s">
        <v>536</v>
      </c>
      <c r="B97">
        <v>259</v>
      </c>
      <c r="C97">
        <v>38</v>
      </c>
      <c r="D97">
        <v>3</v>
      </c>
      <c r="E97">
        <v>31</v>
      </c>
      <c r="F97">
        <v>1</v>
      </c>
      <c r="G97">
        <v>0.29699999999999999</v>
      </c>
      <c r="I97">
        <f t="shared" si="36"/>
        <v>0.14671814671814673</v>
      </c>
      <c r="J97">
        <f t="shared" si="38"/>
        <v>1.1583011583011582E-2</v>
      </c>
      <c r="K97">
        <f t="shared" si="39"/>
        <v>0.11969111969111969</v>
      </c>
      <c r="L97">
        <f t="shared" si="40"/>
        <v>3.8610038610038611E-3</v>
      </c>
      <c r="M97">
        <f t="shared" si="37"/>
        <v>0.29699999999999999</v>
      </c>
    </row>
    <row r="98" spans="1:13" x14ac:dyDescent="0.2">
      <c r="A98" t="s">
        <v>483</v>
      </c>
      <c r="B98">
        <v>203</v>
      </c>
      <c r="C98">
        <v>34</v>
      </c>
      <c r="D98">
        <v>9</v>
      </c>
      <c r="E98">
        <v>33</v>
      </c>
      <c r="F98">
        <v>3</v>
      </c>
      <c r="G98">
        <v>0.24099999999999999</v>
      </c>
      <c r="I98">
        <f t="shared" si="36"/>
        <v>0.16748768472906403</v>
      </c>
      <c r="J98">
        <f t="shared" si="38"/>
        <v>4.4334975369458129E-2</v>
      </c>
      <c r="K98">
        <f t="shared" si="39"/>
        <v>0.1625615763546798</v>
      </c>
      <c r="L98">
        <f t="shared" si="40"/>
        <v>1.4778325123152709E-2</v>
      </c>
      <c r="M98">
        <f t="shared" si="37"/>
        <v>0.24099999999999999</v>
      </c>
    </row>
    <row r="99" spans="1:13" x14ac:dyDescent="0.2">
      <c r="A99" t="s">
        <v>522</v>
      </c>
      <c r="B99">
        <v>154</v>
      </c>
      <c r="C99">
        <v>26</v>
      </c>
      <c r="D99">
        <v>13</v>
      </c>
      <c r="E99">
        <v>25</v>
      </c>
      <c r="F99">
        <v>2</v>
      </c>
      <c r="G99">
        <v>0.26</v>
      </c>
      <c r="I99">
        <f t="shared" si="36"/>
        <v>0.16883116883116883</v>
      </c>
      <c r="J99">
        <f t="shared" si="38"/>
        <v>8.4415584415584416E-2</v>
      </c>
      <c r="K99">
        <f t="shared" si="39"/>
        <v>0.16233766233766234</v>
      </c>
      <c r="L99">
        <f t="shared" si="40"/>
        <v>1.2987012987012988E-2</v>
      </c>
      <c r="M99">
        <f t="shared" si="37"/>
        <v>0.26</v>
      </c>
    </row>
    <row r="100" spans="1:13" x14ac:dyDescent="0.2">
      <c r="A100" t="s">
        <v>474</v>
      </c>
      <c r="B100">
        <v>311</v>
      </c>
      <c r="C100">
        <v>52</v>
      </c>
      <c r="D100">
        <v>4</v>
      </c>
      <c r="E100">
        <v>31</v>
      </c>
      <c r="F100">
        <v>0</v>
      </c>
      <c r="G100">
        <v>0.248</v>
      </c>
      <c r="I100">
        <f t="shared" si="36"/>
        <v>0.16720257234726688</v>
      </c>
      <c r="J100">
        <f t="shared" si="38"/>
        <v>1.2861736334405145E-2</v>
      </c>
      <c r="K100">
        <f t="shared" si="39"/>
        <v>9.9678456591639875E-2</v>
      </c>
      <c r="L100">
        <f t="shared" si="40"/>
        <v>0</v>
      </c>
      <c r="M100">
        <f t="shared" si="37"/>
        <v>0.248</v>
      </c>
    </row>
    <row r="101" spans="1:13" x14ac:dyDescent="0.2">
      <c r="A101" t="s">
        <v>540</v>
      </c>
      <c r="B101">
        <v>309</v>
      </c>
      <c r="C101">
        <v>24</v>
      </c>
      <c r="D101">
        <v>9</v>
      </c>
      <c r="E101">
        <v>40</v>
      </c>
      <c r="F101">
        <v>1</v>
      </c>
      <c r="G101">
        <v>0.246</v>
      </c>
      <c r="I101">
        <f t="shared" si="36"/>
        <v>7.7669902912621352E-2</v>
      </c>
      <c r="J101">
        <f t="shared" si="38"/>
        <v>2.9126213592233011E-2</v>
      </c>
      <c r="K101">
        <f t="shared" si="39"/>
        <v>0.12944983818770225</v>
      </c>
      <c r="L101">
        <f t="shared" si="40"/>
        <v>3.2362459546925568E-3</v>
      </c>
      <c r="M101">
        <f t="shared" si="37"/>
        <v>0.246</v>
      </c>
    </row>
    <row r="102" spans="1:13" x14ac:dyDescent="0.2">
      <c r="A102" t="s">
        <v>460</v>
      </c>
      <c r="B102">
        <v>232</v>
      </c>
      <c r="C102">
        <v>31</v>
      </c>
      <c r="D102">
        <v>7</v>
      </c>
      <c r="E102">
        <v>32</v>
      </c>
      <c r="F102">
        <v>1</v>
      </c>
      <c r="G102">
        <v>0.23300000000000001</v>
      </c>
      <c r="I102">
        <f t="shared" si="36"/>
        <v>0.1336206896551724</v>
      </c>
      <c r="J102">
        <f t="shared" si="38"/>
        <v>3.017241379310345E-2</v>
      </c>
      <c r="K102">
        <f t="shared" si="39"/>
        <v>0.13793103448275862</v>
      </c>
      <c r="L102">
        <f t="shared" si="40"/>
        <v>4.3103448275862068E-3</v>
      </c>
      <c r="M102">
        <f t="shared" si="37"/>
        <v>0.23300000000000001</v>
      </c>
    </row>
    <row r="103" spans="1:13" x14ac:dyDescent="0.2">
      <c r="A103" t="s">
        <v>485</v>
      </c>
      <c r="B103">
        <v>202</v>
      </c>
      <c r="C103">
        <v>34</v>
      </c>
      <c r="D103">
        <v>5</v>
      </c>
      <c r="E103">
        <v>22</v>
      </c>
      <c r="F103">
        <v>0</v>
      </c>
      <c r="G103">
        <v>0.27200000000000002</v>
      </c>
      <c r="I103">
        <f t="shared" si="36"/>
        <v>0.16831683168316833</v>
      </c>
      <c r="J103">
        <f t="shared" si="38"/>
        <v>2.4752475247524754E-2</v>
      </c>
      <c r="K103">
        <f t="shared" si="39"/>
        <v>0.10891089108910891</v>
      </c>
      <c r="L103">
        <f t="shared" si="40"/>
        <v>0</v>
      </c>
      <c r="M103">
        <f t="shared" si="37"/>
        <v>0.27200000000000002</v>
      </c>
    </row>
    <row r="104" spans="1:13" x14ac:dyDescent="0.2">
      <c r="A104" t="s">
        <v>541</v>
      </c>
      <c r="B104">
        <v>177</v>
      </c>
      <c r="C104">
        <v>27</v>
      </c>
      <c r="D104">
        <v>4</v>
      </c>
      <c r="E104">
        <v>24</v>
      </c>
      <c r="F104">
        <v>1</v>
      </c>
      <c r="G104">
        <v>0.27700000000000002</v>
      </c>
      <c r="I104">
        <f t="shared" si="36"/>
        <v>0.15254237288135594</v>
      </c>
      <c r="J104">
        <f t="shared" si="38"/>
        <v>2.2598870056497175E-2</v>
      </c>
      <c r="K104">
        <f t="shared" si="39"/>
        <v>0.13559322033898305</v>
      </c>
      <c r="L104">
        <f t="shared" si="40"/>
        <v>5.6497175141242938E-3</v>
      </c>
      <c r="M104">
        <f t="shared" si="37"/>
        <v>0.27700000000000002</v>
      </c>
    </row>
    <row r="105" spans="1:13" x14ac:dyDescent="0.2">
      <c r="A105" t="s">
        <v>434</v>
      </c>
      <c r="B105">
        <v>238</v>
      </c>
      <c r="C105">
        <v>32</v>
      </c>
      <c r="D105">
        <v>3</v>
      </c>
      <c r="E105">
        <v>19</v>
      </c>
      <c r="F105">
        <v>8</v>
      </c>
      <c r="G105">
        <v>0.23100000000000001</v>
      </c>
      <c r="I105">
        <f t="shared" si="36"/>
        <v>0.13445378151260504</v>
      </c>
      <c r="J105">
        <f t="shared" si="38"/>
        <v>1.2605042016806723E-2</v>
      </c>
      <c r="K105">
        <f t="shared" si="39"/>
        <v>7.9831932773109238E-2</v>
      </c>
      <c r="L105">
        <f t="shared" si="40"/>
        <v>3.3613445378151259E-2</v>
      </c>
      <c r="M105">
        <f t="shared" si="37"/>
        <v>0.23100000000000001</v>
      </c>
    </row>
    <row r="106" spans="1:13" x14ac:dyDescent="0.2">
      <c r="A106" t="s">
        <v>368</v>
      </c>
      <c r="B106">
        <v>335</v>
      </c>
      <c r="C106">
        <v>33</v>
      </c>
      <c r="D106">
        <v>8</v>
      </c>
      <c r="E106">
        <v>32</v>
      </c>
      <c r="F106">
        <v>3</v>
      </c>
      <c r="G106">
        <v>0.20300000000000001</v>
      </c>
      <c r="I106">
        <f t="shared" si="36"/>
        <v>9.8507462686567168E-2</v>
      </c>
      <c r="J106">
        <f t="shared" si="38"/>
        <v>2.3880597014925373E-2</v>
      </c>
      <c r="K106">
        <f t="shared" si="39"/>
        <v>9.5522388059701493E-2</v>
      </c>
      <c r="L106">
        <f t="shared" si="40"/>
        <v>8.9552238805970154E-3</v>
      </c>
      <c r="M106">
        <f t="shared" si="37"/>
        <v>0.20300000000000001</v>
      </c>
    </row>
    <row r="107" spans="1:13" x14ac:dyDescent="0.2">
      <c r="A107" t="s">
        <v>542</v>
      </c>
      <c r="B107">
        <v>273</v>
      </c>
      <c r="C107">
        <v>28</v>
      </c>
      <c r="D107">
        <v>6</v>
      </c>
      <c r="E107">
        <v>26</v>
      </c>
      <c r="F107">
        <v>0</v>
      </c>
      <c r="G107">
        <v>0.245</v>
      </c>
      <c r="I107">
        <f t="shared" si="36"/>
        <v>0.10256410256410256</v>
      </c>
      <c r="J107">
        <f t="shared" si="38"/>
        <v>2.197802197802198E-2</v>
      </c>
      <c r="K107">
        <f t="shared" si="39"/>
        <v>9.5238095238095233E-2</v>
      </c>
      <c r="L107">
        <f t="shared" si="40"/>
        <v>0</v>
      </c>
      <c r="M107">
        <f t="shared" si="37"/>
        <v>0.245</v>
      </c>
    </row>
    <row r="108" spans="1:13" x14ac:dyDescent="0.2">
      <c r="A108" t="s">
        <v>406</v>
      </c>
      <c r="B108">
        <v>187</v>
      </c>
      <c r="C108">
        <v>26</v>
      </c>
      <c r="D108">
        <v>6</v>
      </c>
      <c r="E108">
        <v>30</v>
      </c>
      <c r="F108">
        <v>1</v>
      </c>
      <c r="G108">
        <v>0.193</v>
      </c>
      <c r="I108">
        <f t="shared" si="36"/>
        <v>0.13903743315508021</v>
      </c>
      <c r="J108">
        <f t="shared" si="38"/>
        <v>3.2085561497326207E-2</v>
      </c>
      <c r="K108">
        <f t="shared" si="39"/>
        <v>0.16042780748663102</v>
      </c>
      <c r="L108">
        <f t="shared" si="40"/>
        <v>5.3475935828877002E-3</v>
      </c>
      <c r="M108">
        <f t="shared" si="37"/>
        <v>0.193</v>
      </c>
    </row>
    <row r="109" spans="1:13" x14ac:dyDescent="0.2">
      <c r="A109" t="s">
        <v>388</v>
      </c>
      <c r="B109">
        <v>132</v>
      </c>
      <c r="C109">
        <v>17</v>
      </c>
      <c r="D109">
        <v>6</v>
      </c>
      <c r="E109">
        <v>16</v>
      </c>
      <c r="F109">
        <v>1</v>
      </c>
      <c r="G109">
        <v>0.27300000000000002</v>
      </c>
      <c r="I109">
        <f t="shared" si="36"/>
        <v>0.12878787878787878</v>
      </c>
      <c r="J109">
        <f t="shared" si="38"/>
        <v>4.5454545454545456E-2</v>
      </c>
      <c r="K109">
        <f t="shared" si="39"/>
        <v>0.12121212121212122</v>
      </c>
      <c r="L109">
        <f t="shared" si="40"/>
        <v>7.575757575757576E-3</v>
      </c>
      <c r="M109">
        <f t="shared" si="37"/>
        <v>0.27300000000000002</v>
      </c>
    </row>
    <row r="110" spans="1:13" x14ac:dyDescent="0.2">
      <c r="A110" t="s">
        <v>462</v>
      </c>
      <c r="B110">
        <v>215</v>
      </c>
      <c r="C110">
        <v>27</v>
      </c>
      <c r="D110">
        <v>4</v>
      </c>
      <c r="E110">
        <v>24</v>
      </c>
      <c r="F110">
        <v>0</v>
      </c>
      <c r="G110">
        <v>0.223</v>
      </c>
      <c r="I110">
        <f t="shared" si="36"/>
        <v>0.12558139534883722</v>
      </c>
      <c r="J110">
        <f t="shared" si="38"/>
        <v>1.8604651162790697E-2</v>
      </c>
      <c r="K110">
        <f t="shared" si="39"/>
        <v>0.11162790697674418</v>
      </c>
      <c r="L110">
        <f t="shared" si="40"/>
        <v>0</v>
      </c>
      <c r="M110">
        <f t="shared" si="37"/>
        <v>0.223</v>
      </c>
    </row>
    <row r="111" spans="1:13" x14ac:dyDescent="0.2">
      <c r="A111" t="s">
        <v>519</v>
      </c>
      <c r="B111">
        <v>202</v>
      </c>
      <c r="C111">
        <v>23</v>
      </c>
      <c r="D111">
        <v>1</v>
      </c>
      <c r="E111">
        <v>21</v>
      </c>
      <c r="F111">
        <v>3</v>
      </c>
      <c r="G111">
        <v>0.23799999999999999</v>
      </c>
      <c r="I111">
        <f t="shared" si="36"/>
        <v>0.11386138613861387</v>
      </c>
      <c r="J111">
        <f t="shared" si="38"/>
        <v>4.9504950495049506E-3</v>
      </c>
      <c r="K111">
        <f t="shared" si="39"/>
        <v>0.10396039603960396</v>
      </c>
      <c r="L111">
        <f t="shared" si="40"/>
        <v>1.4851485148514851E-2</v>
      </c>
      <c r="M111">
        <f t="shared" si="37"/>
        <v>0.23799999999999999</v>
      </c>
    </row>
    <row r="112" spans="1:13" x14ac:dyDescent="0.2">
      <c r="A112" t="s">
        <v>477</v>
      </c>
      <c r="B112">
        <v>64</v>
      </c>
      <c r="C112">
        <v>12</v>
      </c>
      <c r="D112">
        <v>3</v>
      </c>
      <c r="E112">
        <v>12</v>
      </c>
      <c r="F112">
        <v>4</v>
      </c>
      <c r="G112">
        <v>0.25</v>
      </c>
      <c r="I112">
        <f t="shared" si="36"/>
        <v>0.1875</v>
      </c>
      <c r="J112">
        <f t="shared" si="38"/>
        <v>4.6875E-2</v>
      </c>
      <c r="K112">
        <f t="shared" si="39"/>
        <v>0.1875</v>
      </c>
      <c r="L112">
        <f t="shared" si="40"/>
        <v>6.25E-2</v>
      </c>
      <c r="M112">
        <f t="shared" si="37"/>
        <v>0.25</v>
      </c>
    </row>
    <row r="113" spans="1:13" x14ac:dyDescent="0.2">
      <c r="A113" t="s">
        <v>458</v>
      </c>
      <c r="B113">
        <v>78</v>
      </c>
      <c r="C113">
        <v>13</v>
      </c>
      <c r="D113">
        <v>3</v>
      </c>
      <c r="E113">
        <v>17</v>
      </c>
      <c r="F113">
        <v>0</v>
      </c>
      <c r="G113">
        <v>0.28199999999999997</v>
      </c>
      <c r="I113">
        <f t="shared" si="36"/>
        <v>0.16666666666666666</v>
      </c>
      <c r="J113">
        <f t="shared" si="38"/>
        <v>3.8461538461538464E-2</v>
      </c>
      <c r="K113">
        <f t="shared" si="39"/>
        <v>0.21794871794871795</v>
      </c>
      <c r="L113">
        <f t="shared" si="40"/>
        <v>0</v>
      </c>
      <c r="M113">
        <f t="shared" si="37"/>
        <v>0.28199999999999997</v>
      </c>
    </row>
    <row r="114" spans="1:13" x14ac:dyDescent="0.2">
      <c r="A114" t="s">
        <v>529</v>
      </c>
      <c r="B114">
        <v>142</v>
      </c>
      <c r="C114">
        <v>15</v>
      </c>
      <c r="D114">
        <v>1</v>
      </c>
      <c r="E114">
        <v>6</v>
      </c>
      <c r="F114">
        <v>4</v>
      </c>
      <c r="G114">
        <v>0.254</v>
      </c>
      <c r="I114">
        <f t="shared" si="36"/>
        <v>0.10563380281690141</v>
      </c>
      <c r="J114">
        <f t="shared" si="38"/>
        <v>7.0422535211267607E-3</v>
      </c>
      <c r="K114">
        <f t="shared" si="39"/>
        <v>4.2253521126760563E-2</v>
      </c>
      <c r="L114">
        <f t="shared" si="40"/>
        <v>2.8169014084507043E-2</v>
      </c>
      <c r="M114">
        <f t="shared" si="37"/>
        <v>0.254</v>
      </c>
    </row>
    <row r="115" spans="1:13" x14ac:dyDescent="0.2">
      <c r="A115" t="s">
        <v>543</v>
      </c>
      <c r="B115">
        <v>132</v>
      </c>
      <c r="C115">
        <v>15</v>
      </c>
      <c r="D115">
        <v>6</v>
      </c>
      <c r="E115">
        <v>12</v>
      </c>
      <c r="F115">
        <v>0</v>
      </c>
      <c r="G115">
        <v>0.189</v>
      </c>
      <c r="I115">
        <f t="shared" si="36"/>
        <v>0.11363636363636363</v>
      </c>
      <c r="J115">
        <f t="shared" si="38"/>
        <v>4.5454545454545456E-2</v>
      </c>
      <c r="K115">
        <f t="shared" si="39"/>
        <v>9.0909090909090912E-2</v>
      </c>
      <c r="L115">
        <f t="shared" si="40"/>
        <v>0</v>
      </c>
      <c r="M115">
        <f t="shared" si="37"/>
        <v>0.189</v>
      </c>
    </row>
    <row r="116" spans="1:13" x14ac:dyDescent="0.2">
      <c r="A116" t="s">
        <v>544</v>
      </c>
      <c r="B116">
        <v>144</v>
      </c>
      <c r="C116">
        <v>13</v>
      </c>
      <c r="D116">
        <v>2</v>
      </c>
      <c r="E116">
        <v>10</v>
      </c>
      <c r="F116">
        <v>0</v>
      </c>
      <c r="G116">
        <v>0.25</v>
      </c>
      <c r="I116">
        <f t="shared" si="36"/>
        <v>9.0277777777777776E-2</v>
      </c>
      <c r="J116">
        <f t="shared" si="38"/>
        <v>1.3888888888888888E-2</v>
      </c>
      <c r="K116">
        <f t="shared" si="39"/>
        <v>6.9444444444444448E-2</v>
      </c>
      <c r="L116">
        <f t="shared" si="40"/>
        <v>0</v>
      </c>
      <c r="M116">
        <f t="shared" si="37"/>
        <v>0.25</v>
      </c>
    </row>
    <row r="117" spans="1:13" x14ac:dyDescent="0.2">
      <c r="A117" t="s">
        <v>533</v>
      </c>
      <c r="B117">
        <v>78</v>
      </c>
      <c r="C117">
        <v>13</v>
      </c>
      <c r="D117">
        <v>2</v>
      </c>
      <c r="E117">
        <v>9</v>
      </c>
      <c r="F117">
        <v>1</v>
      </c>
      <c r="G117">
        <v>0.218</v>
      </c>
      <c r="I117">
        <f t="shared" si="36"/>
        <v>0.16666666666666666</v>
      </c>
      <c r="J117">
        <f t="shared" si="38"/>
        <v>2.564102564102564E-2</v>
      </c>
      <c r="K117">
        <f t="shared" si="39"/>
        <v>0.11538461538461539</v>
      </c>
      <c r="L117">
        <f t="shared" si="40"/>
        <v>1.282051282051282E-2</v>
      </c>
      <c r="M117">
        <f t="shared" si="37"/>
        <v>0.218</v>
      </c>
    </row>
    <row r="118" spans="1:13" x14ac:dyDescent="0.2">
      <c r="A118" t="s">
        <v>545</v>
      </c>
      <c r="B118">
        <v>147</v>
      </c>
      <c r="C118">
        <v>12</v>
      </c>
      <c r="D118">
        <v>1</v>
      </c>
      <c r="E118">
        <v>12</v>
      </c>
      <c r="F118">
        <v>0</v>
      </c>
      <c r="G118">
        <v>0.252</v>
      </c>
      <c r="I118">
        <f t="shared" si="36"/>
        <v>8.1632653061224483E-2</v>
      </c>
      <c r="J118">
        <f t="shared" si="38"/>
        <v>6.8027210884353739E-3</v>
      </c>
      <c r="K118">
        <f t="shared" si="39"/>
        <v>8.1632653061224483E-2</v>
      </c>
      <c r="L118">
        <f t="shared" si="40"/>
        <v>0</v>
      </c>
      <c r="M118">
        <f t="shared" si="37"/>
        <v>0.252</v>
      </c>
    </row>
    <row r="119" spans="1:13" x14ac:dyDescent="0.2">
      <c r="A119" t="s">
        <v>390</v>
      </c>
      <c r="B119">
        <v>230</v>
      </c>
      <c r="C119">
        <v>22</v>
      </c>
      <c r="D119">
        <v>7</v>
      </c>
      <c r="E119">
        <v>16</v>
      </c>
      <c r="F119">
        <v>0</v>
      </c>
      <c r="G119">
        <v>0.157</v>
      </c>
      <c r="I119">
        <f t="shared" si="36"/>
        <v>9.5652173913043481E-2</v>
      </c>
      <c r="J119">
        <f t="shared" si="38"/>
        <v>3.0434782608695653E-2</v>
      </c>
      <c r="K119">
        <f t="shared" si="39"/>
        <v>6.9565217391304349E-2</v>
      </c>
      <c r="L119">
        <f t="shared" si="40"/>
        <v>0</v>
      </c>
      <c r="M119">
        <f t="shared" si="37"/>
        <v>0.157</v>
      </c>
    </row>
    <row r="120" spans="1:13" x14ac:dyDescent="0.2">
      <c r="I120" t="e">
        <f t="shared" si="36"/>
        <v>#DIV/0!</v>
      </c>
      <c r="J120" t="e">
        <f t="shared" si="38"/>
        <v>#DIV/0!</v>
      </c>
      <c r="K120" t="e">
        <f t="shared" si="39"/>
        <v>#DIV/0!</v>
      </c>
      <c r="L120" t="e">
        <f t="shared" si="40"/>
        <v>#DIV/0!</v>
      </c>
      <c r="M120">
        <f t="shared" si="37"/>
        <v>0</v>
      </c>
    </row>
    <row r="121" spans="1:13" x14ac:dyDescent="0.2">
      <c r="A121">
        <v>2018</v>
      </c>
      <c r="I121" t="e">
        <f t="shared" si="36"/>
        <v>#DIV/0!</v>
      </c>
      <c r="J121" t="e">
        <f t="shared" si="38"/>
        <v>#DIV/0!</v>
      </c>
      <c r="K121" t="e">
        <f t="shared" si="39"/>
        <v>#DIV/0!</v>
      </c>
      <c r="L121" t="e">
        <f t="shared" si="40"/>
        <v>#DIV/0!</v>
      </c>
      <c r="M121">
        <f t="shared" si="37"/>
        <v>0</v>
      </c>
    </row>
    <row r="122" spans="1:13" x14ac:dyDescent="0.2">
      <c r="A122" t="s">
        <v>51</v>
      </c>
      <c r="B122" t="s">
        <v>52</v>
      </c>
      <c r="C122" t="s">
        <v>7</v>
      </c>
      <c r="D122" t="s">
        <v>4</v>
      </c>
      <c r="E122" t="s">
        <v>10</v>
      </c>
      <c r="F122" t="s">
        <v>13</v>
      </c>
      <c r="G122" t="s">
        <v>2</v>
      </c>
      <c r="I122" t="e">
        <f t="shared" si="36"/>
        <v>#VALUE!</v>
      </c>
      <c r="J122" t="e">
        <f t="shared" si="38"/>
        <v>#VALUE!</v>
      </c>
      <c r="K122" t="e">
        <f t="shared" si="39"/>
        <v>#VALUE!</v>
      </c>
      <c r="L122" t="e">
        <f t="shared" si="40"/>
        <v>#VALUE!</v>
      </c>
      <c r="M122" t="str">
        <f t="shared" si="37"/>
        <v>AVG</v>
      </c>
    </row>
    <row r="123" spans="1:13" x14ac:dyDescent="0.2">
      <c r="A123" t="s">
        <v>511</v>
      </c>
      <c r="B123">
        <v>578</v>
      </c>
      <c r="C123">
        <v>110</v>
      </c>
      <c r="D123">
        <v>39</v>
      </c>
      <c r="E123">
        <v>105</v>
      </c>
      <c r="F123">
        <v>34</v>
      </c>
      <c r="G123">
        <v>0.27</v>
      </c>
      <c r="I123">
        <f t="shared" si="36"/>
        <v>0.19031141868512111</v>
      </c>
      <c r="J123">
        <f t="shared" si="38"/>
        <v>6.7474048442906581E-2</v>
      </c>
      <c r="K123">
        <f t="shared" si="39"/>
        <v>0.18166089965397925</v>
      </c>
      <c r="L123">
        <f t="shared" si="40"/>
        <v>5.8823529411764705E-2</v>
      </c>
      <c r="M123">
        <f t="shared" si="37"/>
        <v>0.27</v>
      </c>
    </row>
    <row r="124" spans="1:13" x14ac:dyDescent="0.2">
      <c r="A124" t="s">
        <v>520</v>
      </c>
      <c r="B124">
        <v>590</v>
      </c>
      <c r="C124">
        <v>104</v>
      </c>
      <c r="D124">
        <v>38</v>
      </c>
      <c r="E124">
        <v>110</v>
      </c>
      <c r="F124">
        <v>2</v>
      </c>
      <c r="G124">
        <v>0.29699999999999999</v>
      </c>
      <c r="I124">
        <f t="shared" si="36"/>
        <v>0.17627118644067796</v>
      </c>
      <c r="J124">
        <f t="shared" si="38"/>
        <v>6.4406779661016947E-2</v>
      </c>
      <c r="K124">
        <f t="shared" si="39"/>
        <v>0.1864406779661017</v>
      </c>
      <c r="L124">
        <f t="shared" si="40"/>
        <v>3.3898305084745762E-3</v>
      </c>
      <c r="M124">
        <f t="shared" si="37"/>
        <v>0.29699999999999999</v>
      </c>
    </row>
    <row r="125" spans="1:13" x14ac:dyDescent="0.2">
      <c r="A125" t="s">
        <v>527</v>
      </c>
      <c r="B125">
        <v>594</v>
      </c>
      <c r="C125">
        <v>105</v>
      </c>
      <c r="D125">
        <v>31</v>
      </c>
      <c r="E125">
        <v>103</v>
      </c>
      <c r="F125">
        <v>10</v>
      </c>
      <c r="G125">
        <v>0.28599999999999998</v>
      </c>
      <c r="I125">
        <f t="shared" si="36"/>
        <v>0.17676767676767677</v>
      </c>
      <c r="J125">
        <f t="shared" si="38"/>
        <v>5.2188552188552187E-2</v>
      </c>
      <c r="K125">
        <f t="shared" si="39"/>
        <v>0.17340067340067339</v>
      </c>
      <c r="L125">
        <f t="shared" si="40"/>
        <v>1.6835016835016835E-2</v>
      </c>
      <c r="M125">
        <f t="shared" si="37"/>
        <v>0.28599999999999998</v>
      </c>
    </row>
    <row r="126" spans="1:13" x14ac:dyDescent="0.2">
      <c r="A126" t="s">
        <v>391</v>
      </c>
      <c r="B126">
        <v>564</v>
      </c>
      <c r="C126">
        <v>111</v>
      </c>
      <c r="D126">
        <v>36</v>
      </c>
      <c r="E126">
        <v>81</v>
      </c>
      <c r="F126">
        <v>4</v>
      </c>
      <c r="G126">
        <v>0.25700000000000001</v>
      </c>
      <c r="I126">
        <f t="shared" si="36"/>
        <v>0.19680851063829788</v>
      </c>
      <c r="J126">
        <f t="shared" si="38"/>
        <v>6.3829787234042548E-2</v>
      </c>
      <c r="K126">
        <f t="shared" si="39"/>
        <v>0.14361702127659576</v>
      </c>
      <c r="L126">
        <f t="shared" si="40"/>
        <v>7.0921985815602835E-3</v>
      </c>
      <c r="M126">
        <f t="shared" si="37"/>
        <v>0.25700000000000001</v>
      </c>
    </row>
    <row r="127" spans="1:13" x14ac:dyDescent="0.2">
      <c r="A127" t="s">
        <v>513</v>
      </c>
      <c r="B127">
        <v>527</v>
      </c>
      <c r="C127">
        <v>79</v>
      </c>
      <c r="D127">
        <v>34</v>
      </c>
      <c r="E127">
        <v>104</v>
      </c>
      <c r="F127">
        <v>1</v>
      </c>
      <c r="G127">
        <v>0.28299999999999997</v>
      </c>
      <c r="I127">
        <f t="shared" si="36"/>
        <v>0.14990512333965844</v>
      </c>
      <c r="J127">
        <f t="shared" si="38"/>
        <v>6.4516129032258063E-2</v>
      </c>
      <c r="K127">
        <f t="shared" si="39"/>
        <v>0.19734345351043645</v>
      </c>
      <c r="L127">
        <f t="shared" si="40"/>
        <v>1.8975332068311196E-3</v>
      </c>
      <c r="M127">
        <f t="shared" si="37"/>
        <v>0.28299999999999997</v>
      </c>
    </row>
    <row r="128" spans="1:13" x14ac:dyDescent="0.2">
      <c r="A128" t="s">
        <v>537</v>
      </c>
      <c r="B128">
        <v>573</v>
      </c>
      <c r="C128">
        <v>83</v>
      </c>
      <c r="D128">
        <v>27</v>
      </c>
      <c r="E128">
        <v>92</v>
      </c>
      <c r="F128">
        <v>2</v>
      </c>
      <c r="G128">
        <v>0.29699999999999999</v>
      </c>
      <c r="I128">
        <f t="shared" si="36"/>
        <v>0.14485165794066318</v>
      </c>
      <c r="J128">
        <f t="shared" si="38"/>
        <v>4.712041884816754E-2</v>
      </c>
      <c r="K128">
        <f t="shared" si="39"/>
        <v>0.16055846422338568</v>
      </c>
      <c r="L128">
        <f t="shared" si="40"/>
        <v>3.4904013961605585E-3</v>
      </c>
      <c r="M128">
        <f t="shared" si="37"/>
        <v>0.29699999999999999</v>
      </c>
    </row>
    <row r="129" spans="1:13" x14ac:dyDescent="0.2">
      <c r="A129" t="s">
        <v>433</v>
      </c>
      <c r="B129">
        <v>586</v>
      </c>
      <c r="C129">
        <v>91</v>
      </c>
      <c r="D129">
        <v>10</v>
      </c>
      <c r="E129">
        <v>63</v>
      </c>
      <c r="F129">
        <v>20</v>
      </c>
      <c r="G129">
        <v>0.30399999999999999</v>
      </c>
      <c r="I129">
        <f t="shared" si="36"/>
        <v>0.1552901023890785</v>
      </c>
      <c r="J129">
        <f t="shared" si="38"/>
        <v>1.7064846416382253E-2</v>
      </c>
      <c r="K129">
        <f t="shared" si="39"/>
        <v>0.10750853242320819</v>
      </c>
      <c r="L129">
        <f t="shared" si="40"/>
        <v>3.4129692832764506E-2</v>
      </c>
      <c r="M129">
        <f t="shared" si="37"/>
        <v>0.30399999999999999</v>
      </c>
    </row>
    <row r="130" spans="1:13" x14ac:dyDescent="0.2">
      <c r="A130" t="s">
        <v>390</v>
      </c>
      <c r="B130">
        <v>498</v>
      </c>
      <c r="C130">
        <v>73</v>
      </c>
      <c r="D130">
        <v>32</v>
      </c>
      <c r="E130">
        <v>86</v>
      </c>
      <c r="F130">
        <v>5</v>
      </c>
      <c r="G130">
        <v>0.24099999999999999</v>
      </c>
      <c r="I130">
        <f t="shared" si="36"/>
        <v>0.1465863453815261</v>
      </c>
      <c r="J130">
        <f t="shared" si="38"/>
        <v>6.4257028112449793E-2</v>
      </c>
      <c r="K130">
        <f t="shared" si="39"/>
        <v>0.17269076305220885</v>
      </c>
      <c r="L130">
        <f t="shared" si="40"/>
        <v>1.0040160642570281E-2</v>
      </c>
      <c r="M130">
        <f t="shared" si="37"/>
        <v>0.24099999999999999</v>
      </c>
    </row>
    <row r="131" spans="1:13" x14ac:dyDescent="0.2">
      <c r="A131" t="s">
        <v>361</v>
      </c>
      <c r="B131">
        <v>533</v>
      </c>
      <c r="C131">
        <v>90</v>
      </c>
      <c r="D131">
        <v>15</v>
      </c>
      <c r="E131">
        <v>62</v>
      </c>
      <c r="F131">
        <v>6</v>
      </c>
      <c r="G131">
        <v>0.27600000000000002</v>
      </c>
      <c r="I131">
        <f t="shared" si="36"/>
        <v>0.16885553470919323</v>
      </c>
      <c r="J131">
        <f t="shared" si="38"/>
        <v>2.8142589118198873E-2</v>
      </c>
      <c r="K131">
        <f t="shared" si="39"/>
        <v>0.11632270168855535</v>
      </c>
      <c r="L131">
        <f t="shared" si="40"/>
        <v>1.125703564727955E-2</v>
      </c>
      <c r="M131">
        <f t="shared" si="37"/>
        <v>0.27600000000000002</v>
      </c>
    </row>
    <row r="132" spans="1:13" x14ac:dyDescent="0.2">
      <c r="A132" t="s">
        <v>434</v>
      </c>
      <c r="B132">
        <v>487</v>
      </c>
      <c r="C132">
        <v>62</v>
      </c>
      <c r="D132">
        <v>7</v>
      </c>
      <c r="E132">
        <v>61</v>
      </c>
      <c r="F132">
        <v>16</v>
      </c>
      <c r="G132">
        <v>0.3</v>
      </c>
      <c r="I132">
        <f t="shared" ref="I132:I173" si="41">C132/$B132</f>
        <v>0.12731006160164271</v>
      </c>
      <c r="J132">
        <f t="shared" si="38"/>
        <v>1.4373716632443531E-2</v>
      </c>
      <c r="K132">
        <f t="shared" si="39"/>
        <v>0.12525667351129363</v>
      </c>
      <c r="L132">
        <f t="shared" si="40"/>
        <v>3.2854209445585217E-2</v>
      </c>
      <c r="M132">
        <f t="shared" ref="M132:M173" si="42">G132</f>
        <v>0.3</v>
      </c>
    </row>
    <row r="133" spans="1:13" x14ac:dyDescent="0.2">
      <c r="A133" t="s">
        <v>460</v>
      </c>
      <c r="B133">
        <v>464</v>
      </c>
      <c r="C133">
        <v>63</v>
      </c>
      <c r="D133">
        <v>19</v>
      </c>
      <c r="E133">
        <v>76</v>
      </c>
      <c r="F133">
        <v>1</v>
      </c>
      <c r="G133">
        <v>0.27200000000000002</v>
      </c>
      <c r="I133">
        <f t="shared" si="41"/>
        <v>0.13577586206896552</v>
      </c>
      <c r="J133">
        <f t="shared" si="38"/>
        <v>4.0948275862068964E-2</v>
      </c>
      <c r="K133">
        <f t="shared" si="39"/>
        <v>0.16379310344827586</v>
      </c>
      <c r="L133">
        <f t="shared" si="40"/>
        <v>2.1551724137931034E-3</v>
      </c>
      <c r="M133">
        <f t="shared" si="42"/>
        <v>0.27200000000000002</v>
      </c>
    </row>
    <row r="134" spans="1:13" x14ac:dyDescent="0.2">
      <c r="A134" t="s">
        <v>514</v>
      </c>
      <c r="B134">
        <v>590</v>
      </c>
      <c r="C134">
        <v>87</v>
      </c>
      <c r="D134">
        <v>11</v>
      </c>
      <c r="E134">
        <v>65</v>
      </c>
      <c r="F134">
        <v>2</v>
      </c>
      <c r="G134">
        <v>0.27300000000000002</v>
      </c>
      <c r="I134">
        <f t="shared" si="41"/>
        <v>0.14745762711864407</v>
      </c>
      <c r="J134">
        <f t="shared" si="38"/>
        <v>1.864406779661017E-2</v>
      </c>
      <c r="K134">
        <f t="shared" si="39"/>
        <v>0.11016949152542373</v>
      </c>
      <c r="L134">
        <f t="shared" si="40"/>
        <v>3.3898305084745762E-3</v>
      </c>
      <c r="M134">
        <f t="shared" si="42"/>
        <v>0.27300000000000002</v>
      </c>
    </row>
    <row r="135" spans="1:13" x14ac:dyDescent="0.2">
      <c r="A135" t="s">
        <v>525</v>
      </c>
      <c r="B135">
        <v>578</v>
      </c>
      <c r="C135">
        <v>73</v>
      </c>
      <c r="D135">
        <v>17</v>
      </c>
      <c r="E135">
        <v>61</v>
      </c>
      <c r="F135">
        <v>12</v>
      </c>
      <c r="G135">
        <v>0.23499999999999999</v>
      </c>
      <c r="I135">
        <f t="shared" si="41"/>
        <v>0.12629757785467127</v>
      </c>
      <c r="J135">
        <f t="shared" si="38"/>
        <v>2.9411764705882353E-2</v>
      </c>
      <c r="K135">
        <f t="shared" si="39"/>
        <v>0.10553633217993079</v>
      </c>
      <c r="L135">
        <f t="shared" si="40"/>
        <v>2.0761245674740483E-2</v>
      </c>
      <c r="M135">
        <f t="shared" si="42"/>
        <v>0.23499999999999999</v>
      </c>
    </row>
    <row r="136" spans="1:13" x14ac:dyDescent="0.2">
      <c r="A136" t="s">
        <v>515</v>
      </c>
      <c r="B136">
        <v>433</v>
      </c>
      <c r="C136">
        <v>48</v>
      </c>
      <c r="D136">
        <v>22</v>
      </c>
      <c r="E136">
        <v>68</v>
      </c>
      <c r="F136">
        <v>1</v>
      </c>
      <c r="G136">
        <v>0.27</v>
      </c>
      <c r="I136">
        <f t="shared" si="41"/>
        <v>0.11085450346420324</v>
      </c>
      <c r="J136">
        <f t="shared" si="38"/>
        <v>5.0808314087759814E-2</v>
      </c>
      <c r="K136">
        <f t="shared" si="39"/>
        <v>0.15704387990762125</v>
      </c>
      <c r="L136">
        <f t="shared" si="40"/>
        <v>2.3094688221709007E-3</v>
      </c>
      <c r="M136">
        <f t="shared" si="42"/>
        <v>0.27</v>
      </c>
    </row>
    <row r="137" spans="1:13" x14ac:dyDescent="0.2">
      <c r="A137" t="s">
        <v>512</v>
      </c>
      <c r="B137">
        <v>450</v>
      </c>
      <c r="C137">
        <v>59</v>
      </c>
      <c r="D137">
        <v>21</v>
      </c>
      <c r="E137">
        <v>66</v>
      </c>
      <c r="F137">
        <v>5</v>
      </c>
      <c r="G137">
        <v>0.24</v>
      </c>
      <c r="I137">
        <f t="shared" si="41"/>
        <v>0.13111111111111112</v>
      </c>
      <c r="J137">
        <f t="shared" si="38"/>
        <v>4.6666666666666669E-2</v>
      </c>
      <c r="K137">
        <f t="shared" si="39"/>
        <v>0.14666666666666667</v>
      </c>
      <c r="L137">
        <f t="shared" si="40"/>
        <v>1.1111111111111112E-2</v>
      </c>
      <c r="M137">
        <f t="shared" si="42"/>
        <v>0.24</v>
      </c>
    </row>
    <row r="138" spans="1:13" x14ac:dyDescent="0.2">
      <c r="A138" t="s">
        <v>393</v>
      </c>
      <c r="B138">
        <v>489</v>
      </c>
      <c r="C138">
        <v>61</v>
      </c>
      <c r="D138">
        <v>16</v>
      </c>
      <c r="E138">
        <v>68</v>
      </c>
      <c r="F138">
        <v>2</v>
      </c>
      <c r="G138">
        <v>0.247</v>
      </c>
      <c r="I138">
        <f t="shared" si="41"/>
        <v>0.12474437627811862</v>
      </c>
      <c r="J138">
        <f t="shared" si="38"/>
        <v>3.2719836400817999E-2</v>
      </c>
      <c r="K138">
        <f t="shared" si="39"/>
        <v>0.13905930470347649</v>
      </c>
      <c r="L138">
        <f t="shared" si="40"/>
        <v>4.0899795501022499E-3</v>
      </c>
      <c r="M138">
        <f t="shared" si="42"/>
        <v>0.247</v>
      </c>
    </row>
    <row r="139" spans="1:13" x14ac:dyDescent="0.2">
      <c r="A139" t="s">
        <v>545</v>
      </c>
      <c r="B139">
        <v>503</v>
      </c>
      <c r="C139">
        <v>59</v>
      </c>
      <c r="D139">
        <v>4</v>
      </c>
      <c r="E139">
        <v>44</v>
      </c>
      <c r="F139">
        <v>12</v>
      </c>
      <c r="G139">
        <v>0.29399999999999998</v>
      </c>
      <c r="I139">
        <f t="shared" si="41"/>
        <v>0.1172962226640159</v>
      </c>
      <c r="J139">
        <f t="shared" si="38"/>
        <v>7.9522862823061622E-3</v>
      </c>
      <c r="K139">
        <f t="shared" si="39"/>
        <v>8.74751491053678E-2</v>
      </c>
      <c r="L139">
        <f t="shared" si="40"/>
        <v>2.3856858846918488E-2</v>
      </c>
      <c r="M139">
        <f t="shared" si="42"/>
        <v>0.29399999999999998</v>
      </c>
    </row>
    <row r="140" spans="1:13" x14ac:dyDescent="0.2">
      <c r="A140" t="s">
        <v>368</v>
      </c>
      <c r="B140">
        <v>539</v>
      </c>
      <c r="C140">
        <v>78</v>
      </c>
      <c r="D140">
        <v>19</v>
      </c>
      <c r="E140">
        <v>54</v>
      </c>
      <c r="F140">
        <v>3</v>
      </c>
      <c r="G140">
        <v>0.22500000000000001</v>
      </c>
      <c r="I140">
        <f t="shared" si="41"/>
        <v>0.14471243042671614</v>
      </c>
      <c r="J140">
        <f t="shared" si="38"/>
        <v>3.525046382189239E-2</v>
      </c>
      <c r="K140">
        <f t="shared" si="39"/>
        <v>0.10018552875695733</v>
      </c>
      <c r="L140">
        <f t="shared" si="40"/>
        <v>5.5658627087198514E-3</v>
      </c>
      <c r="M140">
        <f t="shared" si="42"/>
        <v>0.22500000000000001</v>
      </c>
    </row>
    <row r="141" spans="1:13" x14ac:dyDescent="0.2">
      <c r="A141" t="s">
        <v>531</v>
      </c>
      <c r="B141">
        <v>389</v>
      </c>
      <c r="C141">
        <v>59</v>
      </c>
      <c r="D141">
        <v>13</v>
      </c>
      <c r="E141">
        <v>52</v>
      </c>
      <c r="F141">
        <v>2</v>
      </c>
      <c r="G141">
        <v>0.27300000000000002</v>
      </c>
      <c r="I141">
        <f t="shared" si="41"/>
        <v>0.15167095115681234</v>
      </c>
      <c r="J141">
        <f t="shared" si="38"/>
        <v>3.3419023136246784E-2</v>
      </c>
      <c r="K141">
        <f t="shared" si="39"/>
        <v>0.13367609254498714</v>
      </c>
      <c r="L141">
        <f t="shared" si="40"/>
        <v>5.1413881748071976E-3</v>
      </c>
      <c r="M141">
        <f t="shared" si="42"/>
        <v>0.27300000000000002</v>
      </c>
    </row>
    <row r="142" spans="1:13" x14ac:dyDescent="0.2">
      <c r="A142" t="s">
        <v>394</v>
      </c>
      <c r="B142">
        <v>408</v>
      </c>
      <c r="C142">
        <v>54</v>
      </c>
      <c r="D142">
        <v>18</v>
      </c>
      <c r="E142">
        <v>59</v>
      </c>
      <c r="F142">
        <v>9</v>
      </c>
      <c r="G142">
        <v>0.21299999999999999</v>
      </c>
      <c r="I142">
        <f t="shared" si="41"/>
        <v>0.13235294117647059</v>
      </c>
      <c r="J142">
        <f t="shared" si="38"/>
        <v>4.4117647058823532E-2</v>
      </c>
      <c r="K142">
        <f t="shared" si="39"/>
        <v>0.14460784313725492</v>
      </c>
      <c r="L142">
        <f t="shared" si="40"/>
        <v>2.2058823529411766E-2</v>
      </c>
      <c r="M142">
        <f t="shared" si="42"/>
        <v>0.21299999999999999</v>
      </c>
    </row>
    <row r="143" spans="1:13" x14ac:dyDescent="0.2">
      <c r="A143" t="s">
        <v>535</v>
      </c>
      <c r="B143">
        <v>600</v>
      </c>
      <c r="C143">
        <v>62</v>
      </c>
      <c r="D143">
        <v>8</v>
      </c>
      <c r="E143">
        <v>55</v>
      </c>
      <c r="F143">
        <v>14</v>
      </c>
      <c r="G143">
        <v>0.24199999999999999</v>
      </c>
      <c r="I143">
        <f t="shared" si="41"/>
        <v>0.10333333333333333</v>
      </c>
      <c r="J143">
        <f t="shared" si="38"/>
        <v>1.3333333333333334E-2</v>
      </c>
      <c r="K143">
        <f t="shared" si="39"/>
        <v>9.166666666666666E-2</v>
      </c>
      <c r="L143">
        <f t="shared" si="40"/>
        <v>2.3333333333333334E-2</v>
      </c>
      <c r="M143">
        <f t="shared" si="42"/>
        <v>0.24199999999999999</v>
      </c>
    </row>
    <row r="144" spans="1:13" x14ac:dyDescent="0.2">
      <c r="A144" t="s">
        <v>374</v>
      </c>
      <c r="B144">
        <v>415</v>
      </c>
      <c r="C144">
        <v>49</v>
      </c>
      <c r="D144">
        <v>11</v>
      </c>
      <c r="E144">
        <v>58</v>
      </c>
      <c r="F144">
        <v>0</v>
      </c>
      <c r="G144">
        <v>0.27700000000000002</v>
      </c>
      <c r="I144">
        <f t="shared" si="41"/>
        <v>0.1180722891566265</v>
      </c>
      <c r="J144">
        <f t="shared" si="38"/>
        <v>2.6506024096385541E-2</v>
      </c>
      <c r="K144">
        <f t="shared" si="39"/>
        <v>0.13975903614457832</v>
      </c>
      <c r="L144">
        <f t="shared" si="40"/>
        <v>0</v>
      </c>
      <c r="M144">
        <f t="shared" si="42"/>
        <v>0.27700000000000002</v>
      </c>
    </row>
    <row r="145" spans="1:13" x14ac:dyDescent="0.2">
      <c r="A145" t="s">
        <v>383</v>
      </c>
      <c r="B145">
        <v>351</v>
      </c>
      <c r="C145">
        <v>49</v>
      </c>
      <c r="D145">
        <v>11</v>
      </c>
      <c r="E145">
        <v>47</v>
      </c>
      <c r="F145">
        <v>2</v>
      </c>
      <c r="G145">
        <v>0.26200000000000001</v>
      </c>
      <c r="I145">
        <f t="shared" si="41"/>
        <v>0.1396011396011396</v>
      </c>
      <c r="J145">
        <f t="shared" si="38"/>
        <v>3.1339031339031341E-2</v>
      </c>
      <c r="K145">
        <f t="shared" si="39"/>
        <v>0.13390313390313391</v>
      </c>
      <c r="L145">
        <f t="shared" si="40"/>
        <v>5.6980056980056983E-3</v>
      </c>
      <c r="M145">
        <f t="shared" si="42"/>
        <v>0.26200000000000001</v>
      </c>
    </row>
    <row r="146" spans="1:13" x14ac:dyDescent="0.2">
      <c r="A146" t="s">
        <v>536</v>
      </c>
      <c r="B146">
        <v>321</v>
      </c>
      <c r="C146">
        <v>41</v>
      </c>
      <c r="D146">
        <v>7</v>
      </c>
      <c r="E146">
        <v>46</v>
      </c>
      <c r="F146">
        <v>7</v>
      </c>
      <c r="G146">
        <v>0.27700000000000002</v>
      </c>
      <c r="I146">
        <f t="shared" si="41"/>
        <v>0.1277258566978193</v>
      </c>
      <c r="J146">
        <f t="shared" si="38"/>
        <v>2.1806853582554516E-2</v>
      </c>
      <c r="K146">
        <f t="shared" si="39"/>
        <v>0.14330218068535824</v>
      </c>
      <c r="L146">
        <f t="shared" si="40"/>
        <v>2.1806853582554516E-2</v>
      </c>
      <c r="M146">
        <f t="shared" si="42"/>
        <v>0.27700000000000002</v>
      </c>
    </row>
    <row r="147" spans="1:13" x14ac:dyDescent="0.2">
      <c r="A147" t="s">
        <v>519</v>
      </c>
      <c r="B147">
        <v>356</v>
      </c>
      <c r="C147">
        <v>43</v>
      </c>
      <c r="D147">
        <v>4</v>
      </c>
      <c r="E147">
        <v>34</v>
      </c>
      <c r="F147">
        <v>7</v>
      </c>
      <c r="G147">
        <v>0.26100000000000001</v>
      </c>
      <c r="I147">
        <f t="shared" si="41"/>
        <v>0.12078651685393259</v>
      </c>
      <c r="J147">
        <f t="shared" ref="J147:J173" si="43">D147/$B147</f>
        <v>1.1235955056179775E-2</v>
      </c>
      <c r="K147">
        <f t="shared" ref="K147:K173" si="44">E147/$B147</f>
        <v>9.5505617977528087E-2</v>
      </c>
      <c r="L147">
        <f t="shared" ref="L147:L173" si="45">F147/$B147</f>
        <v>1.9662921348314606E-2</v>
      </c>
      <c r="M147">
        <f t="shared" si="42"/>
        <v>0.26100000000000001</v>
      </c>
    </row>
    <row r="148" spans="1:13" x14ac:dyDescent="0.2">
      <c r="A148" t="s">
        <v>485</v>
      </c>
      <c r="B148">
        <v>335</v>
      </c>
      <c r="C148">
        <v>42</v>
      </c>
      <c r="D148">
        <v>6</v>
      </c>
      <c r="E148">
        <v>39</v>
      </c>
      <c r="F148">
        <v>5</v>
      </c>
      <c r="G148">
        <v>0.251</v>
      </c>
      <c r="I148">
        <f t="shared" si="41"/>
        <v>0.1253731343283582</v>
      </c>
      <c r="J148">
        <f t="shared" si="43"/>
        <v>1.7910447761194031E-2</v>
      </c>
      <c r="K148">
        <f t="shared" si="44"/>
        <v>0.11641791044776119</v>
      </c>
      <c r="L148">
        <f t="shared" si="45"/>
        <v>1.4925373134328358E-2</v>
      </c>
      <c r="M148">
        <f t="shared" si="42"/>
        <v>0.251</v>
      </c>
    </row>
    <row r="149" spans="1:13" x14ac:dyDescent="0.2">
      <c r="A149" t="s">
        <v>439</v>
      </c>
      <c r="B149">
        <v>225</v>
      </c>
      <c r="C149">
        <v>35</v>
      </c>
      <c r="D149">
        <v>3</v>
      </c>
      <c r="E149">
        <v>19</v>
      </c>
      <c r="F149">
        <v>7</v>
      </c>
      <c r="G149">
        <v>0.32900000000000001</v>
      </c>
      <c r="I149">
        <f t="shared" si="41"/>
        <v>0.15555555555555556</v>
      </c>
      <c r="J149">
        <f t="shared" si="43"/>
        <v>1.3333333333333334E-2</v>
      </c>
      <c r="K149">
        <f t="shared" si="44"/>
        <v>8.4444444444444447E-2</v>
      </c>
      <c r="L149">
        <f t="shared" si="45"/>
        <v>3.111111111111111E-2</v>
      </c>
      <c r="M149">
        <f t="shared" si="42"/>
        <v>0.32900000000000001</v>
      </c>
    </row>
    <row r="150" spans="1:13" x14ac:dyDescent="0.2">
      <c r="A150" t="s">
        <v>454</v>
      </c>
      <c r="B150">
        <v>344</v>
      </c>
      <c r="C150">
        <v>41</v>
      </c>
      <c r="D150">
        <v>8</v>
      </c>
      <c r="E150">
        <v>37</v>
      </c>
      <c r="F150">
        <v>3</v>
      </c>
      <c r="G150">
        <v>0.25</v>
      </c>
      <c r="I150">
        <f t="shared" si="41"/>
        <v>0.11918604651162791</v>
      </c>
      <c r="J150">
        <f t="shared" si="43"/>
        <v>2.3255813953488372E-2</v>
      </c>
      <c r="K150">
        <f t="shared" si="44"/>
        <v>0.10755813953488372</v>
      </c>
      <c r="L150">
        <f t="shared" si="45"/>
        <v>8.7209302325581394E-3</v>
      </c>
      <c r="M150">
        <f t="shared" si="42"/>
        <v>0.25</v>
      </c>
    </row>
    <row r="151" spans="1:13" x14ac:dyDescent="0.2">
      <c r="A151" t="s">
        <v>411</v>
      </c>
      <c r="B151">
        <v>230</v>
      </c>
      <c r="C151">
        <v>22</v>
      </c>
      <c r="D151">
        <v>9</v>
      </c>
      <c r="E151">
        <v>40</v>
      </c>
      <c r="F151">
        <v>0</v>
      </c>
      <c r="G151">
        <v>0.248</v>
      </c>
      <c r="I151">
        <f t="shared" si="41"/>
        <v>9.5652173913043481E-2</v>
      </c>
      <c r="J151">
        <f t="shared" si="43"/>
        <v>3.9130434782608699E-2</v>
      </c>
      <c r="K151">
        <f t="shared" si="44"/>
        <v>0.17391304347826086</v>
      </c>
      <c r="L151">
        <f t="shared" si="45"/>
        <v>0</v>
      </c>
      <c r="M151">
        <f t="shared" si="42"/>
        <v>0.248</v>
      </c>
    </row>
    <row r="152" spans="1:13" x14ac:dyDescent="0.2">
      <c r="A152" t="s">
        <v>483</v>
      </c>
      <c r="B152">
        <v>296</v>
      </c>
      <c r="C152">
        <v>34</v>
      </c>
      <c r="D152">
        <v>6</v>
      </c>
      <c r="E152">
        <v>31</v>
      </c>
      <c r="F152">
        <v>2</v>
      </c>
      <c r="G152">
        <v>0.247</v>
      </c>
      <c r="I152">
        <f t="shared" si="41"/>
        <v>0.11486486486486487</v>
      </c>
      <c r="J152">
        <f t="shared" si="43"/>
        <v>2.0270270270270271E-2</v>
      </c>
      <c r="K152">
        <f t="shared" si="44"/>
        <v>0.10472972972972973</v>
      </c>
      <c r="L152">
        <f t="shared" si="45"/>
        <v>6.7567567567567571E-3</v>
      </c>
      <c r="M152">
        <f t="shared" si="42"/>
        <v>0.247</v>
      </c>
    </row>
    <row r="153" spans="1:13" x14ac:dyDescent="0.2">
      <c r="A153" t="s">
        <v>465</v>
      </c>
      <c r="B153">
        <v>358</v>
      </c>
      <c r="C153">
        <v>38</v>
      </c>
      <c r="D153">
        <v>4</v>
      </c>
      <c r="E153">
        <v>24</v>
      </c>
      <c r="F153">
        <v>4</v>
      </c>
      <c r="G153">
        <v>0.254</v>
      </c>
      <c r="I153">
        <f t="shared" si="41"/>
        <v>0.10614525139664804</v>
      </c>
      <c r="J153">
        <f t="shared" si="43"/>
        <v>1.11731843575419E-2</v>
      </c>
      <c r="K153">
        <f t="shared" si="44"/>
        <v>6.7039106145251395E-2</v>
      </c>
      <c r="L153">
        <f t="shared" si="45"/>
        <v>1.11731843575419E-2</v>
      </c>
      <c r="M153">
        <f t="shared" si="42"/>
        <v>0.254</v>
      </c>
    </row>
    <row r="154" spans="1:13" x14ac:dyDescent="0.2">
      <c r="A154" t="s">
        <v>530</v>
      </c>
      <c r="B154">
        <v>187</v>
      </c>
      <c r="C154">
        <v>30</v>
      </c>
      <c r="D154">
        <v>8</v>
      </c>
      <c r="E154">
        <v>23</v>
      </c>
      <c r="F154">
        <v>2</v>
      </c>
      <c r="G154">
        <v>0.246</v>
      </c>
      <c r="I154">
        <f t="shared" si="41"/>
        <v>0.16042780748663102</v>
      </c>
      <c r="J154">
        <f t="shared" si="43"/>
        <v>4.2780748663101602E-2</v>
      </c>
      <c r="K154">
        <f t="shared" si="44"/>
        <v>0.12299465240641712</v>
      </c>
      <c r="L154">
        <f t="shared" si="45"/>
        <v>1.06951871657754E-2</v>
      </c>
      <c r="M154">
        <f t="shared" si="42"/>
        <v>0.246</v>
      </c>
    </row>
    <row r="155" spans="1:13" x14ac:dyDescent="0.2">
      <c r="A155" t="s">
        <v>543</v>
      </c>
      <c r="B155">
        <v>308</v>
      </c>
      <c r="C155">
        <v>28</v>
      </c>
      <c r="D155">
        <v>9</v>
      </c>
      <c r="E155">
        <v>36</v>
      </c>
      <c r="F155">
        <v>0</v>
      </c>
      <c r="G155">
        <v>0.23100000000000001</v>
      </c>
      <c r="I155">
        <f t="shared" si="41"/>
        <v>9.0909090909090912E-2</v>
      </c>
      <c r="J155">
        <f t="shared" si="43"/>
        <v>2.922077922077922E-2</v>
      </c>
      <c r="K155">
        <f t="shared" si="44"/>
        <v>0.11688311688311688</v>
      </c>
      <c r="L155">
        <f t="shared" si="45"/>
        <v>0</v>
      </c>
      <c r="M155">
        <f t="shared" si="42"/>
        <v>0.23100000000000001</v>
      </c>
    </row>
    <row r="156" spans="1:13" x14ac:dyDescent="0.2">
      <c r="A156" t="s">
        <v>447</v>
      </c>
      <c r="B156">
        <v>184</v>
      </c>
      <c r="C156">
        <v>23</v>
      </c>
      <c r="D156">
        <v>6</v>
      </c>
      <c r="E156">
        <v>33</v>
      </c>
      <c r="F156">
        <v>3</v>
      </c>
      <c r="G156">
        <v>0.23899999999999999</v>
      </c>
      <c r="I156">
        <f t="shared" si="41"/>
        <v>0.125</v>
      </c>
      <c r="J156">
        <f t="shared" si="43"/>
        <v>3.2608695652173912E-2</v>
      </c>
      <c r="K156">
        <f t="shared" si="44"/>
        <v>0.17934782608695651</v>
      </c>
      <c r="L156">
        <f t="shared" si="45"/>
        <v>1.6304347826086956E-2</v>
      </c>
      <c r="M156">
        <f t="shared" si="42"/>
        <v>0.23899999999999999</v>
      </c>
    </row>
    <row r="157" spans="1:13" x14ac:dyDescent="0.2">
      <c r="A157" t="s">
        <v>406</v>
      </c>
      <c r="B157">
        <v>207</v>
      </c>
      <c r="C157">
        <v>34</v>
      </c>
      <c r="D157">
        <v>6</v>
      </c>
      <c r="E157">
        <v>31</v>
      </c>
      <c r="F157">
        <v>1</v>
      </c>
      <c r="G157">
        <v>0.222</v>
      </c>
      <c r="I157">
        <f t="shared" si="41"/>
        <v>0.16425120772946861</v>
      </c>
      <c r="J157">
        <f t="shared" si="43"/>
        <v>2.8985507246376812E-2</v>
      </c>
      <c r="K157">
        <f t="shared" si="44"/>
        <v>0.14975845410628019</v>
      </c>
      <c r="L157">
        <f t="shared" si="45"/>
        <v>4.830917874396135E-3</v>
      </c>
      <c r="M157">
        <f t="shared" si="42"/>
        <v>0.222</v>
      </c>
    </row>
    <row r="158" spans="1:13" x14ac:dyDescent="0.2">
      <c r="A158" t="s">
        <v>522</v>
      </c>
      <c r="B158">
        <v>230</v>
      </c>
      <c r="C158">
        <v>21</v>
      </c>
      <c r="D158">
        <v>7</v>
      </c>
      <c r="E158">
        <v>29</v>
      </c>
      <c r="F158">
        <v>0</v>
      </c>
      <c r="G158">
        <v>0.248</v>
      </c>
      <c r="I158">
        <f t="shared" si="41"/>
        <v>9.1304347826086957E-2</v>
      </c>
      <c r="J158">
        <f t="shared" si="43"/>
        <v>3.0434782608695653E-2</v>
      </c>
      <c r="K158">
        <f t="shared" si="44"/>
        <v>0.12608695652173912</v>
      </c>
      <c r="L158">
        <f t="shared" si="45"/>
        <v>0</v>
      </c>
      <c r="M158">
        <f t="shared" si="42"/>
        <v>0.248</v>
      </c>
    </row>
    <row r="159" spans="1:13" x14ac:dyDescent="0.2">
      <c r="A159" t="s">
        <v>529</v>
      </c>
      <c r="B159">
        <v>136</v>
      </c>
      <c r="C159">
        <v>17</v>
      </c>
      <c r="D159">
        <v>1</v>
      </c>
      <c r="E159">
        <v>16</v>
      </c>
      <c r="F159">
        <v>3</v>
      </c>
      <c r="G159">
        <v>0.26500000000000001</v>
      </c>
      <c r="I159">
        <f t="shared" si="41"/>
        <v>0.125</v>
      </c>
      <c r="J159">
        <f t="shared" si="43"/>
        <v>7.3529411764705881E-3</v>
      </c>
      <c r="K159">
        <f t="shared" si="44"/>
        <v>0.11764705882352941</v>
      </c>
      <c r="L159">
        <f t="shared" si="45"/>
        <v>2.2058823529411766E-2</v>
      </c>
      <c r="M159">
        <f t="shared" si="42"/>
        <v>0.26500000000000001</v>
      </c>
    </row>
    <row r="160" spans="1:13" x14ac:dyDescent="0.2">
      <c r="A160" t="s">
        <v>528</v>
      </c>
      <c r="B160">
        <v>109</v>
      </c>
      <c r="C160">
        <v>15</v>
      </c>
      <c r="D160">
        <v>1</v>
      </c>
      <c r="E160">
        <v>15</v>
      </c>
      <c r="F160">
        <v>0</v>
      </c>
      <c r="G160">
        <v>0.312</v>
      </c>
      <c r="I160">
        <f t="shared" si="41"/>
        <v>0.13761467889908258</v>
      </c>
      <c r="J160">
        <f t="shared" si="43"/>
        <v>9.1743119266055051E-3</v>
      </c>
      <c r="K160">
        <f t="shared" si="44"/>
        <v>0.13761467889908258</v>
      </c>
      <c r="L160">
        <f t="shared" si="45"/>
        <v>0</v>
      </c>
      <c r="M160">
        <f t="shared" si="42"/>
        <v>0.312</v>
      </c>
    </row>
    <row r="161" spans="1:13" x14ac:dyDescent="0.2">
      <c r="A161" t="s">
        <v>474</v>
      </c>
      <c r="B161">
        <v>181</v>
      </c>
      <c r="C161">
        <v>15</v>
      </c>
      <c r="D161">
        <v>3</v>
      </c>
      <c r="E161">
        <v>15</v>
      </c>
      <c r="F161">
        <v>3</v>
      </c>
      <c r="G161">
        <v>0.221</v>
      </c>
      <c r="I161">
        <f t="shared" si="41"/>
        <v>8.2872928176795577E-2</v>
      </c>
      <c r="J161">
        <f t="shared" si="43"/>
        <v>1.6574585635359115E-2</v>
      </c>
      <c r="K161">
        <f t="shared" si="44"/>
        <v>8.2872928176795577E-2</v>
      </c>
      <c r="L161">
        <f t="shared" si="45"/>
        <v>1.6574585635359115E-2</v>
      </c>
      <c r="M161">
        <f t="shared" si="42"/>
        <v>0.221</v>
      </c>
    </row>
    <row r="162" spans="1:13" x14ac:dyDescent="0.2">
      <c r="A162" t="s">
        <v>546</v>
      </c>
      <c r="B162">
        <v>109</v>
      </c>
      <c r="C162">
        <v>20</v>
      </c>
      <c r="D162">
        <v>3</v>
      </c>
      <c r="E162">
        <v>9</v>
      </c>
      <c r="F162">
        <v>2</v>
      </c>
      <c r="G162">
        <v>0.183</v>
      </c>
      <c r="I162">
        <f t="shared" si="41"/>
        <v>0.1834862385321101</v>
      </c>
      <c r="J162">
        <f t="shared" si="43"/>
        <v>2.7522935779816515E-2</v>
      </c>
      <c r="K162">
        <f t="shared" si="44"/>
        <v>8.2568807339449546E-2</v>
      </c>
      <c r="L162">
        <f t="shared" si="45"/>
        <v>1.834862385321101E-2</v>
      </c>
      <c r="M162">
        <f t="shared" si="42"/>
        <v>0.183</v>
      </c>
    </row>
    <row r="163" spans="1:13" x14ac:dyDescent="0.2">
      <c r="A163" t="s">
        <v>404</v>
      </c>
      <c r="B163">
        <v>106</v>
      </c>
      <c r="C163">
        <v>14</v>
      </c>
      <c r="D163">
        <v>3</v>
      </c>
      <c r="E163">
        <v>11</v>
      </c>
      <c r="F163">
        <v>0</v>
      </c>
      <c r="G163">
        <v>0.22600000000000001</v>
      </c>
      <c r="I163">
        <f t="shared" si="41"/>
        <v>0.13207547169811321</v>
      </c>
      <c r="J163">
        <f t="shared" si="43"/>
        <v>2.8301886792452831E-2</v>
      </c>
      <c r="K163">
        <f t="shared" si="44"/>
        <v>0.10377358490566038</v>
      </c>
      <c r="L163">
        <f t="shared" si="45"/>
        <v>0</v>
      </c>
      <c r="M163">
        <f t="shared" si="42"/>
        <v>0.22600000000000001</v>
      </c>
    </row>
    <row r="164" spans="1:13" x14ac:dyDescent="0.2">
      <c r="A164" t="s">
        <v>540</v>
      </c>
      <c r="B164">
        <v>103</v>
      </c>
      <c r="C164">
        <v>11</v>
      </c>
      <c r="D164">
        <v>3</v>
      </c>
      <c r="E164">
        <v>7</v>
      </c>
      <c r="F164">
        <v>0</v>
      </c>
      <c r="G164">
        <v>0.19400000000000001</v>
      </c>
      <c r="I164">
        <f t="shared" si="41"/>
        <v>0.10679611650485436</v>
      </c>
      <c r="J164">
        <f t="shared" si="43"/>
        <v>2.9126213592233011E-2</v>
      </c>
      <c r="K164">
        <f t="shared" si="44"/>
        <v>6.7961165048543687E-2</v>
      </c>
      <c r="L164">
        <f t="shared" si="45"/>
        <v>0</v>
      </c>
      <c r="M164">
        <f t="shared" si="42"/>
        <v>0.19400000000000001</v>
      </c>
    </row>
    <row r="165" spans="1:13" x14ac:dyDescent="0.2">
      <c r="A165" t="s">
        <v>462</v>
      </c>
      <c r="B165">
        <v>48</v>
      </c>
      <c r="C165">
        <v>5</v>
      </c>
      <c r="D165">
        <v>2</v>
      </c>
      <c r="E165">
        <v>5</v>
      </c>
      <c r="F165">
        <v>1</v>
      </c>
      <c r="G165">
        <v>0.20799999999999999</v>
      </c>
      <c r="I165">
        <f t="shared" si="41"/>
        <v>0.10416666666666667</v>
      </c>
      <c r="J165">
        <f t="shared" si="43"/>
        <v>4.1666666666666664E-2</v>
      </c>
      <c r="K165">
        <f t="shared" si="44"/>
        <v>0.10416666666666667</v>
      </c>
      <c r="L165">
        <f t="shared" si="45"/>
        <v>2.0833333333333332E-2</v>
      </c>
      <c r="M165">
        <f t="shared" si="42"/>
        <v>0.20799999999999999</v>
      </c>
    </row>
    <row r="166" spans="1:13" x14ac:dyDescent="0.2">
      <c r="A166" t="s">
        <v>542</v>
      </c>
      <c r="B166">
        <v>94</v>
      </c>
      <c r="C166">
        <v>10</v>
      </c>
      <c r="D166">
        <v>1</v>
      </c>
      <c r="E166">
        <v>8</v>
      </c>
      <c r="F166">
        <v>0</v>
      </c>
      <c r="G166">
        <v>0.21299999999999999</v>
      </c>
      <c r="I166">
        <f t="shared" si="41"/>
        <v>0.10638297872340426</v>
      </c>
      <c r="J166">
        <f t="shared" si="43"/>
        <v>1.0638297872340425E-2</v>
      </c>
      <c r="K166">
        <f t="shared" si="44"/>
        <v>8.5106382978723402E-2</v>
      </c>
      <c r="L166">
        <f t="shared" si="45"/>
        <v>0</v>
      </c>
      <c r="M166">
        <f t="shared" si="42"/>
        <v>0.21299999999999999</v>
      </c>
    </row>
    <row r="167" spans="1:13" x14ac:dyDescent="0.2">
      <c r="A167" t="s">
        <v>547</v>
      </c>
      <c r="B167">
        <v>58</v>
      </c>
      <c r="C167">
        <v>8</v>
      </c>
      <c r="D167">
        <v>0</v>
      </c>
      <c r="E167">
        <v>3</v>
      </c>
      <c r="F167">
        <v>0</v>
      </c>
      <c r="G167">
        <v>0.27600000000000002</v>
      </c>
      <c r="I167">
        <f t="shared" si="41"/>
        <v>0.13793103448275862</v>
      </c>
      <c r="J167">
        <f t="shared" si="43"/>
        <v>0</v>
      </c>
      <c r="K167">
        <f t="shared" si="44"/>
        <v>5.1724137931034482E-2</v>
      </c>
      <c r="L167">
        <f t="shared" si="45"/>
        <v>0</v>
      </c>
      <c r="M167">
        <f t="shared" si="42"/>
        <v>0.27600000000000002</v>
      </c>
    </row>
    <row r="168" spans="1:13" x14ac:dyDescent="0.2">
      <c r="A168" t="s">
        <v>516</v>
      </c>
      <c r="B168">
        <v>43</v>
      </c>
      <c r="C168">
        <v>7</v>
      </c>
      <c r="D168">
        <v>1</v>
      </c>
      <c r="E168">
        <v>3</v>
      </c>
      <c r="F168">
        <v>0</v>
      </c>
      <c r="G168">
        <v>0.23300000000000001</v>
      </c>
      <c r="I168">
        <f t="shared" si="41"/>
        <v>0.16279069767441862</v>
      </c>
      <c r="J168">
        <f t="shared" si="43"/>
        <v>2.3255813953488372E-2</v>
      </c>
      <c r="K168">
        <f t="shared" si="44"/>
        <v>6.9767441860465115E-2</v>
      </c>
      <c r="L168">
        <f t="shared" si="45"/>
        <v>0</v>
      </c>
      <c r="M168">
        <f t="shared" si="42"/>
        <v>0.23300000000000001</v>
      </c>
    </row>
    <row r="169" spans="1:13" x14ac:dyDescent="0.2">
      <c r="A169" t="s">
        <v>544</v>
      </c>
      <c r="B169">
        <v>115</v>
      </c>
      <c r="C169">
        <v>10</v>
      </c>
      <c r="D169">
        <v>0</v>
      </c>
      <c r="E169">
        <v>6</v>
      </c>
      <c r="F169">
        <v>0</v>
      </c>
      <c r="G169">
        <v>0.22600000000000001</v>
      </c>
      <c r="I169">
        <f t="shared" si="41"/>
        <v>8.6956521739130432E-2</v>
      </c>
      <c r="J169">
        <f t="shared" si="43"/>
        <v>0</v>
      </c>
      <c r="K169">
        <f t="shared" si="44"/>
        <v>5.2173913043478258E-2</v>
      </c>
      <c r="L169">
        <f t="shared" si="45"/>
        <v>0</v>
      </c>
      <c r="M169">
        <f t="shared" si="42"/>
        <v>0.22600000000000001</v>
      </c>
    </row>
    <row r="170" spans="1:13" x14ac:dyDescent="0.2">
      <c r="A170" t="s">
        <v>539</v>
      </c>
      <c r="B170">
        <v>77</v>
      </c>
      <c r="C170">
        <v>5</v>
      </c>
      <c r="D170">
        <v>1</v>
      </c>
      <c r="E170">
        <v>10</v>
      </c>
      <c r="F170">
        <v>0</v>
      </c>
      <c r="G170">
        <v>0.16900000000000001</v>
      </c>
      <c r="I170">
        <f t="shared" si="41"/>
        <v>6.4935064935064929E-2</v>
      </c>
      <c r="J170">
        <f t="shared" si="43"/>
        <v>1.2987012987012988E-2</v>
      </c>
      <c r="K170">
        <f t="shared" si="44"/>
        <v>0.12987012987012986</v>
      </c>
      <c r="L170">
        <f t="shared" si="45"/>
        <v>0</v>
      </c>
      <c r="M170">
        <f t="shared" si="42"/>
        <v>0.16900000000000001</v>
      </c>
    </row>
    <row r="171" spans="1:13" x14ac:dyDescent="0.2">
      <c r="A171" t="s">
        <v>443</v>
      </c>
      <c r="B171">
        <v>15</v>
      </c>
      <c r="C171">
        <v>2</v>
      </c>
      <c r="D171">
        <v>0</v>
      </c>
      <c r="E171">
        <v>2</v>
      </c>
      <c r="F171">
        <v>1</v>
      </c>
      <c r="G171">
        <v>0.26700000000000002</v>
      </c>
      <c r="I171">
        <f t="shared" si="41"/>
        <v>0.13333333333333333</v>
      </c>
      <c r="J171">
        <f t="shared" si="43"/>
        <v>0</v>
      </c>
      <c r="K171">
        <f t="shared" si="44"/>
        <v>0.13333333333333333</v>
      </c>
      <c r="L171">
        <f t="shared" si="45"/>
        <v>6.6666666666666666E-2</v>
      </c>
      <c r="M171">
        <f t="shared" si="42"/>
        <v>0.26700000000000002</v>
      </c>
    </row>
    <row r="172" spans="1:13" x14ac:dyDescent="0.2">
      <c r="A172" t="s">
        <v>548</v>
      </c>
      <c r="B172">
        <v>12</v>
      </c>
      <c r="C172">
        <v>1</v>
      </c>
      <c r="D172">
        <v>1</v>
      </c>
      <c r="E172">
        <v>3</v>
      </c>
      <c r="F172">
        <v>0</v>
      </c>
      <c r="G172">
        <v>0.25</v>
      </c>
      <c r="I172">
        <f t="shared" si="41"/>
        <v>8.3333333333333329E-2</v>
      </c>
      <c r="J172">
        <f t="shared" si="43"/>
        <v>8.3333333333333329E-2</v>
      </c>
      <c r="K172">
        <f t="shared" si="44"/>
        <v>0.25</v>
      </c>
      <c r="L172">
        <f t="shared" si="45"/>
        <v>0</v>
      </c>
      <c r="M172">
        <f t="shared" si="42"/>
        <v>0.25</v>
      </c>
    </row>
    <row r="173" spans="1:13" x14ac:dyDescent="0.2">
      <c r="A173" t="s">
        <v>526</v>
      </c>
      <c r="B173">
        <v>103</v>
      </c>
      <c r="C173">
        <v>9</v>
      </c>
      <c r="D173">
        <v>1</v>
      </c>
      <c r="E173">
        <v>5</v>
      </c>
      <c r="F173">
        <v>0</v>
      </c>
      <c r="G173">
        <v>0.17499999999999999</v>
      </c>
      <c r="I173">
        <f t="shared" si="41"/>
        <v>8.7378640776699032E-2</v>
      </c>
      <c r="J173">
        <f t="shared" si="43"/>
        <v>9.7087378640776691E-3</v>
      </c>
      <c r="K173">
        <f t="shared" si="44"/>
        <v>4.8543689320388349E-2</v>
      </c>
      <c r="L173">
        <f t="shared" si="45"/>
        <v>0</v>
      </c>
      <c r="M173">
        <f t="shared" si="42"/>
        <v>0.17499999999999999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AB4-0990-CB42-9552-7096B8258713}">
  <dimension ref="A1:AC130"/>
  <sheetViews>
    <sheetView topLeftCell="O1" workbookViewId="0">
      <selection activeCell="P19" sqref="P19"/>
    </sheetView>
  </sheetViews>
  <sheetFormatPr baseColWidth="10" defaultRowHeight="16" x14ac:dyDescent="0.2"/>
  <cols>
    <col min="1" max="1" width="22.1640625" customWidth="1"/>
    <col min="16" max="16" width="25" customWidth="1"/>
    <col min="24" max="24" width="23.1640625" customWidth="1"/>
  </cols>
  <sheetData>
    <row r="1" spans="1:29" x14ac:dyDescent="0.2">
      <c r="P1" t="s">
        <v>425</v>
      </c>
      <c r="Q1" t="s">
        <v>52</v>
      </c>
      <c r="R1" t="s">
        <v>7</v>
      </c>
      <c r="S1" t="s">
        <v>4</v>
      </c>
      <c r="T1" t="s">
        <v>10</v>
      </c>
      <c r="U1" t="s">
        <v>13</v>
      </c>
      <c r="V1" t="s">
        <v>2</v>
      </c>
      <c r="X1" t="s">
        <v>357</v>
      </c>
      <c r="Y1" t="s">
        <v>7</v>
      </c>
      <c r="Z1" t="s">
        <v>4</v>
      </c>
      <c r="AA1" t="s">
        <v>10</v>
      </c>
      <c r="AB1" t="s">
        <v>13</v>
      </c>
      <c r="AC1" t="s">
        <v>2</v>
      </c>
    </row>
    <row r="2" spans="1:29" x14ac:dyDescent="0.2">
      <c r="A2" t="s">
        <v>51</v>
      </c>
      <c r="B2" t="s">
        <v>52</v>
      </c>
      <c r="C2" t="s">
        <v>7</v>
      </c>
      <c r="D2" t="s">
        <v>4</v>
      </c>
      <c r="E2" t="s">
        <v>10</v>
      </c>
      <c r="F2" t="s">
        <v>13</v>
      </c>
      <c r="G2" t="s">
        <v>2</v>
      </c>
      <c r="I2" t="s">
        <v>159</v>
      </c>
      <c r="J2" t="s">
        <v>160</v>
      </c>
      <c r="K2" t="s">
        <v>161</v>
      </c>
      <c r="L2" t="s">
        <v>162</v>
      </c>
      <c r="M2" t="s">
        <v>163</v>
      </c>
      <c r="O2" s="1" t="s">
        <v>3</v>
      </c>
      <c r="P2" s="4" t="s">
        <v>550</v>
      </c>
      <c r="Q2">
        <v>634</v>
      </c>
      <c r="R2">
        <f>$Q$2*AVERAGE(I3,I50,I84)</f>
        <v>113.44508821244632</v>
      </c>
      <c r="S2">
        <f t="shared" ref="S2:U2" si="0">$Q$2*AVERAGE(J3,J50,J84)</f>
        <v>24.638282695088012</v>
      </c>
      <c r="T2">
        <f t="shared" si="0"/>
        <v>83.542267634706434</v>
      </c>
      <c r="U2">
        <f t="shared" si="0"/>
        <v>38.766920085339997</v>
      </c>
      <c r="V2">
        <f>AVERAGE(M3,M50,M84)</f>
        <v>0.30099999999999999</v>
      </c>
      <c r="W2">
        <v>6</v>
      </c>
      <c r="X2" s="4" t="s">
        <v>550</v>
      </c>
      <c r="Y2" s="11">
        <f>R2-R$34</f>
        <v>39.254655678849687</v>
      </c>
      <c r="Z2" s="11">
        <f t="shared" ref="Z2:AC17" si="1">S2-S$34</f>
        <v>6.626595793554543</v>
      </c>
      <c r="AA2" s="11">
        <f t="shared" si="1"/>
        <v>17.131652353527471</v>
      </c>
      <c r="AB2" s="11">
        <f t="shared" si="1"/>
        <v>24.837461884694463</v>
      </c>
      <c r="AC2" s="11">
        <f t="shared" si="1"/>
        <v>3.26344086021505E-2</v>
      </c>
    </row>
    <row r="3" spans="1:29" x14ac:dyDescent="0.2">
      <c r="A3" t="s">
        <v>550</v>
      </c>
      <c r="B3">
        <v>233</v>
      </c>
      <c r="C3">
        <v>46</v>
      </c>
      <c r="D3">
        <v>12</v>
      </c>
      <c r="E3">
        <v>41</v>
      </c>
      <c r="F3">
        <v>12</v>
      </c>
      <c r="G3">
        <v>0.33500000000000002</v>
      </c>
      <c r="I3">
        <f>C3/$B3</f>
        <v>0.19742489270386265</v>
      </c>
      <c r="J3">
        <f t="shared" ref="J3:L18" si="2">D3/$B3</f>
        <v>5.1502145922746781E-2</v>
      </c>
      <c r="K3">
        <f t="shared" si="2"/>
        <v>0.17596566523605151</v>
      </c>
      <c r="L3">
        <f t="shared" si="2"/>
        <v>5.1502145922746781E-2</v>
      </c>
      <c r="M3">
        <f>G3</f>
        <v>0.33500000000000002</v>
      </c>
      <c r="O3" s="1" t="s">
        <v>5</v>
      </c>
      <c r="P3" s="4" t="s">
        <v>556</v>
      </c>
      <c r="Q3">
        <v>622</v>
      </c>
      <c r="R3">
        <f>$Q$3*AVERAGE(I9,I49,I82)</f>
        <v>101.8367043856683</v>
      </c>
      <c r="S3">
        <f t="shared" ref="S3:U3" si="3">$Q$3*AVERAGE(J9,J49,J82)</f>
        <v>30.042323070171051</v>
      </c>
      <c r="T3">
        <f t="shared" si="3"/>
        <v>78.234259143882795</v>
      </c>
      <c r="U3">
        <f t="shared" si="3"/>
        <v>20.740488214788002</v>
      </c>
      <c r="V3">
        <f>AVERAGE(M9,M49,M82)</f>
        <v>0.27333333333333332</v>
      </c>
      <c r="W3">
        <v>6</v>
      </c>
      <c r="X3" s="4" t="s">
        <v>556</v>
      </c>
      <c r="Y3" s="11">
        <f t="shared" ref="Y3:Y31" si="4">R3-R$34</f>
        <v>27.646271852071663</v>
      </c>
      <c r="Z3" s="11">
        <f t="shared" si="1"/>
        <v>12.030636168637582</v>
      </c>
      <c r="AA3" s="11">
        <f t="shared" si="1"/>
        <v>11.823643862703832</v>
      </c>
      <c r="AB3" s="11">
        <f t="shared" si="1"/>
        <v>6.8110300141424691</v>
      </c>
      <c r="AC3" s="11">
        <f t="shared" si="1"/>
        <v>4.967741935483827E-3</v>
      </c>
    </row>
    <row r="4" spans="1:29" x14ac:dyDescent="0.2">
      <c r="A4" t="s">
        <v>551</v>
      </c>
      <c r="B4">
        <v>237</v>
      </c>
      <c r="C4">
        <v>49</v>
      </c>
      <c r="D4">
        <v>10</v>
      </c>
      <c r="E4">
        <v>35</v>
      </c>
      <c r="F4">
        <v>5</v>
      </c>
      <c r="G4">
        <v>0.27400000000000002</v>
      </c>
      <c r="I4">
        <f t="shared" ref="I4:I67" si="5">C4/$B4</f>
        <v>0.20675105485232068</v>
      </c>
      <c r="J4">
        <f t="shared" si="2"/>
        <v>4.2194092827004218E-2</v>
      </c>
      <c r="K4">
        <f t="shared" si="2"/>
        <v>0.14767932489451477</v>
      </c>
      <c r="L4">
        <f t="shared" si="2"/>
        <v>2.1097046413502109E-2</v>
      </c>
      <c r="M4">
        <f t="shared" ref="M4:M67" si="6">G4</f>
        <v>0.27400000000000002</v>
      </c>
      <c r="O4" s="1" t="s">
        <v>8</v>
      </c>
      <c r="P4" s="4" t="s">
        <v>552</v>
      </c>
      <c r="Q4">
        <v>534</v>
      </c>
      <c r="R4">
        <f>$Q$4*AVERAGE(I5,I57,I93)</f>
        <v>82.120844423772311</v>
      </c>
      <c r="S4">
        <f t="shared" ref="S4:U4" si="7">$Q$4*AVERAGE(J5,J57,J93)</f>
        <v>17.798771474440727</v>
      </c>
      <c r="T4">
        <f t="shared" si="7"/>
        <v>68.42314053224105</v>
      </c>
      <c r="U4">
        <f t="shared" si="7"/>
        <v>58.662950081771669</v>
      </c>
      <c r="V4">
        <f>AVERAGE(M5,M57,M93)</f>
        <v>0.26500000000000001</v>
      </c>
      <c r="W4">
        <v>6</v>
      </c>
      <c r="X4" s="4" t="s">
        <v>552</v>
      </c>
      <c r="Y4" s="11">
        <f t="shared" si="4"/>
        <v>7.9304118901756766</v>
      </c>
      <c r="Z4">
        <f t="shared" si="1"/>
        <v>-0.21291542709274225</v>
      </c>
      <c r="AA4" s="11">
        <f t="shared" si="1"/>
        <v>2.0125252510620868</v>
      </c>
      <c r="AB4" s="11">
        <f t="shared" si="1"/>
        <v>44.733491881126135</v>
      </c>
      <c r="AC4">
        <f t="shared" si="1"/>
        <v>-3.3655913978494767E-3</v>
      </c>
    </row>
    <row r="5" spans="1:29" x14ac:dyDescent="0.2">
      <c r="A5" t="s">
        <v>552</v>
      </c>
      <c r="B5">
        <v>219</v>
      </c>
      <c r="C5">
        <v>33</v>
      </c>
      <c r="D5">
        <v>6</v>
      </c>
      <c r="E5">
        <v>22</v>
      </c>
      <c r="F5">
        <v>24</v>
      </c>
      <c r="G5">
        <v>0.25600000000000001</v>
      </c>
      <c r="I5">
        <f t="shared" si="5"/>
        <v>0.15068493150684931</v>
      </c>
      <c r="J5">
        <f t="shared" si="2"/>
        <v>2.7397260273972601E-2</v>
      </c>
      <c r="K5">
        <f t="shared" si="2"/>
        <v>0.1004566210045662</v>
      </c>
      <c r="L5">
        <f t="shared" si="2"/>
        <v>0.1095890410958904</v>
      </c>
      <c r="M5">
        <f t="shared" si="6"/>
        <v>0.25600000000000001</v>
      </c>
      <c r="O5" s="1" t="s">
        <v>11</v>
      </c>
      <c r="P5" s="4" t="s">
        <v>553</v>
      </c>
      <c r="Q5">
        <v>586</v>
      </c>
      <c r="R5">
        <f>$Q$5*AVERAGE(I6,I46,I86)</f>
        <v>97.050169885382132</v>
      </c>
      <c r="S5">
        <f t="shared" ref="S5:U5" si="8">$Q$5*AVERAGE(J6,J46,J86)</f>
        <v>29.840571023742086</v>
      </c>
      <c r="T5">
        <f t="shared" si="8"/>
        <v>103.38300046629195</v>
      </c>
      <c r="U5">
        <f t="shared" si="8"/>
        <v>12.016529065038242</v>
      </c>
      <c r="V5">
        <f>AVERAGE(M6,M46,M86)</f>
        <v>0.29899999999999999</v>
      </c>
      <c r="W5">
        <v>6</v>
      </c>
      <c r="X5" s="4" t="s">
        <v>553</v>
      </c>
      <c r="Y5" s="11">
        <f t="shared" si="4"/>
        <v>22.859737351785498</v>
      </c>
      <c r="Z5" s="11">
        <f t="shared" si="1"/>
        <v>11.828884122208617</v>
      </c>
      <c r="AA5" s="11">
        <f t="shared" si="1"/>
        <v>36.972385185112984</v>
      </c>
      <c r="AB5">
        <f t="shared" si="1"/>
        <v>-1.9129291356072908</v>
      </c>
      <c r="AC5" s="11">
        <f t="shared" si="1"/>
        <v>3.0634408602150498E-2</v>
      </c>
    </row>
    <row r="6" spans="1:29" x14ac:dyDescent="0.2">
      <c r="A6" t="s">
        <v>553</v>
      </c>
      <c r="B6">
        <v>203</v>
      </c>
      <c r="C6">
        <v>36</v>
      </c>
      <c r="D6">
        <v>11</v>
      </c>
      <c r="E6">
        <v>28</v>
      </c>
      <c r="F6">
        <v>8</v>
      </c>
      <c r="G6">
        <v>0.3</v>
      </c>
      <c r="I6">
        <f t="shared" si="5"/>
        <v>0.17733990147783252</v>
      </c>
      <c r="J6">
        <f t="shared" si="2"/>
        <v>5.4187192118226604E-2</v>
      </c>
      <c r="K6">
        <f t="shared" si="2"/>
        <v>0.13793103448275862</v>
      </c>
      <c r="L6">
        <f t="shared" si="2"/>
        <v>3.9408866995073892E-2</v>
      </c>
      <c r="M6">
        <f t="shared" si="6"/>
        <v>0.3</v>
      </c>
      <c r="O6" s="1" t="s">
        <v>14</v>
      </c>
      <c r="P6" s="4" t="s">
        <v>558</v>
      </c>
      <c r="Q6">
        <v>588</v>
      </c>
      <c r="R6">
        <f>$Q$6*AVERAGE(I13,I71)</f>
        <v>91.024390243902431</v>
      </c>
      <c r="S6">
        <f t="shared" ref="S6:U6" si="9">$Q$6*AVERAGE(J13,J71)</f>
        <v>28.451219512195124</v>
      </c>
      <c r="T6">
        <f t="shared" si="9"/>
        <v>86.475609756097555</v>
      </c>
      <c r="U6">
        <f t="shared" si="9"/>
        <v>15.560975609756099</v>
      </c>
      <c r="V6">
        <f>AVERAGE(M13,M71)</f>
        <v>0.30599999999999999</v>
      </c>
      <c r="W6">
        <v>6</v>
      </c>
      <c r="X6" s="4" t="s">
        <v>558</v>
      </c>
      <c r="Y6" s="11">
        <f t="shared" si="4"/>
        <v>16.833957710305796</v>
      </c>
      <c r="Z6" s="11">
        <f t="shared" si="1"/>
        <v>10.439532610661654</v>
      </c>
      <c r="AA6" s="11">
        <f t="shared" si="1"/>
        <v>20.064994474918592</v>
      </c>
      <c r="AB6" s="11">
        <f t="shared" si="1"/>
        <v>1.6315174091105664</v>
      </c>
      <c r="AC6" s="11">
        <f t="shared" si="1"/>
        <v>3.7634408602150504E-2</v>
      </c>
    </row>
    <row r="7" spans="1:29" x14ac:dyDescent="0.2">
      <c r="A7" t="s">
        <v>554</v>
      </c>
      <c r="B7">
        <v>208</v>
      </c>
      <c r="C7">
        <v>45</v>
      </c>
      <c r="D7">
        <v>10</v>
      </c>
      <c r="E7">
        <v>21</v>
      </c>
      <c r="F7">
        <v>5</v>
      </c>
      <c r="G7">
        <v>0.32200000000000001</v>
      </c>
      <c r="I7">
        <f t="shared" si="5"/>
        <v>0.21634615384615385</v>
      </c>
      <c r="J7">
        <f t="shared" si="2"/>
        <v>4.807692307692308E-2</v>
      </c>
      <c r="K7">
        <f t="shared" si="2"/>
        <v>0.10096153846153846</v>
      </c>
      <c r="L7">
        <f t="shared" si="2"/>
        <v>2.403846153846154E-2</v>
      </c>
      <c r="M7">
        <f t="shared" si="6"/>
        <v>0.32200000000000001</v>
      </c>
      <c r="O7" s="1" t="s">
        <v>16</v>
      </c>
      <c r="P7" s="4" t="s">
        <v>554</v>
      </c>
      <c r="Q7">
        <v>582</v>
      </c>
      <c r="R7">
        <f>$Q$7*AVERAGE(I7,I54,I87)</f>
        <v>99.871049725969414</v>
      </c>
      <c r="S7">
        <f t="shared" ref="S7:U7" si="10">$Q$7*AVERAGE(J7,J54,J87)</f>
        <v>23.182004779394337</v>
      </c>
      <c r="T7">
        <f t="shared" si="10"/>
        <v>63.299506736755731</v>
      </c>
      <c r="U7">
        <f t="shared" si="10"/>
        <v>20.181895060911124</v>
      </c>
      <c r="V7">
        <f>AVERAGE(M7,M54,M87)</f>
        <v>0.29899999999999999</v>
      </c>
      <c r="W7">
        <v>6</v>
      </c>
      <c r="X7" s="4" t="s">
        <v>554</v>
      </c>
      <c r="Y7" s="11">
        <f t="shared" si="4"/>
        <v>25.680617192372779</v>
      </c>
      <c r="Z7" s="11">
        <f t="shared" si="1"/>
        <v>5.1703178778608674</v>
      </c>
      <c r="AA7">
        <f t="shared" si="1"/>
        <v>-3.1111085444232316</v>
      </c>
      <c r="AB7" s="11">
        <f t="shared" si="1"/>
        <v>6.2524368602655915</v>
      </c>
      <c r="AC7" s="11">
        <f t="shared" si="1"/>
        <v>3.0634408602150498E-2</v>
      </c>
    </row>
    <row r="8" spans="1:29" x14ac:dyDescent="0.2">
      <c r="A8" t="s">
        <v>555</v>
      </c>
      <c r="B8">
        <v>215</v>
      </c>
      <c r="C8">
        <v>34</v>
      </c>
      <c r="D8">
        <v>10</v>
      </c>
      <c r="E8">
        <v>40</v>
      </c>
      <c r="F8">
        <v>3</v>
      </c>
      <c r="G8">
        <v>0.28399999999999997</v>
      </c>
      <c r="I8">
        <f t="shared" si="5"/>
        <v>0.15813953488372093</v>
      </c>
      <c r="J8">
        <f t="shared" si="2"/>
        <v>4.6511627906976744E-2</v>
      </c>
      <c r="K8">
        <f t="shared" si="2"/>
        <v>0.18604651162790697</v>
      </c>
      <c r="L8">
        <f t="shared" si="2"/>
        <v>1.3953488372093023E-2</v>
      </c>
      <c r="M8">
        <f t="shared" si="6"/>
        <v>0.28399999999999997</v>
      </c>
      <c r="O8" s="1" t="s">
        <v>19</v>
      </c>
      <c r="P8" s="4" t="s">
        <v>568</v>
      </c>
      <c r="Q8">
        <v>544</v>
      </c>
      <c r="R8">
        <f>$Q$8*AVERAGE(I30,I51,I91)</f>
        <v>77.268708090053792</v>
      </c>
      <c r="S8">
        <f t="shared" ref="S8:U8" si="11">$Q$8*AVERAGE(J30,J51,J91)</f>
        <v>26.717716416092287</v>
      </c>
      <c r="T8">
        <f t="shared" si="11"/>
        <v>83.619421568377476</v>
      </c>
      <c r="U8">
        <f t="shared" si="11"/>
        <v>5.5182569428509103</v>
      </c>
      <c r="V8">
        <f>AVERAGE(M30,M51,M91)</f>
        <v>0.26433333333333336</v>
      </c>
      <c r="W8">
        <v>6</v>
      </c>
      <c r="X8" s="4" t="s">
        <v>568</v>
      </c>
      <c r="Y8" s="11">
        <f t="shared" si="4"/>
        <v>3.0782755564571573</v>
      </c>
      <c r="Z8" s="11">
        <f t="shared" si="1"/>
        <v>8.7060295145588178</v>
      </c>
      <c r="AA8" s="11">
        <f t="shared" si="1"/>
        <v>17.208806287198513</v>
      </c>
      <c r="AB8">
        <f t="shared" si="1"/>
        <v>-8.4112012577946231</v>
      </c>
      <c r="AC8">
        <f t="shared" si="1"/>
        <v>-4.0322580645161255E-3</v>
      </c>
    </row>
    <row r="9" spans="1:29" x14ac:dyDescent="0.2">
      <c r="A9" t="s">
        <v>556</v>
      </c>
      <c r="B9">
        <v>236</v>
      </c>
      <c r="C9">
        <v>30</v>
      </c>
      <c r="D9">
        <v>8</v>
      </c>
      <c r="E9">
        <v>27</v>
      </c>
      <c r="F9">
        <v>6</v>
      </c>
      <c r="G9">
        <v>0.25900000000000001</v>
      </c>
      <c r="I9">
        <f t="shared" si="5"/>
        <v>0.1271186440677966</v>
      </c>
      <c r="J9">
        <f t="shared" si="2"/>
        <v>3.3898305084745763E-2</v>
      </c>
      <c r="K9">
        <f t="shared" si="2"/>
        <v>0.11440677966101695</v>
      </c>
      <c r="L9">
        <f t="shared" si="2"/>
        <v>2.5423728813559324E-2</v>
      </c>
      <c r="M9">
        <f t="shared" si="6"/>
        <v>0.25900000000000001</v>
      </c>
      <c r="O9" s="1" t="s">
        <v>21</v>
      </c>
      <c r="P9" s="4" t="s">
        <v>562</v>
      </c>
      <c r="Q9">
        <v>619</v>
      </c>
      <c r="R9">
        <f>$Q$9*AVERAGE(I22,I52,I83)</f>
        <v>94.066659880219206</v>
      </c>
      <c r="S9">
        <f t="shared" ref="S9:U9" si="12">$Q$9*AVERAGE(J22,J52,J83)</f>
        <v>30.280568536316142</v>
      </c>
      <c r="T9">
        <f t="shared" si="12"/>
        <v>93.128912013204683</v>
      </c>
      <c r="U9">
        <f t="shared" si="12"/>
        <v>14.212778477420196</v>
      </c>
      <c r="V9">
        <f>AVERAGE(M22,M52,M83)</f>
        <v>0.25800000000000001</v>
      </c>
      <c r="W9">
        <v>6</v>
      </c>
      <c r="X9" s="4" t="s">
        <v>562</v>
      </c>
      <c r="Y9" s="11">
        <f t="shared" si="4"/>
        <v>19.876227346622571</v>
      </c>
      <c r="Z9" s="11">
        <f t="shared" si="1"/>
        <v>12.268881634782673</v>
      </c>
      <c r="AA9" s="11">
        <f t="shared" si="1"/>
        <v>26.718296732025721</v>
      </c>
      <c r="AB9" s="11">
        <f t="shared" si="1"/>
        <v>0.28332027677466343</v>
      </c>
      <c r="AC9">
        <f t="shared" si="1"/>
        <v>-1.0365591397849483E-2</v>
      </c>
    </row>
    <row r="10" spans="1:29" x14ac:dyDescent="0.2">
      <c r="A10" t="s">
        <v>557</v>
      </c>
      <c r="B10">
        <v>185</v>
      </c>
      <c r="C10">
        <v>29</v>
      </c>
      <c r="D10">
        <v>8</v>
      </c>
      <c r="E10">
        <v>23</v>
      </c>
      <c r="F10">
        <v>2</v>
      </c>
      <c r="G10">
        <v>0.26</v>
      </c>
      <c r="I10">
        <f t="shared" si="5"/>
        <v>0.15675675675675677</v>
      </c>
      <c r="J10">
        <f t="shared" si="2"/>
        <v>4.3243243243243246E-2</v>
      </c>
      <c r="K10">
        <f t="shared" si="2"/>
        <v>0.12432432432432433</v>
      </c>
      <c r="L10">
        <f t="shared" si="2"/>
        <v>1.0810810810810811E-2</v>
      </c>
      <c r="M10">
        <f t="shared" si="6"/>
        <v>0.26</v>
      </c>
      <c r="O10" s="1" t="s">
        <v>24</v>
      </c>
      <c r="P10" s="4" t="s">
        <v>561</v>
      </c>
      <c r="Q10">
        <v>552</v>
      </c>
      <c r="R10">
        <f>$Q$10*AVERAGE(I21,I65,I98)</f>
        <v>75.201990049751231</v>
      </c>
      <c r="S10">
        <f t="shared" ref="S10:U10" si="13">$Q$10*AVERAGE(J21,J65,J98)</f>
        <v>25.242786069651743</v>
      </c>
      <c r="T10">
        <f t="shared" si="13"/>
        <v>91.408244491826594</v>
      </c>
      <c r="U10">
        <f t="shared" si="13"/>
        <v>2.030277185501066</v>
      </c>
      <c r="V10">
        <f>AVERAGE(M21,M65,M98)</f>
        <v>0.26066666666666666</v>
      </c>
      <c r="W10">
        <v>6</v>
      </c>
      <c r="X10" s="4" t="s">
        <v>561</v>
      </c>
      <c r="Y10" s="11">
        <f t="shared" si="4"/>
        <v>1.0115575161545962</v>
      </c>
      <c r="Z10" s="11">
        <f t="shared" si="1"/>
        <v>7.2310991681182735</v>
      </c>
      <c r="AA10" s="11">
        <f t="shared" si="1"/>
        <v>24.997629210647631</v>
      </c>
      <c r="AB10">
        <f t="shared" si="1"/>
        <v>-11.899181015144467</v>
      </c>
      <c r="AC10">
        <f t="shared" si="1"/>
        <v>-7.6989247311828324E-3</v>
      </c>
    </row>
    <row r="11" spans="1:29" x14ac:dyDescent="0.2">
      <c r="A11" t="s">
        <v>517</v>
      </c>
      <c r="B11">
        <v>129</v>
      </c>
      <c r="C11">
        <v>21</v>
      </c>
      <c r="D11">
        <v>6</v>
      </c>
      <c r="E11">
        <v>24</v>
      </c>
      <c r="F11">
        <v>0</v>
      </c>
      <c r="G11">
        <v>0.34899999999999998</v>
      </c>
      <c r="I11">
        <f t="shared" si="5"/>
        <v>0.16279069767441862</v>
      </c>
      <c r="J11">
        <f t="shared" si="2"/>
        <v>4.6511627906976744E-2</v>
      </c>
      <c r="K11">
        <f t="shared" si="2"/>
        <v>0.18604651162790697</v>
      </c>
      <c r="L11">
        <f t="shared" si="2"/>
        <v>0</v>
      </c>
      <c r="M11">
        <f t="shared" si="6"/>
        <v>0.34899999999999998</v>
      </c>
      <c r="O11" s="1" t="s">
        <v>26</v>
      </c>
      <c r="P11" s="4" t="s">
        <v>551</v>
      </c>
      <c r="Q11">
        <v>546</v>
      </c>
      <c r="R11">
        <f>$Q$11*AVERAGE(I4,I61,I99)</f>
        <v>86.061594778586539</v>
      </c>
      <c r="S11">
        <f t="shared" ref="S11:U11" si="14">$Q$11*AVERAGE(J4,J61,J99)</f>
        <v>19.415665929018438</v>
      </c>
      <c r="T11">
        <f t="shared" si="14"/>
        <v>73.834825900433614</v>
      </c>
      <c r="U11">
        <f t="shared" si="14"/>
        <v>11.415309770039508</v>
      </c>
      <c r="V11">
        <f>AVERAGE(M4,M61,M99)</f>
        <v>0.25433333333333336</v>
      </c>
      <c r="W11">
        <v>6</v>
      </c>
      <c r="X11" s="4" t="s">
        <v>551</v>
      </c>
      <c r="Y11" s="11">
        <f t="shared" si="4"/>
        <v>11.871162244989904</v>
      </c>
      <c r="Z11" s="11">
        <f t="shared" si="1"/>
        <v>1.4039790274849686</v>
      </c>
      <c r="AA11" s="11">
        <f t="shared" si="1"/>
        <v>7.4242106192546515</v>
      </c>
      <c r="AB11">
        <f t="shared" si="1"/>
        <v>-2.5141484306060242</v>
      </c>
      <c r="AC11">
        <f t="shared" si="1"/>
        <v>-1.4032258064516134E-2</v>
      </c>
    </row>
    <row r="12" spans="1:29" x14ac:dyDescent="0.2">
      <c r="A12" t="s">
        <v>434</v>
      </c>
      <c r="B12">
        <v>168</v>
      </c>
      <c r="C12">
        <v>24</v>
      </c>
      <c r="D12">
        <v>4</v>
      </c>
      <c r="E12">
        <v>17</v>
      </c>
      <c r="F12">
        <v>8</v>
      </c>
      <c r="G12">
        <v>0.28599999999999998</v>
      </c>
      <c r="I12">
        <f t="shared" si="5"/>
        <v>0.14285714285714285</v>
      </c>
      <c r="J12">
        <f t="shared" si="2"/>
        <v>2.3809523809523808E-2</v>
      </c>
      <c r="K12">
        <f t="shared" si="2"/>
        <v>0.10119047619047619</v>
      </c>
      <c r="L12">
        <f t="shared" si="2"/>
        <v>4.7619047619047616E-2</v>
      </c>
      <c r="M12">
        <f t="shared" si="6"/>
        <v>0.28599999999999998</v>
      </c>
      <c r="O12" s="1" t="s">
        <v>28</v>
      </c>
      <c r="P12" s="4" t="s">
        <v>555</v>
      </c>
      <c r="Q12">
        <v>557</v>
      </c>
      <c r="R12">
        <f>$Q$12*AVERAGE(I8,I68,I85)</f>
        <v>89.080743543469637</v>
      </c>
      <c r="S12">
        <f t="shared" ref="S12:U12" si="15">$Q$12*AVERAGE(J8,J68,J85)</f>
        <v>27.750811765992644</v>
      </c>
      <c r="T12">
        <f t="shared" si="15"/>
        <v>101.17961390700408</v>
      </c>
      <c r="U12">
        <f t="shared" si="15"/>
        <v>7.420650643260462</v>
      </c>
      <c r="V12">
        <f>AVERAGE(M8,M68,M85)</f>
        <v>0.26333333333333336</v>
      </c>
      <c r="W12">
        <v>6</v>
      </c>
      <c r="X12" s="4" t="s">
        <v>555</v>
      </c>
      <c r="Y12" s="11">
        <f t="shared" si="4"/>
        <v>14.890311009873002</v>
      </c>
      <c r="Z12" s="11">
        <f t="shared" si="1"/>
        <v>9.7391248644591748</v>
      </c>
      <c r="AA12" s="11">
        <f t="shared" si="1"/>
        <v>34.76899862582512</v>
      </c>
      <c r="AB12">
        <f t="shared" si="1"/>
        <v>-6.5088075573850706</v>
      </c>
      <c r="AC12">
        <f t="shared" si="1"/>
        <v>-5.0322580645161263E-3</v>
      </c>
    </row>
    <row r="13" spans="1:29" x14ac:dyDescent="0.2">
      <c r="A13" t="s">
        <v>558</v>
      </c>
      <c r="B13">
        <v>123</v>
      </c>
      <c r="C13">
        <v>18</v>
      </c>
      <c r="D13">
        <v>5</v>
      </c>
      <c r="E13">
        <v>23</v>
      </c>
      <c r="F13">
        <v>4</v>
      </c>
      <c r="G13">
        <v>0.30099999999999999</v>
      </c>
      <c r="I13">
        <f t="shared" si="5"/>
        <v>0.14634146341463414</v>
      </c>
      <c r="J13">
        <f t="shared" si="2"/>
        <v>4.065040650406504E-2</v>
      </c>
      <c r="K13">
        <f t="shared" si="2"/>
        <v>0.18699186991869918</v>
      </c>
      <c r="L13">
        <f t="shared" si="2"/>
        <v>3.2520325203252036E-2</v>
      </c>
      <c r="M13">
        <f t="shared" si="6"/>
        <v>0.30099999999999999</v>
      </c>
      <c r="O13" s="1" t="s">
        <v>29</v>
      </c>
      <c r="P13" s="4" t="s">
        <v>560</v>
      </c>
      <c r="Q13">
        <v>562</v>
      </c>
      <c r="R13">
        <f>$Q$13*AVERAGE(I17,I48,I88)</f>
        <v>86.311738662523311</v>
      </c>
      <c r="S13">
        <f t="shared" ref="S13:U13" si="16">$Q$13*AVERAGE(J17,J48,J88)</f>
        <v>20.070489286750998</v>
      </c>
      <c r="T13">
        <f t="shared" si="16"/>
        <v>67.401535672372688</v>
      </c>
      <c r="U13">
        <f t="shared" si="16"/>
        <v>10.552476336722297</v>
      </c>
      <c r="V13">
        <f>AVERAGE(M17,M48,M88)</f>
        <v>0.25433333333333336</v>
      </c>
      <c r="W13">
        <v>6</v>
      </c>
      <c r="X13" s="4" t="s">
        <v>560</v>
      </c>
      <c r="Y13" s="11">
        <f t="shared" si="4"/>
        <v>12.121306128926676</v>
      </c>
      <c r="Z13" s="11">
        <f t="shared" si="1"/>
        <v>2.058802385217529</v>
      </c>
      <c r="AA13" s="11">
        <f t="shared" si="1"/>
        <v>0.99092039119372544</v>
      </c>
      <c r="AB13">
        <f t="shared" si="1"/>
        <v>-3.3769818639232358</v>
      </c>
      <c r="AC13">
        <f t="shared" si="1"/>
        <v>-1.4032258064516134E-2</v>
      </c>
    </row>
    <row r="14" spans="1:29" x14ac:dyDescent="0.2">
      <c r="A14" t="s">
        <v>519</v>
      </c>
      <c r="B14">
        <v>211</v>
      </c>
      <c r="C14">
        <v>28</v>
      </c>
      <c r="D14">
        <v>3</v>
      </c>
      <c r="E14">
        <v>10</v>
      </c>
      <c r="F14">
        <v>8</v>
      </c>
      <c r="G14">
        <v>0.28000000000000003</v>
      </c>
      <c r="I14">
        <f t="shared" si="5"/>
        <v>0.13270142180094788</v>
      </c>
      <c r="J14">
        <f t="shared" si="2"/>
        <v>1.4218009478672985E-2</v>
      </c>
      <c r="K14">
        <f t="shared" si="2"/>
        <v>4.7393364928909949E-2</v>
      </c>
      <c r="L14">
        <f t="shared" si="2"/>
        <v>3.7914691943127965E-2</v>
      </c>
      <c r="M14">
        <f t="shared" si="6"/>
        <v>0.28000000000000003</v>
      </c>
      <c r="O14" s="1" t="s">
        <v>30</v>
      </c>
      <c r="P14" t="s">
        <v>438</v>
      </c>
      <c r="Q14">
        <v>570</v>
      </c>
      <c r="R14">
        <v>92.094460483579937</v>
      </c>
      <c r="S14">
        <v>16.60185853482497</v>
      </c>
      <c r="T14">
        <v>67.795922049801518</v>
      </c>
      <c r="U14">
        <v>15.90761457957416</v>
      </c>
      <c r="V14">
        <v>0.27700000000000002</v>
      </c>
      <c r="W14">
        <v>6</v>
      </c>
      <c r="X14" t="s">
        <v>438</v>
      </c>
      <c r="Y14" s="11">
        <f t="shared" si="4"/>
        <v>17.904027949983302</v>
      </c>
      <c r="Z14">
        <f t="shared" si="1"/>
        <v>-1.4098283667084992</v>
      </c>
      <c r="AA14" s="11">
        <f t="shared" si="1"/>
        <v>1.3853067686225558</v>
      </c>
      <c r="AB14" s="11">
        <f t="shared" si="1"/>
        <v>1.9781563789286274</v>
      </c>
      <c r="AC14" s="11">
        <f t="shared" si="1"/>
        <v>8.634408602150534E-3</v>
      </c>
    </row>
    <row r="15" spans="1:29" x14ac:dyDescent="0.2">
      <c r="A15" t="s">
        <v>559</v>
      </c>
      <c r="B15">
        <v>125</v>
      </c>
      <c r="C15">
        <v>20</v>
      </c>
      <c r="D15">
        <v>4</v>
      </c>
      <c r="E15">
        <v>20</v>
      </c>
      <c r="F15">
        <v>5</v>
      </c>
      <c r="G15">
        <v>0.30399999999999999</v>
      </c>
      <c r="I15">
        <f t="shared" si="5"/>
        <v>0.16</v>
      </c>
      <c r="J15">
        <f t="shared" si="2"/>
        <v>3.2000000000000001E-2</v>
      </c>
      <c r="K15">
        <f t="shared" si="2"/>
        <v>0.16</v>
      </c>
      <c r="L15">
        <f t="shared" si="2"/>
        <v>0.04</v>
      </c>
      <c r="M15">
        <f t="shared" si="6"/>
        <v>0.30399999999999999</v>
      </c>
      <c r="O15" s="1" t="s">
        <v>31</v>
      </c>
      <c r="P15" s="4" t="s">
        <v>563</v>
      </c>
      <c r="Q15">
        <v>575</v>
      </c>
      <c r="R15">
        <f>$Q$15*AVERAGE(I23,I53,I102)</f>
        <v>76.793757044030613</v>
      </c>
      <c r="S15">
        <f t="shared" ref="S15:U15" si="17">$Q$15*AVERAGE(J23,J53,J102)</f>
        <v>14.158723110071449</v>
      </c>
      <c r="T15">
        <f t="shared" si="17"/>
        <v>68.076173729189534</v>
      </c>
      <c r="U15">
        <f t="shared" si="17"/>
        <v>9.3258690608206347</v>
      </c>
      <c r="V15">
        <f>AVERAGE(M23,M53,M102)</f>
        <v>0.28033333333333332</v>
      </c>
      <c r="W15">
        <v>6</v>
      </c>
      <c r="X15" s="4" t="s">
        <v>563</v>
      </c>
      <c r="Y15" s="11">
        <f t="shared" si="4"/>
        <v>2.6033245104339784</v>
      </c>
      <c r="Z15">
        <f t="shared" si="1"/>
        <v>-3.8529637914620203</v>
      </c>
      <c r="AA15" s="11">
        <f t="shared" si="1"/>
        <v>1.6655584480105716</v>
      </c>
      <c r="AB15">
        <f t="shared" si="1"/>
        <v>-4.6035891398248978</v>
      </c>
      <c r="AC15" s="11">
        <f t="shared" si="1"/>
        <v>1.1967741935483833E-2</v>
      </c>
    </row>
    <row r="16" spans="1:29" x14ac:dyDescent="0.2">
      <c r="A16" t="s">
        <v>438</v>
      </c>
      <c r="B16">
        <v>204</v>
      </c>
      <c r="C16">
        <v>29</v>
      </c>
      <c r="D16">
        <v>5</v>
      </c>
      <c r="E16">
        <v>26</v>
      </c>
      <c r="F16">
        <v>2</v>
      </c>
      <c r="G16">
        <v>0.25</v>
      </c>
      <c r="I16">
        <f t="shared" si="5"/>
        <v>0.14215686274509803</v>
      </c>
      <c r="J16">
        <f t="shared" si="2"/>
        <v>2.4509803921568627E-2</v>
      </c>
      <c r="K16">
        <f t="shared" si="2"/>
        <v>0.12745098039215685</v>
      </c>
      <c r="L16">
        <f t="shared" si="2"/>
        <v>9.8039215686274508E-3</v>
      </c>
      <c r="M16">
        <f t="shared" si="6"/>
        <v>0.25</v>
      </c>
      <c r="O16" s="1" t="s">
        <v>33</v>
      </c>
      <c r="P16" s="4" t="s">
        <v>442</v>
      </c>
      <c r="Q16">
        <v>402</v>
      </c>
      <c r="R16">
        <f>$Q$16*AVERAGE(I20)</f>
        <v>74.949152542372886</v>
      </c>
      <c r="S16">
        <f t="shared" ref="S16:U16" si="18">$Q$16*AVERAGE(J20)</f>
        <v>10.220338983050848</v>
      </c>
      <c r="T16">
        <f t="shared" si="18"/>
        <v>40.881355932203391</v>
      </c>
      <c r="U16">
        <f t="shared" si="18"/>
        <v>27.254237288135592</v>
      </c>
      <c r="V16">
        <f>AVERAGE(M20)</f>
        <v>0.26300000000000001</v>
      </c>
      <c r="W16">
        <v>6</v>
      </c>
      <c r="X16" s="4" t="s">
        <v>442</v>
      </c>
      <c r="Y16" s="11">
        <f t="shared" si="4"/>
        <v>0.75872000877625112</v>
      </c>
      <c r="Z16">
        <f t="shared" si="1"/>
        <v>-7.7913479184826215</v>
      </c>
      <c r="AA16">
        <f t="shared" si="1"/>
        <v>-25.529259348975572</v>
      </c>
      <c r="AB16" s="11">
        <f t="shared" si="1"/>
        <v>13.324779087490059</v>
      </c>
      <c r="AC16">
        <f t="shared" si="1"/>
        <v>-5.3655913978494785E-3</v>
      </c>
    </row>
    <row r="17" spans="1:29" x14ac:dyDescent="0.2">
      <c r="A17" t="s">
        <v>560</v>
      </c>
      <c r="B17">
        <v>211</v>
      </c>
      <c r="C17">
        <v>28</v>
      </c>
      <c r="D17">
        <v>7</v>
      </c>
      <c r="E17">
        <v>23</v>
      </c>
      <c r="F17">
        <v>4</v>
      </c>
      <c r="G17">
        <v>0.223</v>
      </c>
      <c r="I17">
        <f t="shared" si="5"/>
        <v>0.13270142180094788</v>
      </c>
      <c r="J17">
        <f t="shared" si="2"/>
        <v>3.3175355450236969E-2</v>
      </c>
      <c r="K17">
        <f t="shared" si="2"/>
        <v>0.10900473933649289</v>
      </c>
      <c r="L17">
        <f t="shared" si="2"/>
        <v>1.8957345971563982E-2</v>
      </c>
      <c r="M17">
        <f t="shared" si="6"/>
        <v>0.223</v>
      </c>
      <c r="O17" s="1" t="s">
        <v>34</v>
      </c>
      <c r="P17" s="4" t="s">
        <v>517</v>
      </c>
      <c r="Q17">
        <v>582</v>
      </c>
      <c r="R17">
        <v>94.744186046511629</v>
      </c>
      <c r="S17">
        <v>27.069767441860463</v>
      </c>
      <c r="T17">
        <v>108.27906976744185</v>
      </c>
      <c r="U17">
        <v>0</v>
      </c>
      <c r="V17">
        <v>0.34899999999999998</v>
      </c>
      <c r="W17">
        <v>6</v>
      </c>
      <c r="X17" s="4" t="s">
        <v>517</v>
      </c>
      <c r="Y17" s="11">
        <f t="shared" si="4"/>
        <v>20.553753512914994</v>
      </c>
      <c r="Z17" s="11">
        <f t="shared" si="1"/>
        <v>9.0580805403269942</v>
      </c>
      <c r="AA17" s="11">
        <f t="shared" si="1"/>
        <v>41.868454486262891</v>
      </c>
      <c r="AB17">
        <f t="shared" si="1"/>
        <v>-13.929458200645533</v>
      </c>
      <c r="AC17" s="11">
        <f t="shared" si="1"/>
        <v>8.0634408602150487E-2</v>
      </c>
    </row>
    <row r="18" spans="1:29" x14ac:dyDescent="0.2">
      <c r="A18" t="s">
        <v>379</v>
      </c>
      <c r="B18">
        <v>141</v>
      </c>
      <c r="C18">
        <v>24</v>
      </c>
      <c r="D18">
        <v>8</v>
      </c>
      <c r="E18">
        <v>16</v>
      </c>
      <c r="F18">
        <v>0</v>
      </c>
      <c r="G18">
        <v>0.27700000000000002</v>
      </c>
      <c r="I18">
        <f t="shared" si="5"/>
        <v>0.1702127659574468</v>
      </c>
      <c r="J18">
        <f t="shared" si="2"/>
        <v>5.6737588652482268E-2</v>
      </c>
      <c r="K18">
        <f t="shared" si="2"/>
        <v>0.11347517730496454</v>
      </c>
      <c r="L18">
        <f t="shared" si="2"/>
        <v>0</v>
      </c>
      <c r="M18">
        <f t="shared" si="6"/>
        <v>0.27700000000000002</v>
      </c>
      <c r="O18" s="1" t="s">
        <v>35</v>
      </c>
      <c r="P18" s="4" t="s">
        <v>565</v>
      </c>
      <c r="Q18">
        <v>558</v>
      </c>
      <c r="R18">
        <f>$Q$18*AVERAGE(I25,I55,I95)</f>
        <v>80.758632649021493</v>
      </c>
      <c r="S18">
        <f t="shared" ref="S18:U18" si="19">$Q$18*AVERAGE(J25,J55,J95)</f>
        <v>21.347740752182595</v>
      </c>
      <c r="T18">
        <f t="shared" si="19"/>
        <v>84.486356762048487</v>
      </c>
      <c r="U18">
        <f t="shared" si="19"/>
        <v>4.5216447751477764</v>
      </c>
      <c r="V18">
        <f>AVERAGE(M25,M55,M95)</f>
        <v>0.24133333333333332</v>
      </c>
      <c r="W18">
        <v>6</v>
      </c>
      <c r="X18" s="4" t="s">
        <v>565</v>
      </c>
      <c r="Y18" s="11">
        <f t="shared" si="4"/>
        <v>6.5682001154248582</v>
      </c>
      <c r="Z18" s="11">
        <f t="shared" ref="Z18:Z32" si="20">S18-S$34</f>
        <v>3.336053850649126</v>
      </c>
      <c r="AA18" s="11">
        <f t="shared" ref="AA18:AA32" si="21">T18-T$34</f>
        <v>18.075741480869524</v>
      </c>
      <c r="AB18">
        <f t="shared" ref="AB18:AB32" si="22">U18-U$34</f>
        <v>-9.407813425497757</v>
      </c>
      <c r="AC18">
        <f t="shared" ref="AC18:AC32" si="23">V18-V$34</f>
        <v>-2.7032258064516174E-2</v>
      </c>
    </row>
    <row r="19" spans="1:29" x14ac:dyDescent="0.2">
      <c r="A19" t="s">
        <v>441</v>
      </c>
      <c r="B19">
        <v>185</v>
      </c>
      <c r="C19">
        <v>13</v>
      </c>
      <c r="D19">
        <v>2</v>
      </c>
      <c r="E19">
        <v>15</v>
      </c>
      <c r="F19">
        <v>16</v>
      </c>
      <c r="G19">
        <v>0.23200000000000001</v>
      </c>
      <c r="I19">
        <f t="shared" si="5"/>
        <v>7.0270270270270274E-2</v>
      </c>
      <c r="J19">
        <f t="shared" ref="J19:J82" si="24">D19/$B19</f>
        <v>1.0810810810810811E-2</v>
      </c>
      <c r="K19">
        <f t="shared" ref="K19:K82" si="25">E19/$B19</f>
        <v>8.1081081081081086E-2</v>
      </c>
      <c r="L19">
        <f t="shared" ref="L19:L82" si="26">F19/$B19</f>
        <v>8.6486486486486491E-2</v>
      </c>
      <c r="M19">
        <f t="shared" si="6"/>
        <v>0.23200000000000001</v>
      </c>
      <c r="O19" s="1" t="s">
        <v>36</v>
      </c>
      <c r="P19" s="4" t="s">
        <v>559</v>
      </c>
      <c r="Q19">
        <v>548</v>
      </c>
      <c r="R19">
        <f>$Q$19*AVERAGE(I15,I67,I100)</f>
        <v>65.362588557399675</v>
      </c>
      <c r="S19">
        <f t="shared" ref="S19:U19" si="27">$Q$19*AVERAGE(J15,J67,J100)</f>
        <v>11.853778954394777</v>
      </c>
      <c r="T19">
        <f t="shared" si="27"/>
        <v>66.462289877699718</v>
      </c>
      <c r="U19">
        <f t="shared" si="27"/>
        <v>12.956295014085464</v>
      </c>
      <c r="V19">
        <f>AVERAGE(M15,M67,M100)</f>
        <v>0.27999999999999997</v>
      </c>
      <c r="W19">
        <v>6</v>
      </c>
      <c r="X19" s="4" t="s">
        <v>559</v>
      </c>
      <c r="Y19">
        <f t="shared" si="4"/>
        <v>-8.8278439761969594</v>
      </c>
      <c r="Z19">
        <f t="shared" si="20"/>
        <v>-6.1579079471386926</v>
      </c>
      <c r="AA19" s="11">
        <f t="shared" si="21"/>
        <v>5.167459652075479E-2</v>
      </c>
      <c r="AB19">
        <f t="shared" si="22"/>
        <v>-0.97316318656006828</v>
      </c>
      <c r="AC19" s="11">
        <f t="shared" si="23"/>
        <v>1.1634408602150481E-2</v>
      </c>
    </row>
    <row r="20" spans="1:29" x14ac:dyDescent="0.2">
      <c r="A20" t="s">
        <v>442</v>
      </c>
      <c r="B20">
        <v>118</v>
      </c>
      <c r="C20">
        <v>22</v>
      </c>
      <c r="D20">
        <v>3</v>
      </c>
      <c r="E20">
        <v>12</v>
      </c>
      <c r="F20">
        <v>8</v>
      </c>
      <c r="G20">
        <v>0.26300000000000001</v>
      </c>
      <c r="I20">
        <f t="shared" si="5"/>
        <v>0.1864406779661017</v>
      </c>
      <c r="J20">
        <f t="shared" si="24"/>
        <v>2.5423728813559324E-2</v>
      </c>
      <c r="K20">
        <f t="shared" si="25"/>
        <v>0.10169491525423729</v>
      </c>
      <c r="L20">
        <f t="shared" si="26"/>
        <v>6.7796610169491525E-2</v>
      </c>
      <c r="M20">
        <f t="shared" si="6"/>
        <v>0.26300000000000001</v>
      </c>
      <c r="O20" s="1" t="s">
        <v>37</v>
      </c>
      <c r="P20" s="4" t="s">
        <v>451</v>
      </c>
      <c r="Q20">
        <v>568</v>
      </c>
      <c r="R20">
        <v>66.444045650954791</v>
      </c>
      <c r="S20">
        <v>21.30619377390045</v>
      </c>
      <c r="T20">
        <v>66.35075109937884</v>
      </c>
      <c r="U20">
        <v>5.2185120552683051</v>
      </c>
      <c r="V20">
        <v>0.24233333333333332</v>
      </c>
      <c r="W20">
        <v>6</v>
      </c>
      <c r="X20" s="4" t="s">
        <v>451</v>
      </c>
      <c r="Y20">
        <f t="shared" si="4"/>
        <v>-7.7463868826418434</v>
      </c>
      <c r="Z20" s="11">
        <f t="shared" si="20"/>
        <v>3.2945068723669806</v>
      </c>
      <c r="AA20">
        <f t="shared" si="21"/>
        <v>-5.9864181800122651E-2</v>
      </c>
      <c r="AB20">
        <f t="shared" si="22"/>
        <v>-8.7109461453772283</v>
      </c>
      <c r="AC20">
        <f t="shared" si="23"/>
        <v>-2.6032258064516173E-2</v>
      </c>
    </row>
    <row r="21" spans="1:29" x14ac:dyDescent="0.2">
      <c r="A21" t="s">
        <v>561</v>
      </c>
      <c r="B21">
        <v>201</v>
      </c>
      <c r="C21">
        <v>22</v>
      </c>
      <c r="D21">
        <v>5</v>
      </c>
      <c r="E21">
        <v>25</v>
      </c>
      <c r="F21">
        <v>0</v>
      </c>
      <c r="G21">
        <v>0.26400000000000001</v>
      </c>
      <c r="I21">
        <f t="shared" si="5"/>
        <v>0.10945273631840796</v>
      </c>
      <c r="J21">
        <f t="shared" si="24"/>
        <v>2.4875621890547265E-2</v>
      </c>
      <c r="K21">
        <f t="shared" si="25"/>
        <v>0.12437810945273632</v>
      </c>
      <c r="L21">
        <f t="shared" si="26"/>
        <v>0</v>
      </c>
      <c r="M21">
        <f t="shared" si="6"/>
        <v>0.26400000000000001</v>
      </c>
      <c r="O21" s="1" t="s">
        <v>38</v>
      </c>
      <c r="P21" s="4" t="s">
        <v>564</v>
      </c>
      <c r="Q21">
        <v>573</v>
      </c>
      <c r="R21">
        <f>$Q$21*AVERAGE(I24,I69,I111)</f>
        <v>61.570859213626427</v>
      </c>
      <c r="S21">
        <f t="shared" ref="S21:U21" si="28">$Q$21*AVERAGE(J24,J69,J111)</f>
        <v>12.966378079711168</v>
      </c>
      <c r="T21">
        <f t="shared" si="28"/>
        <v>61.358182987558905</v>
      </c>
      <c r="U21">
        <f t="shared" si="28"/>
        <v>9.1431639174445216</v>
      </c>
      <c r="V21">
        <f>AVERAGE(M24,M69,M111)</f>
        <v>0.23966666666666667</v>
      </c>
      <c r="W21">
        <v>6</v>
      </c>
      <c r="X21" s="4" t="s">
        <v>564</v>
      </c>
      <c r="Y21">
        <f t="shared" si="4"/>
        <v>-12.619573319970208</v>
      </c>
      <c r="Z21">
        <f t="shared" si="20"/>
        <v>-5.0453088218223012</v>
      </c>
      <c r="AA21">
        <f t="shared" si="21"/>
        <v>-5.0524322936200576</v>
      </c>
      <c r="AB21">
        <f t="shared" si="22"/>
        <v>-4.7862942832010109</v>
      </c>
      <c r="AC21">
        <f t="shared" si="23"/>
        <v>-2.8698924731182823E-2</v>
      </c>
    </row>
    <row r="22" spans="1:29" x14ac:dyDescent="0.2">
      <c r="A22" t="s">
        <v>562</v>
      </c>
      <c r="B22">
        <v>222</v>
      </c>
      <c r="C22">
        <v>27</v>
      </c>
      <c r="D22">
        <v>8</v>
      </c>
      <c r="E22">
        <v>24</v>
      </c>
      <c r="F22">
        <v>3</v>
      </c>
      <c r="G22">
        <v>0.20300000000000001</v>
      </c>
      <c r="I22">
        <f t="shared" si="5"/>
        <v>0.12162162162162163</v>
      </c>
      <c r="J22">
        <f t="shared" si="24"/>
        <v>3.6036036036036036E-2</v>
      </c>
      <c r="K22">
        <f t="shared" si="25"/>
        <v>0.10810810810810811</v>
      </c>
      <c r="L22">
        <f t="shared" si="26"/>
        <v>1.3513513513513514E-2</v>
      </c>
      <c r="M22">
        <f t="shared" si="6"/>
        <v>0.20300000000000001</v>
      </c>
      <c r="O22" s="1" t="s">
        <v>39</v>
      </c>
      <c r="P22" s="4" t="s">
        <v>567</v>
      </c>
      <c r="Q22">
        <v>562</v>
      </c>
      <c r="R22">
        <f>$Q$22*AVERAGE(I29,I70,I89)</f>
        <v>75.280103017688944</v>
      </c>
      <c r="S22">
        <f t="shared" ref="S22:U22" si="29">$Q$22*AVERAGE(J29,J70,J89)</f>
        <v>7.0144222919652401</v>
      </c>
      <c r="T22">
        <f t="shared" si="29"/>
        <v>60.064187731781345</v>
      </c>
      <c r="U22">
        <f t="shared" si="29"/>
        <v>11.263477025339634</v>
      </c>
      <c r="V22">
        <f>AVERAGE(M29,M70,M89)</f>
        <v>0.28433333333333333</v>
      </c>
      <c r="W22">
        <v>6</v>
      </c>
      <c r="X22" s="4" t="s">
        <v>567</v>
      </c>
      <c r="Y22" s="11">
        <f t="shared" si="4"/>
        <v>1.0896704840923093</v>
      </c>
      <c r="Z22">
        <f t="shared" si="20"/>
        <v>-10.99726460956823</v>
      </c>
      <c r="AA22">
        <f t="shared" si="21"/>
        <v>-6.3464275493976174</v>
      </c>
      <c r="AB22">
        <f t="shared" si="22"/>
        <v>-2.6659811753058982</v>
      </c>
      <c r="AC22" s="11">
        <f t="shared" si="23"/>
        <v>1.5967741935483837E-2</v>
      </c>
    </row>
    <row r="23" spans="1:29" x14ac:dyDescent="0.2">
      <c r="A23" t="s">
        <v>563</v>
      </c>
      <c r="B23">
        <v>209</v>
      </c>
      <c r="C23">
        <v>22</v>
      </c>
      <c r="D23">
        <v>4</v>
      </c>
      <c r="E23">
        <v>19</v>
      </c>
      <c r="F23">
        <v>4</v>
      </c>
      <c r="G23">
        <v>0.25800000000000001</v>
      </c>
      <c r="I23">
        <f t="shared" si="5"/>
        <v>0.10526315789473684</v>
      </c>
      <c r="J23">
        <f t="shared" si="24"/>
        <v>1.9138755980861243E-2</v>
      </c>
      <c r="K23">
        <f t="shared" si="25"/>
        <v>9.0909090909090912E-2</v>
      </c>
      <c r="L23">
        <f t="shared" si="26"/>
        <v>1.9138755980861243E-2</v>
      </c>
      <c r="M23">
        <f t="shared" si="6"/>
        <v>0.25800000000000001</v>
      </c>
      <c r="O23" s="1" t="s">
        <v>40</v>
      </c>
      <c r="P23" s="4" t="s">
        <v>557</v>
      </c>
      <c r="Q23">
        <v>526</v>
      </c>
      <c r="R23">
        <f>$Q$23*AVERAGE(I10,I63,I101)</f>
        <v>76.446352920717331</v>
      </c>
      <c r="S23">
        <f t="shared" ref="S23:U23" si="30">$Q$23*AVERAGE(J10,J63,J101)</f>
        <v>20.273836972565785</v>
      </c>
      <c r="T23">
        <f t="shared" si="30"/>
        <v>59.667391544086456</v>
      </c>
      <c r="U23">
        <f t="shared" si="30"/>
        <v>6.8690516787974412</v>
      </c>
      <c r="V23">
        <f>AVERAGE(M10,M63,M101)</f>
        <v>0.26400000000000001</v>
      </c>
      <c r="W23">
        <v>6</v>
      </c>
      <c r="X23" s="4" t="s">
        <v>557</v>
      </c>
      <c r="Y23" s="11">
        <f t="shared" si="4"/>
        <v>2.2559203871206961</v>
      </c>
      <c r="Z23" s="11">
        <f t="shared" si="20"/>
        <v>2.2621500710323161</v>
      </c>
      <c r="AA23">
        <f t="shared" si="21"/>
        <v>-6.7432237370925066</v>
      </c>
      <c r="AB23">
        <f t="shared" si="22"/>
        <v>-7.0604065218480914</v>
      </c>
      <c r="AC23">
        <f t="shared" si="23"/>
        <v>-4.3655913978494776E-3</v>
      </c>
    </row>
    <row r="24" spans="1:29" x14ac:dyDescent="0.2">
      <c r="A24" t="s">
        <v>564</v>
      </c>
      <c r="B24">
        <v>173</v>
      </c>
      <c r="C24">
        <v>22</v>
      </c>
      <c r="D24">
        <v>5</v>
      </c>
      <c r="E24">
        <v>20</v>
      </c>
      <c r="F24">
        <v>2</v>
      </c>
      <c r="G24">
        <v>0.26</v>
      </c>
      <c r="I24">
        <f t="shared" si="5"/>
        <v>0.12716763005780346</v>
      </c>
      <c r="J24">
        <f t="shared" si="24"/>
        <v>2.8901734104046242E-2</v>
      </c>
      <c r="K24">
        <f t="shared" si="25"/>
        <v>0.11560693641618497</v>
      </c>
      <c r="L24">
        <f t="shared" si="26"/>
        <v>1.1560693641618497E-2</v>
      </c>
      <c r="M24">
        <f t="shared" si="6"/>
        <v>0.26</v>
      </c>
      <c r="P24" t="s">
        <v>441</v>
      </c>
      <c r="Q24">
        <v>384</v>
      </c>
      <c r="R24">
        <v>45.958053741840992</v>
      </c>
      <c r="S24">
        <v>10.014324074987506</v>
      </c>
      <c r="T24">
        <v>37.568088645381977</v>
      </c>
      <c r="U24">
        <v>28.659082057469611</v>
      </c>
      <c r="V24">
        <v>0.25533333333333336</v>
      </c>
      <c r="W24">
        <v>6</v>
      </c>
      <c r="X24" t="s">
        <v>441</v>
      </c>
      <c r="Y24">
        <f t="shared" si="4"/>
        <v>-28.232378791755643</v>
      </c>
      <c r="Z24">
        <f t="shared" si="20"/>
        <v>-7.9973628265459631</v>
      </c>
      <c r="AA24">
        <f t="shared" si="21"/>
        <v>-28.842526635796986</v>
      </c>
      <c r="AB24" s="11">
        <f t="shared" si="22"/>
        <v>14.729623856824078</v>
      </c>
      <c r="AC24">
        <f t="shared" si="23"/>
        <v>-1.3032258064516133E-2</v>
      </c>
    </row>
    <row r="25" spans="1:29" x14ac:dyDescent="0.2">
      <c r="A25" t="s">
        <v>565</v>
      </c>
      <c r="B25">
        <v>152</v>
      </c>
      <c r="C25">
        <v>17</v>
      </c>
      <c r="D25">
        <v>3</v>
      </c>
      <c r="E25">
        <v>25</v>
      </c>
      <c r="F25">
        <v>1</v>
      </c>
      <c r="G25">
        <v>0.25</v>
      </c>
      <c r="I25">
        <f t="shared" si="5"/>
        <v>0.1118421052631579</v>
      </c>
      <c r="J25">
        <f t="shared" si="24"/>
        <v>1.9736842105263157E-2</v>
      </c>
      <c r="K25">
        <f t="shared" si="25"/>
        <v>0.16447368421052633</v>
      </c>
      <c r="L25">
        <f t="shared" si="26"/>
        <v>6.5789473684210523E-3</v>
      </c>
      <c r="M25">
        <f t="shared" si="6"/>
        <v>0.25</v>
      </c>
      <c r="P25" s="4" t="s">
        <v>566</v>
      </c>
      <c r="Q25">
        <v>544</v>
      </c>
      <c r="R25">
        <f>$Q$25*AVERAGE(I28,I56,I94)</f>
        <v>72.315280387482545</v>
      </c>
      <c r="S25">
        <f t="shared" ref="S25:U25" si="31">$Q$25*AVERAGE(J28,J56,J94)</f>
        <v>12.433693863296751</v>
      </c>
      <c r="T25">
        <f t="shared" si="31"/>
        <v>56.908925010008041</v>
      </c>
      <c r="U25">
        <f t="shared" si="31"/>
        <v>13.448669260943628</v>
      </c>
      <c r="V25">
        <f>AVERAGE(M28,M56,M94)</f>
        <v>0.26499999999999996</v>
      </c>
      <c r="W25">
        <v>6</v>
      </c>
      <c r="X25" s="4" t="s">
        <v>566</v>
      </c>
      <c r="Y25">
        <f t="shared" si="4"/>
        <v>-1.8751521461140896</v>
      </c>
      <c r="Z25">
        <f t="shared" si="20"/>
        <v>-5.577993038236718</v>
      </c>
      <c r="AA25">
        <f t="shared" si="21"/>
        <v>-9.5016902711709221</v>
      </c>
      <c r="AB25">
        <f t="shared" si="22"/>
        <v>-0.48078893970190428</v>
      </c>
      <c r="AC25">
        <f t="shared" si="23"/>
        <v>-3.3655913978495322E-3</v>
      </c>
    </row>
    <row r="26" spans="1:29" x14ac:dyDescent="0.2">
      <c r="A26" t="s">
        <v>450</v>
      </c>
      <c r="B26">
        <v>158</v>
      </c>
      <c r="C26">
        <v>15</v>
      </c>
      <c r="D26">
        <v>5</v>
      </c>
      <c r="E26">
        <v>20</v>
      </c>
      <c r="F26">
        <v>7</v>
      </c>
      <c r="G26">
        <v>0.183</v>
      </c>
      <c r="I26">
        <f t="shared" si="5"/>
        <v>9.49367088607595E-2</v>
      </c>
      <c r="J26">
        <f t="shared" si="24"/>
        <v>3.1645569620253167E-2</v>
      </c>
      <c r="K26">
        <f t="shared" si="25"/>
        <v>0.12658227848101267</v>
      </c>
      <c r="L26">
        <f t="shared" si="26"/>
        <v>4.4303797468354431E-2</v>
      </c>
      <c r="M26">
        <f t="shared" si="6"/>
        <v>0.183</v>
      </c>
      <c r="P26" t="s">
        <v>434</v>
      </c>
      <c r="Q26">
        <v>452</v>
      </c>
      <c r="R26">
        <v>60.962895219689521</v>
      </c>
      <c r="S26">
        <v>7.652101223788625</v>
      </c>
      <c r="T26">
        <v>46.14604842621511</v>
      </c>
      <c r="U26">
        <v>17.189063168046136</v>
      </c>
      <c r="V26">
        <v>0.27233333333333332</v>
      </c>
      <c r="W26">
        <v>6</v>
      </c>
      <c r="X26" t="s">
        <v>434</v>
      </c>
      <c r="Y26">
        <f t="shared" si="4"/>
        <v>-13.227537313907114</v>
      </c>
      <c r="Z26">
        <f t="shared" si="20"/>
        <v>-10.359585677744844</v>
      </c>
      <c r="AA26">
        <f t="shared" si="21"/>
        <v>-20.264566854963853</v>
      </c>
      <c r="AB26" s="11">
        <f t="shared" si="22"/>
        <v>3.2596049674006036</v>
      </c>
      <c r="AC26" s="11">
        <f t="shared" si="23"/>
        <v>3.9677419354838261E-3</v>
      </c>
    </row>
    <row r="27" spans="1:29" x14ac:dyDescent="0.2">
      <c r="A27" t="s">
        <v>451</v>
      </c>
      <c r="B27">
        <v>141</v>
      </c>
      <c r="C27">
        <v>18</v>
      </c>
      <c r="D27">
        <v>7</v>
      </c>
      <c r="E27">
        <v>16</v>
      </c>
      <c r="F27">
        <v>1</v>
      </c>
      <c r="G27">
        <v>0.22</v>
      </c>
      <c r="I27">
        <f t="shared" si="5"/>
        <v>0.1276595744680851</v>
      </c>
      <c r="J27">
        <f t="shared" si="24"/>
        <v>4.9645390070921988E-2</v>
      </c>
      <c r="K27">
        <f t="shared" si="25"/>
        <v>0.11347517730496454</v>
      </c>
      <c r="L27">
        <f t="shared" si="26"/>
        <v>7.0921985815602835E-3</v>
      </c>
      <c r="M27">
        <f t="shared" si="6"/>
        <v>0.22</v>
      </c>
      <c r="P27" t="s">
        <v>450</v>
      </c>
      <c r="Q27">
        <v>374</v>
      </c>
      <c r="R27">
        <f>$Q$27*AVERAGE(I26,I66,I97)</f>
        <v>45.256321363108327</v>
      </c>
      <c r="S27">
        <f t="shared" ref="S27:U27" si="32">$Q$27*AVERAGE(J26,J66,J97)</f>
        <v>11.974283197822116</v>
      </c>
      <c r="T27">
        <f t="shared" si="32"/>
        <v>43.924383446198689</v>
      </c>
      <c r="U27">
        <f t="shared" si="32"/>
        <v>12.429219146428949</v>
      </c>
      <c r="V27">
        <f>AVERAGE(M26,M66,M97)</f>
        <v>0.2253333333333333</v>
      </c>
      <c r="W27">
        <v>6</v>
      </c>
      <c r="X27" t="s">
        <v>450</v>
      </c>
      <c r="Y27">
        <f t="shared" si="4"/>
        <v>-28.934111170488308</v>
      </c>
      <c r="Z27">
        <f t="shared" si="20"/>
        <v>-6.0374037037113535</v>
      </c>
      <c r="AA27">
        <f t="shared" si="21"/>
        <v>-22.486231834980273</v>
      </c>
      <c r="AB27">
        <f t="shared" si="22"/>
        <v>-1.5002390542165838</v>
      </c>
      <c r="AC27">
        <f t="shared" si="23"/>
        <v>-4.3032258064516188E-2</v>
      </c>
    </row>
    <row r="28" spans="1:29" x14ac:dyDescent="0.2">
      <c r="A28" t="s">
        <v>566</v>
      </c>
      <c r="B28">
        <v>143</v>
      </c>
      <c r="C28">
        <v>20</v>
      </c>
      <c r="D28">
        <v>4</v>
      </c>
      <c r="E28">
        <v>15</v>
      </c>
      <c r="F28">
        <v>0</v>
      </c>
      <c r="G28">
        <v>0.252</v>
      </c>
      <c r="I28">
        <f t="shared" si="5"/>
        <v>0.13986013986013987</v>
      </c>
      <c r="J28">
        <f t="shared" si="24"/>
        <v>2.7972027972027972E-2</v>
      </c>
      <c r="K28">
        <f t="shared" si="25"/>
        <v>0.1048951048951049</v>
      </c>
      <c r="L28">
        <f t="shared" si="26"/>
        <v>0</v>
      </c>
      <c r="M28">
        <f t="shared" si="6"/>
        <v>0.252</v>
      </c>
      <c r="P28" s="4" t="s">
        <v>529</v>
      </c>
      <c r="Q28">
        <v>465</v>
      </c>
      <c r="R28">
        <f>$Q$28*AVERAGE(I31)</f>
        <v>35.966850828729278</v>
      </c>
      <c r="S28">
        <f t="shared" ref="S28:U28" si="33">$Q$28*AVERAGE(J31)</f>
        <v>7.7071823204419889</v>
      </c>
      <c r="T28">
        <f t="shared" si="33"/>
        <v>51.381215469613259</v>
      </c>
      <c r="U28">
        <f t="shared" si="33"/>
        <v>5.1381215469613259</v>
      </c>
      <c r="V28">
        <f>AVERAGE(M31)</f>
        <v>0.22700000000000001</v>
      </c>
      <c r="W28">
        <v>6</v>
      </c>
      <c r="X28" s="4" t="s">
        <v>529</v>
      </c>
      <c r="Y28">
        <f t="shared" si="4"/>
        <v>-38.223581704867357</v>
      </c>
      <c r="Z28">
        <f t="shared" si="20"/>
        <v>-10.30450458109148</v>
      </c>
      <c r="AA28">
        <f t="shared" si="21"/>
        <v>-15.029399811565703</v>
      </c>
      <c r="AB28">
        <f t="shared" si="22"/>
        <v>-8.7913366536842066</v>
      </c>
      <c r="AC28">
        <f t="shared" si="23"/>
        <v>-4.1365591397849483E-2</v>
      </c>
    </row>
    <row r="29" spans="1:29" x14ac:dyDescent="0.2">
      <c r="A29" t="s">
        <v>567</v>
      </c>
      <c r="B29">
        <v>118</v>
      </c>
      <c r="C29">
        <v>19</v>
      </c>
      <c r="D29">
        <v>0</v>
      </c>
      <c r="E29">
        <v>10</v>
      </c>
      <c r="F29">
        <v>2</v>
      </c>
      <c r="G29">
        <v>0.29699999999999999</v>
      </c>
      <c r="I29">
        <f t="shared" si="5"/>
        <v>0.16101694915254236</v>
      </c>
      <c r="J29">
        <f t="shared" si="24"/>
        <v>0</v>
      </c>
      <c r="K29">
        <f t="shared" si="25"/>
        <v>8.4745762711864403E-2</v>
      </c>
      <c r="L29">
        <f t="shared" si="26"/>
        <v>1.6949152542372881E-2</v>
      </c>
      <c r="M29">
        <f t="shared" si="6"/>
        <v>0.29699999999999999</v>
      </c>
      <c r="P29" t="s">
        <v>569</v>
      </c>
      <c r="Q29">
        <v>324</v>
      </c>
      <c r="R29">
        <f>$Q$29*AVERAGE(I34)</f>
        <v>30.240000000000002</v>
      </c>
      <c r="S29">
        <f t="shared" ref="S29:U29" si="34">$Q$29*AVERAGE(J34)</f>
        <v>12.96</v>
      </c>
      <c r="T29">
        <f t="shared" si="34"/>
        <v>34.56</v>
      </c>
      <c r="U29">
        <f t="shared" si="34"/>
        <v>17.28</v>
      </c>
      <c r="V29">
        <f>AVERAGE(M34)</f>
        <v>0.253</v>
      </c>
      <c r="W29">
        <v>6</v>
      </c>
      <c r="X29" t="s">
        <v>569</v>
      </c>
      <c r="Y29">
        <f t="shared" si="4"/>
        <v>-43.950432533596633</v>
      </c>
      <c r="Z29">
        <f t="shared" si="20"/>
        <v>-5.0516869015334684</v>
      </c>
      <c r="AA29">
        <f t="shared" si="21"/>
        <v>-31.85061528117896</v>
      </c>
      <c r="AB29" s="11">
        <f t="shared" si="22"/>
        <v>3.3505417993544686</v>
      </c>
      <c r="AC29">
        <f t="shared" si="23"/>
        <v>-1.5365591397849487E-2</v>
      </c>
    </row>
    <row r="30" spans="1:29" x14ac:dyDescent="0.2">
      <c r="A30" t="s">
        <v>568</v>
      </c>
      <c r="B30">
        <v>136</v>
      </c>
      <c r="C30">
        <v>17</v>
      </c>
      <c r="D30">
        <v>3</v>
      </c>
      <c r="E30">
        <v>16</v>
      </c>
      <c r="F30">
        <v>1</v>
      </c>
      <c r="G30">
        <v>0.24299999999999999</v>
      </c>
      <c r="I30">
        <f t="shared" si="5"/>
        <v>0.125</v>
      </c>
      <c r="J30">
        <f t="shared" si="24"/>
        <v>2.2058823529411766E-2</v>
      </c>
      <c r="K30">
        <f t="shared" si="25"/>
        <v>0.11764705882352941</v>
      </c>
      <c r="L30">
        <f t="shared" si="26"/>
        <v>7.3529411764705881E-3</v>
      </c>
      <c r="M30">
        <f t="shared" si="6"/>
        <v>0.24299999999999999</v>
      </c>
      <c r="P30" s="4" t="s">
        <v>519</v>
      </c>
      <c r="Q30">
        <v>427</v>
      </c>
      <c r="R30">
        <v>52.641159495096439</v>
      </c>
      <c r="S30">
        <v>4.0924757167659891</v>
      </c>
      <c r="T30">
        <v>32.314027966777722</v>
      </c>
      <c r="U30">
        <v>11.265578809065742</v>
      </c>
      <c r="V30">
        <v>0.25900000000000001</v>
      </c>
      <c r="W30">
        <v>6</v>
      </c>
      <c r="X30" s="4" t="s">
        <v>519</v>
      </c>
      <c r="Y30">
        <f t="shared" si="4"/>
        <v>-21.549273038500196</v>
      </c>
      <c r="Z30">
        <f t="shared" si="20"/>
        <v>-13.91921118476748</v>
      </c>
      <c r="AA30">
        <f t="shared" si="21"/>
        <v>-34.096587314401241</v>
      </c>
      <c r="AB30">
        <f t="shared" si="22"/>
        <v>-2.6638793915797905</v>
      </c>
      <c r="AC30">
        <f t="shared" si="23"/>
        <v>-9.365591397849482E-3</v>
      </c>
    </row>
    <row r="31" spans="1:29" x14ac:dyDescent="0.2">
      <c r="A31" t="s">
        <v>529</v>
      </c>
      <c r="B31">
        <v>181</v>
      </c>
      <c r="C31">
        <v>14</v>
      </c>
      <c r="D31">
        <v>3</v>
      </c>
      <c r="E31">
        <v>20</v>
      </c>
      <c r="F31">
        <v>2</v>
      </c>
      <c r="G31">
        <v>0.22700000000000001</v>
      </c>
      <c r="I31">
        <f t="shared" si="5"/>
        <v>7.7348066298342538E-2</v>
      </c>
      <c r="J31">
        <f t="shared" si="24"/>
        <v>1.6574585635359115E-2</v>
      </c>
      <c r="K31">
        <f t="shared" si="25"/>
        <v>0.11049723756906077</v>
      </c>
      <c r="L31">
        <f t="shared" si="26"/>
        <v>1.1049723756906077E-2</v>
      </c>
      <c r="M31">
        <f t="shared" si="6"/>
        <v>0.22700000000000001</v>
      </c>
      <c r="P31" s="4" t="s">
        <v>379</v>
      </c>
      <c r="Q31">
        <v>331</v>
      </c>
      <c r="R31">
        <f>$Q$31*AVERAGE(I18)</f>
        <v>56.340425531914889</v>
      </c>
      <c r="S31">
        <f t="shared" ref="S31:U31" si="35">$Q$31*AVERAGE(J18)</f>
        <v>18.780141843971631</v>
      </c>
      <c r="T31">
        <f t="shared" si="35"/>
        <v>37.560283687943262</v>
      </c>
      <c r="U31">
        <f t="shared" si="35"/>
        <v>0</v>
      </c>
      <c r="V31">
        <f>AVERAGE(M18)</f>
        <v>0.27700000000000002</v>
      </c>
      <c r="W31">
        <v>6</v>
      </c>
      <c r="X31" s="4" t="s">
        <v>379</v>
      </c>
      <c r="Y31">
        <f t="shared" si="4"/>
        <v>-17.850007001681746</v>
      </c>
      <c r="Z31" s="11">
        <f t="shared" si="20"/>
        <v>0.76845494243816148</v>
      </c>
      <c r="AA31">
        <f t="shared" si="21"/>
        <v>-28.850331593235701</v>
      </c>
      <c r="AB31">
        <f t="shared" si="22"/>
        <v>-13.929458200645533</v>
      </c>
      <c r="AC31" s="11">
        <f t="shared" si="23"/>
        <v>8.634408602150534E-3</v>
      </c>
    </row>
    <row r="32" spans="1:29" x14ac:dyDescent="0.2">
      <c r="A32" t="s">
        <v>456</v>
      </c>
      <c r="B32">
        <v>88</v>
      </c>
      <c r="C32">
        <v>19</v>
      </c>
      <c r="D32">
        <v>3</v>
      </c>
      <c r="E32">
        <v>10</v>
      </c>
      <c r="F32">
        <v>4</v>
      </c>
      <c r="G32">
        <v>0.17100000000000001</v>
      </c>
      <c r="I32">
        <f t="shared" si="5"/>
        <v>0.21590909090909091</v>
      </c>
      <c r="J32">
        <f t="shared" si="24"/>
        <v>3.4090909090909088E-2</v>
      </c>
      <c r="K32">
        <f t="shared" si="25"/>
        <v>0.11363636363636363</v>
      </c>
      <c r="L32">
        <f t="shared" si="26"/>
        <v>4.5454545454545456E-2</v>
      </c>
      <c r="M32">
        <f t="shared" si="6"/>
        <v>0.17100000000000001</v>
      </c>
      <c r="P32" s="7" t="s">
        <v>472</v>
      </c>
      <c r="Q32">
        <v>423</v>
      </c>
      <c r="R32">
        <f>$Q$32*AVERAGE(I40,I58)</f>
        <v>42.438601965985335</v>
      </c>
      <c r="S32">
        <f t="shared" ref="S32:U32" si="36">$Q$32*AVERAGE(J40,J58)</f>
        <v>6.5038422530816034</v>
      </c>
      <c r="T32">
        <f t="shared" si="36"/>
        <v>41.014081760024965</v>
      </c>
      <c r="U32">
        <f t="shared" si="36"/>
        <v>6.8640973630831645</v>
      </c>
      <c r="V32">
        <f>AVERAGE(M40,M58)</f>
        <v>0.26600000000000001</v>
      </c>
      <c r="W32">
        <v>6</v>
      </c>
      <c r="X32" s="7" t="s">
        <v>472</v>
      </c>
      <c r="Y32">
        <f>R32-R$34</f>
        <v>-31.7518305676113</v>
      </c>
      <c r="Z32">
        <f t="shared" si="20"/>
        <v>-11.507844648451865</v>
      </c>
      <c r="AA32">
        <f t="shared" si="21"/>
        <v>-25.396533521153998</v>
      </c>
      <c r="AB32">
        <f t="shared" si="22"/>
        <v>-7.065360837562368</v>
      </c>
      <c r="AC32">
        <f t="shared" si="23"/>
        <v>-2.3655913978494758E-3</v>
      </c>
    </row>
    <row r="33" spans="1:26" x14ac:dyDescent="0.2">
      <c r="A33" t="s">
        <v>458</v>
      </c>
      <c r="B33">
        <v>108</v>
      </c>
      <c r="C33">
        <v>19</v>
      </c>
      <c r="D33">
        <v>0</v>
      </c>
      <c r="E33">
        <v>13</v>
      </c>
      <c r="F33">
        <v>3</v>
      </c>
      <c r="G33">
        <v>0.222</v>
      </c>
      <c r="I33">
        <f t="shared" si="5"/>
        <v>0.17592592592592593</v>
      </c>
      <c r="J33">
        <f t="shared" si="24"/>
        <v>0</v>
      </c>
      <c r="K33">
        <f t="shared" si="25"/>
        <v>0.12037037037037036</v>
      </c>
      <c r="L33">
        <f t="shared" si="26"/>
        <v>2.7777777777777776E-2</v>
      </c>
      <c r="M33">
        <f t="shared" si="6"/>
        <v>0.222</v>
      </c>
    </row>
    <row r="34" spans="1:26" x14ac:dyDescent="0.2">
      <c r="A34" t="s">
        <v>569</v>
      </c>
      <c r="B34">
        <v>75</v>
      </c>
      <c r="C34">
        <v>7</v>
      </c>
      <c r="D34">
        <v>3</v>
      </c>
      <c r="E34">
        <v>8</v>
      </c>
      <c r="F34">
        <v>4</v>
      </c>
      <c r="G34">
        <v>0.253</v>
      </c>
      <c r="I34">
        <f t="shared" si="5"/>
        <v>9.3333333333333338E-2</v>
      </c>
      <c r="J34">
        <f t="shared" si="24"/>
        <v>0.04</v>
      </c>
      <c r="K34">
        <f t="shared" si="25"/>
        <v>0.10666666666666667</v>
      </c>
      <c r="L34">
        <f t="shared" si="26"/>
        <v>5.3333333333333337E-2</v>
      </c>
      <c r="M34">
        <f t="shared" si="6"/>
        <v>0.253</v>
      </c>
      <c r="P34" t="s">
        <v>356</v>
      </c>
      <c r="Q34">
        <f>AVERAGE(Q2:Q32)</f>
        <v>519.80645161290317</v>
      </c>
      <c r="R34">
        <f t="shared" ref="R34:V34" si="37">AVERAGE(R2:R32)</f>
        <v>74.190432533596635</v>
      </c>
      <c r="S34">
        <f t="shared" si="37"/>
        <v>18.011686901533469</v>
      </c>
      <c r="T34">
        <f t="shared" si="37"/>
        <v>66.410615281178963</v>
      </c>
      <c r="U34">
        <f t="shared" si="37"/>
        <v>13.929458200645533</v>
      </c>
      <c r="V34">
        <f t="shared" si="37"/>
        <v>0.26836559139784949</v>
      </c>
    </row>
    <row r="35" spans="1:26" x14ac:dyDescent="0.2">
      <c r="A35" t="s">
        <v>461</v>
      </c>
      <c r="B35">
        <v>59</v>
      </c>
      <c r="C35">
        <v>6</v>
      </c>
      <c r="D35">
        <v>3</v>
      </c>
      <c r="E35">
        <v>8</v>
      </c>
      <c r="F35">
        <v>0</v>
      </c>
      <c r="G35">
        <v>0.27100000000000002</v>
      </c>
      <c r="I35">
        <f t="shared" si="5"/>
        <v>0.10169491525423729</v>
      </c>
      <c r="J35">
        <f t="shared" si="24"/>
        <v>5.0847457627118647E-2</v>
      </c>
      <c r="K35">
        <f t="shared" si="25"/>
        <v>0.13559322033898305</v>
      </c>
      <c r="L35">
        <f t="shared" si="26"/>
        <v>0</v>
      </c>
      <c r="M35">
        <f t="shared" si="6"/>
        <v>0.27100000000000002</v>
      </c>
    </row>
    <row r="36" spans="1:26" x14ac:dyDescent="0.2">
      <c r="A36" t="s">
        <v>462</v>
      </c>
      <c r="B36">
        <v>109</v>
      </c>
      <c r="C36">
        <v>11</v>
      </c>
      <c r="D36">
        <v>0</v>
      </c>
      <c r="E36">
        <v>11</v>
      </c>
      <c r="F36">
        <v>2</v>
      </c>
      <c r="G36">
        <v>0.23799999999999999</v>
      </c>
      <c r="I36">
        <f t="shared" si="5"/>
        <v>0.10091743119266056</v>
      </c>
      <c r="J36">
        <f t="shared" si="24"/>
        <v>0</v>
      </c>
      <c r="K36">
        <f t="shared" si="25"/>
        <v>0.10091743119266056</v>
      </c>
      <c r="L36">
        <f t="shared" si="26"/>
        <v>1.834862385321101E-2</v>
      </c>
      <c r="M36">
        <f t="shared" si="6"/>
        <v>0.23799999999999999</v>
      </c>
      <c r="P36" s="4"/>
    </row>
    <row r="37" spans="1:26" x14ac:dyDescent="0.2">
      <c r="A37" t="s">
        <v>465</v>
      </c>
      <c r="B37">
        <v>120</v>
      </c>
      <c r="C37">
        <v>18</v>
      </c>
      <c r="D37">
        <v>1</v>
      </c>
      <c r="E37">
        <v>7</v>
      </c>
      <c r="F37">
        <v>0</v>
      </c>
      <c r="G37">
        <v>0.22500000000000001</v>
      </c>
      <c r="I37">
        <f t="shared" si="5"/>
        <v>0.15</v>
      </c>
      <c r="J37">
        <f t="shared" si="24"/>
        <v>8.3333333333333332E-3</v>
      </c>
      <c r="K37">
        <f t="shared" si="25"/>
        <v>5.8333333333333334E-2</v>
      </c>
      <c r="L37">
        <f t="shared" si="26"/>
        <v>0</v>
      </c>
      <c r="M37">
        <f t="shared" si="6"/>
        <v>0.22500000000000001</v>
      </c>
      <c r="P37" s="4"/>
    </row>
    <row r="38" spans="1:26" x14ac:dyDescent="0.2">
      <c r="A38" t="s">
        <v>570</v>
      </c>
      <c r="B38">
        <v>60</v>
      </c>
      <c r="C38">
        <v>10</v>
      </c>
      <c r="D38">
        <v>0</v>
      </c>
      <c r="E38">
        <v>6</v>
      </c>
      <c r="F38">
        <v>1</v>
      </c>
      <c r="G38">
        <v>0.26700000000000002</v>
      </c>
      <c r="I38">
        <f t="shared" si="5"/>
        <v>0.16666666666666666</v>
      </c>
      <c r="J38">
        <f t="shared" si="24"/>
        <v>0</v>
      </c>
      <c r="K38">
        <f t="shared" si="25"/>
        <v>0.1</v>
      </c>
      <c r="L38">
        <f t="shared" si="26"/>
        <v>1.6666666666666666E-2</v>
      </c>
      <c r="M38">
        <f t="shared" si="6"/>
        <v>0.26700000000000002</v>
      </c>
    </row>
    <row r="39" spans="1:26" x14ac:dyDescent="0.2">
      <c r="A39" t="s">
        <v>470</v>
      </c>
      <c r="B39">
        <v>56</v>
      </c>
      <c r="C39">
        <v>8</v>
      </c>
      <c r="D39">
        <v>2</v>
      </c>
      <c r="E39">
        <v>6</v>
      </c>
      <c r="F39">
        <v>2</v>
      </c>
      <c r="G39">
        <v>0.161</v>
      </c>
      <c r="I39">
        <f t="shared" si="5"/>
        <v>0.14285714285714285</v>
      </c>
      <c r="J39">
        <f t="shared" si="24"/>
        <v>3.5714285714285712E-2</v>
      </c>
      <c r="K39">
        <f t="shared" si="25"/>
        <v>0.10714285714285714</v>
      </c>
      <c r="L39">
        <f t="shared" si="26"/>
        <v>3.5714285714285712E-2</v>
      </c>
      <c r="M39">
        <f t="shared" si="6"/>
        <v>0.161</v>
      </c>
    </row>
    <row r="40" spans="1:26" x14ac:dyDescent="0.2">
      <c r="A40" t="s">
        <v>472</v>
      </c>
      <c r="B40">
        <v>156</v>
      </c>
      <c r="C40">
        <v>12</v>
      </c>
      <c r="D40">
        <v>1</v>
      </c>
      <c r="E40">
        <v>10</v>
      </c>
      <c r="F40">
        <v>0</v>
      </c>
      <c r="G40">
        <v>0.224</v>
      </c>
      <c r="I40">
        <f t="shared" si="5"/>
        <v>7.6923076923076927E-2</v>
      </c>
      <c r="J40">
        <f t="shared" si="24"/>
        <v>6.41025641025641E-3</v>
      </c>
      <c r="K40">
        <f t="shared" si="25"/>
        <v>6.4102564102564097E-2</v>
      </c>
      <c r="L40">
        <f t="shared" si="26"/>
        <v>0</v>
      </c>
      <c r="M40">
        <f t="shared" si="6"/>
        <v>0.224</v>
      </c>
      <c r="P40" s="1" t="s">
        <v>0</v>
      </c>
      <c r="Q40" t="s">
        <v>165</v>
      </c>
      <c r="R40" t="s">
        <v>166</v>
      </c>
      <c r="S40" t="s">
        <v>167</v>
      </c>
      <c r="T40" t="s">
        <v>168</v>
      </c>
      <c r="U40" t="s">
        <v>169</v>
      </c>
      <c r="V40" t="s">
        <v>170</v>
      </c>
      <c r="X40" t="s">
        <v>171</v>
      </c>
      <c r="Y40" t="s">
        <v>172</v>
      </c>
      <c r="Z40" t="s">
        <v>189</v>
      </c>
    </row>
    <row r="41" spans="1:26" x14ac:dyDescent="0.2">
      <c r="A41" t="s">
        <v>571</v>
      </c>
      <c r="B41">
        <v>63</v>
      </c>
      <c r="C41">
        <v>11</v>
      </c>
      <c r="D41">
        <v>0</v>
      </c>
      <c r="E41">
        <v>3</v>
      </c>
      <c r="F41">
        <v>4</v>
      </c>
      <c r="G41">
        <v>0.159</v>
      </c>
      <c r="I41">
        <f t="shared" si="5"/>
        <v>0.17460317460317459</v>
      </c>
      <c r="J41">
        <f t="shared" si="24"/>
        <v>0</v>
      </c>
      <c r="K41">
        <f t="shared" si="25"/>
        <v>4.7619047619047616E-2</v>
      </c>
      <c r="L41">
        <f t="shared" si="26"/>
        <v>6.3492063492063489E-2</v>
      </c>
      <c r="M41">
        <f t="shared" si="6"/>
        <v>0.159</v>
      </c>
      <c r="P41" s="1" t="s">
        <v>3</v>
      </c>
      <c r="Q41" t="s">
        <v>173</v>
      </c>
      <c r="R41" t="s">
        <v>174</v>
      </c>
      <c r="S41" t="s">
        <v>175</v>
      </c>
      <c r="T41" t="s">
        <v>176</v>
      </c>
      <c r="U41" t="s">
        <v>177</v>
      </c>
      <c r="V41" t="s">
        <v>178</v>
      </c>
      <c r="X41" t="s">
        <v>179</v>
      </c>
      <c r="Y41" t="s">
        <v>180</v>
      </c>
    </row>
    <row r="42" spans="1:26" x14ac:dyDescent="0.2">
      <c r="A42" t="s">
        <v>475</v>
      </c>
      <c r="B42">
        <v>115</v>
      </c>
      <c r="C42">
        <v>10</v>
      </c>
      <c r="D42">
        <v>1</v>
      </c>
      <c r="E42">
        <v>10</v>
      </c>
      <c r="F42">
        <v>0</v>
      </c>
      <c r="G42">
        <v>0.20899999999999999</v>
      </c>
      <c r="I42">
        <f t="shared" si="5"/>
        <v>8.6956521739130432E-2</v>
      </c>
      <c r="J42">
        <f t="shared" si="24"/>
        <v>8.6956521739130436E-3</v>
      </c>
      <c r="K42">
        <f t="shared" si="25"/>
        <v>8.6956521739130432E-2</v>
      </c>
      <c r="L42">
        <f t="shared" si="26"/>
        <v>0</v>
      </c>
      <c r="M42">
        <f t="shared" si="6"/>
        <v>0.20899999999999999</v>
      </c>
      <c r="P42" s="1" t="s">
        <v>5</v>
      </c>
      <c r="Q42" t="s">
        <v>181</v>
      </c>
      <c r="R42" t="s">
        <v>182</v>
      </c>
      <c r="S42" t="s">
        <v>183</v>
      </c>
      <c r="T42" t="s">
        <v>184</v>
      </c>
      <c r="U42" t="s">
        <v>185</v>
      </c>
      <c r="V42" t="s">
        <v>186</v>
      </c>
      <c r="X42" t="s">
        <v>187</v>
      </c>
      <c r="Y42" t="s">
        <v>188</v>
      </c>
      <c r="Z42" t="s">
        <v>190</v>
      </c>
    </row>
    <row r="43" spans="1:26" x14ac:dyDescent="0.2">
      <c r="I43" t="e">
        <f t="shared" si="5"/>
        <v>#DIV/0!</v>
      </c>
      <c r="J43" t="e">
        <f t="shared" si="24"/>
        <v>#DIV/0!</v>
      </c>
      <c r="K43" t="e">
        <f t="shared" si="25"/>
        <v>#DIV/0!</v>
      </c>
      <c r="L43" t="e">
        <f t="shared" si="26"/>
        <v>#DIV/0!</v>
      </c>
      <c r="M43">
        <f t="shared" si="6"/>
        <v>0</v>
      </c>
      <c r="P43" s="1" t="s">
        <v>8</v>
      </c>
      <c r="Q43" t="s">
        <v>234</v>
      </c>
      <c r="R43" t="s">
        <v>235</v>
      </c>
      <c r="S43" t="s">
        <v>236</v>
      </c>
      <c r="T43" t="s">
        <v>237</v>
      </c>
      <c r="U43" t="s">
        <v>238</v>
      </c>
      <c r="V43" t="s">
        <v>239</v>
      </c>
      <c r="X43" t="s">
        <v>240</v>
      </c>
      <c r="Y43" t="s">
        <v>241</v>
      </c>
      <c r="Z43" t="s">
        <v>242</v>
      </c>
    </row>
    <row r="44" spans="1:26" x14ac:dyDescent="0.2">
      <c r="I44" t="e">
        <f t="shared" si="5"/>
        <v>#DIV/0!</v>
      </c>
      <c r="J44" t="e">
        <f t="shared" si="24"/>
        <v>#DIV/0!</v>
      </c>
      <c r="K44" t="e">
        <f t="shared" si="25"/>
        <v>#DIV/0!</v>
      </c>
      <c r="L44" t="e">
        <f t="shared" si="26"/>
        <v>#DIV/0!</v>
      </c>
      <c r="M44">
        <f t="shared" si="6"/>
        <v>0</v>
      </c>
      <c r="P44" s="1" t="s">
        <v>11</v>
      </c>
      <c r="Q44" t="s">
        <v>279</v>
      </c>
      <c r="R44" t="s">
        <v>280</v>
      </c>
      <c r="S44" t="s">
        <v>281</v>
      </c>
      <c r="T44" t="s">
        <v>282</v>
      </c>
      <c r="U44" t="s">
        <v>283</v>
      </c>
      <c r="V44" t="s">
        <v>284</v>
      </c>
      <c r="X44" t="s">
        <v>285</v>
      </c>
      <c r="Y44" t="s">
        <v>286</v>
      </c>
    </row>
    <row r="45" spans="1:26" x14ac:dyDescent="0.2">
      <c r="A45" t="s">
        <v>51</v>
      </c>
      <c r="B45" t="s">
        <v>52</v>
      </c>
      <c r="C45" t="s">
        <v>7</v>
      </c>
      <c r="D45" t="s">
        <v>4</v>
      </c>
      <c r="E45" t="s">
        <v>10</v>
      </c>
      <c r="F45" t="s">
        <v>13</v>
      </c>
      <c r="G45" t="s">
        <v>2</v>
      </c>
      <c r="I45" t="e">
        <f t="shared" si="5"/>
        <v>#VALUE!</v>
      </c>
      <c r="J45" t="e">
        <f t="shared" si="24"/>
        <v>#VALUE!</v>
      </c>
      <c r="K45" t="e">
        <f t="shared" si="25"/>
        <v>#VALUE!</v>
      </c>
      <c r="L45" t="e">
        <f t="shared" si="26"/>
        <v>#VALUE!</v>
      </c>
      <c r="M45" t="str">
        <f t="shared" si="6"/>
        <v>AVG</v>
      </c>
      <c r="P45" s="1" t="s">
        <v>14</v>
      </c>
      <c r="Q45" t="s">
        <v>312</v>
      </c>
      <c r="R45" t="s">
        <v>313</v>
      </c>
      <c r="S45" t="s">
        <v>314</v>
      </c>
      <c r="T45" t="s">
        <v>315</v>
      </c>
      <c r="U45" t="s">
        <v>264</v>
      </c>
      <c r="V45" t="s">
        <v>316</v>
      </c>
      <c r="X45" t="s">
        <v>317</v>
      </c>
      <c r="Y45" t="s">
        <v>318</v>
      </c>
      <c r="Z45" t="s">
        <v>319</v>
      </c>
    </row>
    <row r="46" spans="1:26" x14ac:dyDescent="0.2">
      <c r="A46" t="s">
        <v>553</v>
      </c>
      <c r="B46">
        <v>614</v>
      </c>
      <c r="C46">
        <v>110</v>
      </c>
      <c r="D46">
        <v>33</v>
      </c>
      <c r="E46">
        <v>117</v>
      </c>
      <c r="F46">
        <v>4</v>
      </c>
      <c r="G46">
        <v>0.309</v>
      </c>
      <c r="I46">
        <f t="shared" si="5"/>
        <v>0.17915309446254071</v>
      </c>
      <c r="J46">
        <f t="shared" si="24"/>
        <v>5.3745928338762218E-2</v>
      </c>
      <c r="K46">
        <f t="shared" si="25"/>
        <v>0.19055374592833876</v>
      </c>
      <c r="L46">
        <f t="shared" si="26"/>
        <v>6.5146579804560263E-3</v>
      </c>
      <c r="M46">
        <f t="shared" si="6"/>
        <v>0.309</v>
      </c>
      <c r="P46" s="1" t="s">
        <v>16</v>
      </c>
      <c r="Q46" t="s">
        <v>287</v>
      </c>
      <c r="R46" t="s">
        <v>288</v>
      </c>
      <c r="S46" t="s">
        <v>50</v>
      </c>
      <c r="T46" t="s">
        <v>289</v>
      </c>
      <c r="U46" t="s">
        <v>290</v>
      </c>
      <c r="V46" t="s">
        <v>291</v>
      </c>
      <c r="X46" t="s">
        <v>292</v>
      </c>
      <c r="Y46" t="s">
        <v>293</v>
      </c>
    </row>
    <row r="47" spans="1:26" x14ac:dyDescent="0.2">
      <c r="A47" t="s">
        <v>441</v>
      </c>
      <c r="B47">
        <v>642</v>
      </c>
      <c r="C47">
        <v>111</v>
      </c>
      <c r="D47">
        <v>24</v>
      </c>
      <c r="E47">
        <v>73</v>
      </c>
      <c r="F47">
        <v>40</v>
      </c>
      <c r="G47">
        <v>0.27400000000000002</v>
      </c>
      <c r="I47">
        <f t="shared" si="5"/>
        <v>0.17289719626168223</v>
      </c>
      <c r="J47">
        <f t="shared" si="24"/>
        <v>3.7383177570093455E-2</v>
      </c>
      <c r="K47">
        <f t="shared" si="25"/>
        <v>0.11370716510903427</v>
      </c>
      <c r="L47">
        <f t="shared" si="26"/>
        <v>6.2305295950155763E-2</v>
      </c>
      <c r="M47">
        <f t="shared" si="6"/>
        <v>0.27400000000000002</v>
      </c>
      <c r="P47" s="1" t="s">
        <v>19</v>
      </c>
      <c r="Q47" t="s">
        <v>320</v>
      </c>
      <c r="R47" t="s">
        <v>321</v>
      </c>
      <c r="S47" t="s">
        <v>322</v>
      </c>
      <c r="T47" t="s">
        <v>323</v>
      </c>
      <c r="U47" t="s">
        <v>324</v>
      </c>
      <c r="V47" t="s">
        <v>325</v>
      </c>
      <c r="X47" t="s">
        <v>326</v>
      </c>
      <c r="Y47" t="s">
        <v>327</v>
      </c>
      <c r="Z47" t="s">
        <v>328</v>
      </c>
    </row>
    <row r="48" spans="1:26" x14ac:dyDescent="0.2">
      <c r="A48" t="s">
        <v>560</v>
      </c>
      <c r="B48">
        <v>657</v>
      </c>
      <c r="C48">
        <v>123</v>
      </c>
      <c r="D48">
        <v>33</v>
      </c>
      <c r="E48">
        <v>92</v>
      </c>
      <c r="F48">
        <v>10</v>
      </c>
      <c r="G48">
        <v>0.28499999999999998</v>
      </c>
      <c r="I48">
        <f t="shared" si="5"/>
        <v>0.18721461187214611</v>
      </c>
      <c r="J48">
        <f t="shared" si="24"/>
        <v>5.0228310502283102E-2</v>
      </c>
      <c r="K48">
        <f t="shared" si="25"/>
        <v>0.14003044140030441</v>
      </c>
      <c r="L48">
        <f t="shared" si="26"/>
        <v>1.5220700152207001E-2</v>
      </c>
      <c r="M48">
        <f t="shared" si="6"/>
        <v>0.28499999999999998</v>
      </c>
      <c r="P48" s="1" t="s">
        <v>21</v>
      </c>
      <c r="Q48" t="s">
        <v>216</v>
      </c>
      <c r="R48" t="s">
        <v>217</v>
      </c>
      <c r="S48" t="s">
        <v>218</v>
      </c>
      <c r="T48" t="s">
        <v>219</v>
      </c>
      <c r="U48" t="s">
        <v>220</v>
      </c>
      <c r="V48" t="s">
        <v>221</v>
      </c>
      <c r="X48" t="s">
        <v>222</v>
      </c>
      <c r="Y48" t="s">
        <v>223</v>
      </c>
      <c r="Z48" t="s">
        <v>224</v>
      </c>
    </row>
    <row r="49" spans="1:26" x14ac:dyDescent="0.2">
      <c r="A49" t="s">
        <v>556</v>
      </c>
      <c r="B49">
        <v>598</v>
      </c>
      <c r="C49">
        <v>101</v>
      </c>
      <c r="D49">
        <v>32</v>
      </c>
      <c r="E49">
        <v>74</v>
      </c>
      <c r="F49">
        <v>22</v>
      </c>
      <c r="G49">
        <v>0.28399999999999997</v>
      </c>
      <c r="I49">
        <f t="shared" si="5"/>
        <v>0.16889632107023411</v>
      </c>
      <c r="J49">
        <f t="shared" si="24"/>
        <v>5.3511705685618728E-2</v>
      </c>
      <c r="K49">
        <f t="shared" si="25"/>
        <v>0.12374581939799331</v>
      </c>
      <c r="L49">
        <f t="shared" si="26"/>
        <v>3.678929765886288E-2</v>
      </c>
      <c r="M49">
        <f t="shared" si="6"/>
        <v>0.28399999999999997</v>
      </c>
      <c r="P49" s="1" t="s">
        <v>24</v>
      </c>
      <c r="Q49" t="s">
        <v>338</v>
      </c>
      <c r="R49" t="s">
        <v>339</v>
      </c>
      <c r="S49" t="s">
        <v>340</v>
      </c>
      <c r="T49" t="s">
        <v>341</v>
      </c>
      <c r="U49" t="s">
        <v>342</v>
      </c>
      <c r="V49" t="s">
        <v>343</v>
      </c>
      <c r="X49" t="s">
        <v>344</v>
      </c>
      <c r="Y49" t="s">
        <v>345</v>
      </c>
      <c r="Z49" t="s">
        <v>346</v>
      </c>
    </row>
    <row r="50" spans="1:26" x14ac:dyDescent="0.2">
      <c r="A50" t="s">
        <v>550</v>
      </c>
      <c r="B50">
        <v>521</v>
      </c>
      <c r="C50">
        <v>96</v>
      </c>
      <c r="D50">
        <v>19</v>
      </c>
      <c r="E50">
        <v>57</v>
      </c>
      <c r="F50">
        <v>35</v>
      </c>
      <c r="G50">
        <v>0.29699999999999999</v>
      </c>
      <c r="I50">
        <f t="shared" si="5"/>
        <v>0.18426103646833014</v>
      </c>
      <c r="J50">
        <f t="shared" si="24"/>
        <v>3.6468330134357005E-2</v>
      </c>
      <c r="K50">
        <f t="shared" si="25"/>
        <v>0.10940499040307101</v>
      </c>
      <c r="L50">
        <f t="shared" si="26"/>
        <v>6.71785028790787E-2</v>
      </c>
      <c r="M50">
        <f t="shared" si="6"/>
        <v>0.29699999999999999</v>
      </c>
      <c r="P50" s="1" t="s">
        <v>26</v>
      </c>
      <c r="Q50" t="s">
        <v>329</v>
      </c>
      <c r="R50" t="s">
        <v>330</v>
      </c>
      <c r="S50" t="s">
        <v>331</v>
      </c>
      <c r="T50" t="s">
        <v>332</v>
      </c>
      <c r="U50" t="s">
        <v>333</v>
      </c>
      <c r="V50" t="s">
        <v>334</v>
      </c>
      <c r="X50" t="s">
        <v>335</v>
      </c>
      <c r="Y50" t="s">
        <v>336</v>
      </c>
      <c r="Z50" t="s">
        <v>337</v>
      </c>
    </row>
    <row r="51" spans="1:26" x14ac:dyDescent="0.2">
      <c r="A51" t="s">
        <v>568</v>
      </c>
      <c r="B51">
        <v>546</v>
      </c>
      <c r="C51">
        <v>96</v>
      </c>
      <c r="D51">
        <v>38</v>
      </c>
      <c r="E51">
        <v>90</v>
      </c>
      <c r="F51">
        <v>5</v>
      </c>
      <c r="G51">
        <v>0.27800000000000002</v>
      </c>
      <c r="I51">
        <f t="shared" si="5"/>
        <v>0.17582417582417584</v>
      </c>
      <c r="J51">
        <f t="shared" si="24"/>
        <v>6.95970695970696E-2</v>
      </c>
      <c r="K51">
        <f t="shared" si="25"/>
        <v>0.16483516483516483</v>
      </c>
      <c r="L51">
        <f t="shared" si="26"/>
        <v>9.1575091575091579E-3</v>
      </c>
      <c r="M51">
        <f t="shared" si="6"/>
        <v>0.27800000000000002</v>
      </c>
      <c r="P51" s="1" t="s">
        <v>28</v>
      </c>
      <c r="Q51" t="s">
        <v>261</v>
      </c>
      <c r="R51" t="s">
        <v>262</v>
      </c>
      <c r="S51" t="s">
        <v>263</v>
      </c>
      <c r="T51" t="s">
        <v>264</v>
      </c>
      <c r="U51" t="s">
        <v>265</v>
      </c>
      <c r="V51" t="s">
        <v>266</v>
      </c>
      <c r="X51" t="s">
        <v>267</v>
      </c>
      <c r="Y51" t="s">
        <v>268</v>
      </c>
      <c r="Z51" t="s">
        <v>269</v>
      </c>
    </row>
    <row r="52" spans="1:26" x14ac:dyDescent="0.2">
      <c r="A52" t="s">
        <v>562</v>
      </c>
      <c r="B52">
        <v>531</v>
      </c>
      <c r="C52">
        <v>89</v>
      </c>
      <c r="D52">
        <v>29</v>
      </c>
      <c r="E52">
        <v>85</v>
      </c>
      <c r="F52">
        <v>11</v>
      </c>
      <c r="G52">
        <v>0.28100000000000003</v>
      </c>
      <c r="I52">
        <f t="shared" si="5"/>
        <v>0.16760828625235405</v>
      </c>
      <c r="J52">
        <f t="shared" si="24"/>
        <v>5.4613935969868174E-2</v>
      </c>
      <c r="K52">
        <f t="shared" si="25"/>
        <v>0.160075329566855</v>
      </c>
      <c r="L52">
        <f t="shared" si="26"/>
        <v>2.0715630885122412E-2</v>
      </c>
      <c r="M52">
        <f t="shared" si="6"/>
        <v>0.28100000000000003</v>
      </c>
      <c r="P52" s="1" t="s">
        <v>29</v>
      </c>
      <c r="Q52" t="s">
        <v>294</v>
      </c>
      <c r="R52" t="s">
        <v>295</v>
      </c>
      <c r="S52" t="s">
        <v>296</v>
      </c>
      <c r="T52" t="s">
        <v>297</v>
      </c>
      <c r="U52" t="s">
        <v>298</v>
      </c>
      <c r="V52" t="s">
        <v>299</v>
      </c>
      <c r="X52" t="s">
        <v>300</v>
      </c>
      <c r="Y52" t="s">
        <v>301</v>
      </c>
      <c r="Z52" t="s">
        <v>302</v>
      </c>
    </row>
    <row r="53" spans="1:26" x14ac:dyDescent="0.2">
      <c r="A53" t="s">
        <v>563</v>
      </c>
      <c r="B53">
        <v>631</v>
      </c>
      <c r="C53">
        <v>107</v>
      </c>
      <c r="D53">
        <v>22</v>
      </c>
      <c r="E53">
        <v>79</v>
      </c>
      <c r="F53">
        <v>4</v>
      </c>
      <c r="G53">
        <v>0.29499999999999998</v>
      </c>
      <c r="I53">
        <f t="shared" si="5"/>
        <v>0.16957210776545167</v>
      </c>
      <c r="J53">
        <f t="shared" si="24"/>
        <v>3.486529318541997E-2</v>
      </c>
      <c r="K53">
        <f t="shared" si="25"/>
        <v>0.12519809825673534</v>
      </c>
      <c r="L53">
        <f t="shared" si="26"/>
        <v>6.3391442155309036E-3</v>
      </c>
      <c r="M53">
        <f t="shared" si="6"/>
        <v>0.29499999999999998</v>
      </c>
      <c r="P53" s="1" t="s">
        <v>30</v>
      </c>
      <c r="Q53" t="s">
        <v>243</v>
      </c>
      <c r="R53" t="s">
        <v>244</v>
      </c>
      <c r="S53" t="s">
        <v>245</v>
      </c>
      <c r="T53" t="s">
        <v>246</v>
      </c>
      <c r="U53" t="s">
        <v>247</v>
      </c>
      <c r="V53" t="s">
        <v>248</v>
      </c>
      <c r="X53" t="s">
        <v>249</v>
      </c>
      <c r="Y53" t="s">
        <v>250</v>
      </c>
      <c r="Z53" t="s">
        <v>251</v>
      </c>
    </row>
    <row r="54" spans="1:26" x14ac:dyDescent="0.2">
      <c r="A54" t="s">
        <v>554</v>
      </c>
      <c r="B54">
        <v>498</v>
      </c>
      <c r="C54">
        <v>81</v>
      </c>
      <c r="D54">
        <v>18</v>
      </c>
      <c r="E54">
        <v>56</v>
      </c>
      <c r="F54">
        <v>17</v>
      </c>
      <c r="G54">
        <v>0.33500000000000002</v>
      </c>
      <c r="I54">
        <f t="shared" si="5"/>
        <v>0.16265060240963855</v>
      </c>
      <c r="J54">
        <f t="shared" si="24"/>
        <v>3.614457831325301E-2</v>
      </c>
      <c r="K54">
        <f t="shared" si="25"/>
        <v>0.11244979919678715</v>
      </c>
      <c r="L54">
        <f t="shared" si="26"/>
        <v>3.4136546184738957E-2</v>
      </c>
      <c r="M54">
        <f t="shared" si="6"/>
        <v>0.33500000000000002</v>
      </c>
      <c r="P54" s="1" t="s">
        <v>31</v>
      </c>
    </row>
    <row r="55" spans="1:26" x14ac:dyDescent="0.2">
      <c r="A55" t="s">
        <v>565</v>
      </c>
      <c r="B55">
        <v>583</v>
      </c>
      <c r="C55">
        <v>97</v>
      </c>
      <c r="D55">
        <v>30</v>
      </c>
      <c r="E55">
        <v>78</v>
      </c>
      <c r="F55">
        <v>9</v>
      </c>
      <c r="G55">
        <v>0.23300000000000001</v>
      </c>
      <c r="I55">
        <f t="shared" si="5"/>
        <v>0.16638078902229847</v>
      </c>
      <c r="J55">
        <f t="shared" si="24"/>
        <v>5.1457975986277875E-2</v>
      </c>
      <c r="K55">
        <f t="shared" si="25"/>
        <v>0.13379073756432247</v>
      </c>
      <c r="L55">
        <f t="shared" si="26"/>
        <v>1.5437392795883362E-2</v>
      </c>
      <c r="M55">
        <f t="shared" si="6"/>
        <v>0.23300000000000001</v>
      </c>
      <c r="P55" s="1" t="s">
        <v>33</v>
      </c>
      <c r="Q55" t="s">
        <v>225</v>
      </c>
      <c r="R55" t="s">
        <v>226</v>
      </c>
      <c r="S55" t="s">
        <v>227</v>
      </c>
      <c r="T55" t="s">
        <v>228</v>
      </c>
      <c r="U55" t="s">
        <v>229</v>
      </c>
      <c r="V55" t="s">
        <v>230</v>
      </c>
      <c r="X55" t="s">
        <v>231</v>
      </c>
      <c r="Y55" t="s">
        <v>232</v>
      </c>
      <c r="Z55" t="s">
        <v>233</v>
      </c>
    </row>
    <row r="56" spans="1:26" x14ac:dyDescent="0.2">
      <c r="A56" t="s">
        <v>566</v>
      </c>
      <c r="B56">
        <v>616</v>
      </c>
      <c r="C56">
        <v>75</v>
      </c>
      <c r="D56">
        <v>15</v>
      </c>
      <c r="E56">
        <v>72</v>
      </c>
      <c r="F56">
        <v>19</v>
      </c>
      <c r="G56">
        <v>0.28699999999999998</v>
      </c>
      <c r="I56">
        <f t="shared" si="5"/>
        <v>0.12175324675324675</v>
      </c>
      <c r="J56">
        <f t="shared" si="24"/>
        <v>2.4350649350649352E-2</v>
      </c>
      <c r="K56">
        <f t="shared" si="25"/>
        <v>0.11688311688311688</v>
      </c>
      <c r="L56">
        <f t="shared" si="26"/>
        <v>3.0844155844155844E-2</v>
      </c>
      <c r="M56">
        <f t="shared" si="6"/>
        <v>0.28699999999999998</v>
      </c>
      <c r="P56" s="1" t="s">
        <v>34</v>
      </c>
      <c r="Q56" t="s">
        <v>191</v>
      </c>
      <c r="R56" t="s">
        <v>192</v>
      </c>
      <c r="S56" t="s">
        <v>193</v>
      </c>
      <c r="T56" t="s">
        <v>194</v>
      </c>
      <c r="U56" t="s">
        <v>195</v>
      </c>
      <c r="V56" t="s">
        <v>196</v>
      </c>
      <c r="X56" t="s">
        <v>197</v>
      </c>
      <c r="Y56" t="s">
        <v>198</v>
      </c>
    </row>
    <row r="57" spans="1:26" x14ac:dyDescent="0.2">
      <c r="A57" t="s">
        <v>552</v>
      </c>
      <c r="B57">
        <v>415</v>
      </c>
      <c r="C57">
        <v>58</v>
      </c>
      <c r="D57">
        <v>9</v>
      </c>
      <c r="E57">
        <v>62</v>
      </c>
      <c r="F57">
        <v>43</v>
      </c>
      <c r="G57">
        <v>0.26300000000000001</v>
      </c>
      <c r="I57">
        <f t="shared" si="5"/>
        <v>0.13975903614457832</v>
      </c>
      <c r="J57">
        <f t="shared" si="24"/>
        <v>2.1686746987951807E-2</v>
      </c>
      <c r="K57">
        <f t="shared" si="25"/>
        <v>0.14939759036144579</v>
      </c>
      <c r="L57">
        <f t="shared" si="26"/>
        <v>0.10361445783132531</v>
      </c>
      <c r="M57">
        <f t="shared" si="6"/>
        <v>0.26300000000000001</v>
      </c>
      <c r="P57" s="1" t="s">
        <v>35</v>
      </c>
      <c r="Q57" t="s">
        <v>208</v>
      </c>
      <c r="R57" t="s">
        <v>209</v>
      </c>
      <c r="S57" t="s">
        <v>210</v>
      </c>
      <c r="T57" t="s">
        <v>211</v>
      </c>
      <c r="U57" t="s">
        <v>212</v>
      </c>
      <c r="V57" t="s">
        <v>213</v>
      </c>
      <c r="X57" t="s">
        <v>214</v>
      </c>
      <c r="Y57" t="s">
        <v>215</v>
      </c>
    </row>
    <row r="58" spans="1:26" x14ac:dyDescent="0.2">
      <c r="A58" t="s">
        <v>472</v>
      </c>
      <c r="B58">
        <v>493</v>
      </c>
      <c r="C58">
        <v>61</v>
      </c>
      <c r="D58">
        <v>12</v>
      </c>
      <c r="E58">
        <v>64</v>
      </c>
      <c r="F58">
        <v>16</v>
      </c>
      <c r="G58">
        <v>0.308</v>
      </c>
      <c r="I58">
        <f t="shared" si="5"/>
        <v>0.12373225152129817</v>
      </c>
      <c r="J58">
        <f t="shared" si="24"/>
        <v>2.434077079107505E-2</v>
      </c>
      <c r="K58">
        <f t="shared" si="25"/>
        <v>0.12981744421906694</v>
      </c>
      <c r="L58">
        <f t="shared" si="26"/>
        <v>3.2454361054766734E-2</v>
      </c>
      <c r="M58">
        <f t="shared" si="6"/>
        <v>0.308</v>
      </c>
      <c r="P58" s="1" t="s">
        <v>36</v>
      </c>
      <c r="Q58" t="s">
        <v>303</v>
      </c>
      <c r="R58" t="s">
        <v>304</v>
      </c>
      <c r="S58" t="s">
        <v>305</v>
      </c>
      <c r="T58" t="s">
        <v>306</v>
      </c>
      <c r="U58" t="s">
        <v>307</v>
      </c>
      <c r="V58" t="s">
        <v>308</v>
      </c>
      <c r="X58" t="s">
        <v>309</v>
      </c>
      <c r="Y58" t="s">
        <v>310</v>
      </c>
      <c r="Z58" t="s">
        <v>311</v>
      </c>
    </row>
    <row r="59" spans="1:26" x14ac:dyDescent="0.2">
      <c r="A59" t="s">
        <v>451</v>
      </c>
      <c r="B59">
        <v>557</v>
      </c>
      <c r="C59">
        <v>67</v>
      </c>
      <c r="D59">
        <v>23</v>
      </c>
      <c r="E59">
        <v>70</v>
      </c>
      <c r="F59">
        <v>4</v>
      </c>
      <c r="G59">
        <v>0.26</v>
      </c>
      <c r="I59">
        <f t="shared" si="5"/>
        <v>0.12028725314183124</v>
      </c>
      <c r="J59">
        <f t="shared" si="24"/>
        <v>4.1292639138240578E-2</v>
      </c>
      <c r="K59">
        <f t="shared" si="25"/>
        <v>0.12567324955116696</v>
      </c>
      <c r="L59">
        <f t="shared" si="26"/>
        <v>7.1813285457809697E-3</v>
      </c>
      <c r="M59">
        <f t="shared" si="6"/>
        <v>0.26</v>
      </c>
      <c r="P59" s="1" t="s">
        <v>37</v>
      </c>
      <c r="Q59" t="s">
        <v>252</v>
      </c>
      <c r="R59" t="s">
        <v>253</v>
      </c>
      <c r="S59" t="s">
        <v>254</v>
      </c>
      <c r="T59" t="s">
        <v>255</v>
      </c>
      <c r="U59" t="s">
        <v>256</v>
      </c>
      <c r="V59" t="s">
        <v>257</v>
      </c>
      <c r="X59" t="s">
        <v>258</v>
      </c>
      <c r="Y59" t="s">
        <v>259</v>
      </c>
      <c r="Z59" t="s">
        <v>260</v>
      </c>
    </row>
    <row r="60" spans="1:26" x14ac:dyDescent="0.2">
      <c r="A60" t="s">
        <v>461</v>
      </c>
      <c r="B60">
        <v>577</v>
      </c>
      <c r="C60">
        <v>93</v>
      </c>
      <c r="D60">
        <v>8</v>
      </c>
      <c r="E60">
        <v>40</v>
      </c>
      <c r="F60">
        <v>15</v>
      </c>
      <c r="G60">
        <v>0.27900000000000003</v>
      </c>
      <c r="I60">
        <f t="shared" si="5"/>
        <v>0.16117850953206239</v>
      </c>
      <c r="J60">
        <f t="shared" si="24"/>
        <v>1.3864818024263431E-2</v>
      </c>
      <c r="K60">
        <f t="shared" si="25"/>
        <v>6.9324090121317156E-2</v>
      </c>
      <c r="L60">
        <f t="shared" si="26"/>
        <v>2.5996533795493933E-2</v>
      </c>
      <c r="M60">
        <f t="shared" si="6"/>
        <v>0.27900000000000003</v>
      </c>
      <c r="P60" s="1" t="s">
        <v>38</v>
      </c>
      <c r="Q60" t="s">
        <v>347</v>
      </c>
      <c r="R60" t="s">
        <v>348</v>
      </c>
      <c r="S60" t="s">
        <v>349</v>
      </c>
      <c r="T60" t="s">
        <v>350</v>
      </c>
      <c r="U60" t="s">
        <v>351</v>
      </c>
      <c r="V60" t="s">
        <v>352</v>
      </c>
      <c r="X60" t="s">
        <v>353</v>
      </c>
      <c r="Y60" t="s">
        <v>354</v>
      </c>
      <c r="Z60" t="s">
        <v>355</v>
      </c>
    </row>
    <row r="61" spans="1:26" x14ac:dyDescent="0.2">
      <c r="A61" t="s">
        <v>551</v>
      </c>
      <c r="B61">
        <v>483</v>
      </c>
      <c r="C61">
        <v>77</v>
      </c>
      <c r="D61">
        <v>17</v>
      </c>
      <c r="E61">
        <v>65</v>
      </c>
      <c r="F61">
        <v>10</v>
      </c>
      <c r="G61">
        <v>0.251</v>
      </c>
      <c r="I61">
        <f t="shared" si="5"/>
        <v>0.15942028985507245</v>
      </c>
      <c r="J61">
        <f t="shared" si="24"/>
        <v>3.5196687370600416E-2</v>
      </c>
      <c r="K61">
        <f t="shared" si="25"/>
        <v>0.13457556935817805</v>
      </c>
      <c r="L61">
        <f t="shared" si="26"/>
        <v>2.0703933747412008E-2</v>
      </c>
      <c r="M61">
        <f t="shared" si="6"/>
        <v>0.251</v>
      </c>
      <c r="P61" s="1" t="s">
        <v>39</v>
      </c>
      <c r="Q61" t="s">
        <v>199</v>
      </c>
      <c r="R61" t="s">
        <v>200</v>
      </c>
      <c r="S61" t="s">
        <v>201</v>
      </c>
      <c r="T61" t="s">
        <v>202</v>
      </c>
      <c r="U61" t="s">
        <v>203</v>
      </c>
      <c r="V61" t="s">
        <v>204</v>
      </c>
      <c r="X61" t="s">
        <v>205</v>
      </c>
      <c r="Y61" t="s">
        <v>206</v>
      </c>
      <c r="Z61" t="s">
        <v>207</v>
      </c>
    </row>
    <row r="62" spans="1:26" x14ac:dyDescent="0.2">
      <c r="A62" t="s">
        <v>438</v>
      </c>
      <c r="B62">
        <v>326</v>
      </c>
      <c r="C62">
        <v>59</v>
      </c>
      <c r="D62">
        <v>11</v>
      </c>
      <c r="E62">
        <v>36</v>
      </c>
      <c r="F62">
        <v>15</v>
      </c>
      <c r="G62">
        <v>0.30399999999999999</v>
      </c>
      <c r="I62">
        <f t="shared" si="5"/>
        <v>0.18098159509202455</v>
      </c>
      <c r="J62">
        <f t="shared" si="24"/>
        <v>3.3742331288343558E-2</v>
      </c>
      <c r="K62">
        <f t="shared" si="25"/>
        <v>0.11042944785276074</v>
      </c>
      <c r="L62">
        <f t="shared" si="26"/>
        <v>4.6012269938650305E-2</v>
      </c>
      <c r="M62">
        <f t="shared" si="6"/>
        <v>0.30399999999999999</v>
      </c>
      <c r="P62" s="1" t="s">
        <v>40</v>
      </c>
      <c r="Q62" t="s">
        <v>270</v>
      </c>
      <c r="R62" t="s">
        <v>271</v>
      </c>
      <c r="S62" t="s">
        <v>272</v>
      </c>
      <c r="T62" t="s">
        <v>273</v>
      </c>
      <c r="U62" t="s">
        <v>274</v>
      </c>
      <c r="V62" t="s">
        <v>275</v>
      </c>
      <c r="X62" t="s">
        <v>276</v>
      </c>
      <c r="Y62" t="s">
        <v>277</v>
      </c>
      <c r="Z62" t="s">
        <v>278</v>
      </c>
    </row>
    <row r="63" spans="1:26" x14ac:dyDescent="0.2">
      <c r="A63" t="s">
        <v>557</v>
      </c>
      <c r="B63">
        <v>531</v>
      </c>
      <c r="C63">
        <v>69</v>
      </c>
      <c r="D63">
        <v>20</v>
      </c>
      <c r="E63">
        <v>52</v>
      </c>
      <c r="F63">
        <v>4</v>
      </c>
      <c r="G63">
        <v>0.254</v>
      </c>
      <c r="I63">
        <f t="shared" si="5"/>
        <v>0.12994350282485875</v>
      </c>
      <c r="J63">
        <f t="shared" si="24"/>
        <v>3.7664783427495289E-2</v>
      </c>
      <c r="K63">
        <f t="shared" si="25"/>
        <v>9.7928436911487754E-2</v>
      </c>
      <c r="L63">
        <f t="shared" si="26"/>
        <v>7.5329566854990581E-3</v>
      </c>
      <c r="M63">
        <f t="shared" si="6"/>
        <v>0.254</v>
      </c>
    </row>
    <row r="64" spans="1:26" x14ac:dyDescent="0.2">
      <c r="A64" t="s">
        <v>475</v>
      </c>
      <c r="B64">
        <v>396</v>
      </c>
      <c r="C64">
        <v>59</v>
      </c>
      <c r="D64">
        <v>13</v>
      </c>
      <c r="E64">
        <v>40</v>
      </c>
      <c r="F64">
        <v>8</v>
      </c>
      <c r="G64">
        <v>0.28999999999999998</v>
      </c>
      <c r="I64">
        <f t="shared" si="5"/>
        <v>0.14898989898989898</v>
      </c>
      <c r="J64">
        <f t="shared" si="24"/>
        <v>3.2828282828282832E-2</v>
      </c>
      <c r="K64">
        <f t="shared" si="25"/>
        <v>0.10101010101010101</v>
      </c>
      <c r="L64">
        <f t="shared" si="26"/>
        <v>2.0202020202020204E-2</v>
      </c>
      <c r="M64">
        <f t="shared" si="6"/>
        <v>0.28999999999999998</v>
      </c>
    </row>
    <row r="65" spans="1:13" x14ac:dyDescent="0.2">
      <c r="A65" t="s">
        <v>561</v>
      </c>
      <c r="B65">
        <v>280</v>
      </c>
      <c r="C65">
        <v>42</v>
      </c>
      <c r="D65">
        <v>21</v>
      </c>
      <c r="E65">
        <v>59</v>
      </c>
      <c r="F65">
        <v>1</v>
      </c>
      <c r="G65">
        <v>0.27900000000000003</v>
      </c>
      <c r="I65">
        <f t="shared" si="5"/>
        <v>0.15</v>
      </c>
      <c r="J65">
        <f t="shared" si="24"/>
        <v>7.4999999999999997E-2</v>
      </c>
      <c r="K65">
        <f t="shared" si="25"/>
        <v>0.21071428571428572</v>
      </c>
      <c r="L65">
        <f t="shared" si="26"/>
        <v>3.5714285714285713E-3</v>
      </c>
      <c r="M65">
        <f t="shared" si="6"/>
        <v>0.27900000000000003</v>
      </c>
    </row>
    <row r="66" spans="1:13" x14ac:dyDescent="0.2">
      <c r="A66" t="s">
        <v>450</v>
      </c>
      <c r="B66">
        <v>423</v>
      </c>
      <c r="C66">
        <v>61</v>
      </c>
      <c r="D66">
        <v>12</v>
      </c>
      <c r="E66">
        <v>45</v>
      </c>
      <c r="F66">
        <v>12</v>
      </c>
      <c r="G66">
        <v>0.248</v>
      </c>
      <c r="I66">
        <f t="shared" si="5"/>
        <v>0.14420803782505912</v>
      </c>
      <c r="J66">
        <f t="shared" si="24"/>
        <v>2.8368794326241134E-2</v>
      </c>
      <c r="K66">
        <f t="shared" si="25"/>
        <v>0.10638297872340426</v>
      </c>
      <c r="L66">
        <f t="shared" si="26"/>
        <v>2.8368794326241134E-2</v>
      </c>
      <c r="M66">
        <f t="shared" si="6"/>
        <v>0.248</v>
      </c>
    </row>
    <row r="67" spans="1:13" x14ac:dyDescent="0.2">
      <c r="A67" t="s">
        <v>559</v>
      </c>
      <c r="B67">
        <v>483</v>
      </c>
      <c r="C67">
        <v>52</v>
      </c>
      <c r="D67">
        <v>5</v>
      </c>
      <c r="E67">
        <v>46</v>
      </c>
      <c r="F67">
        <v>9</v>
      </c>
      <c r="G67">
        <v>0.28399999999999997</v>
      </c>
      <c r="I67">
        <f t="shared" si="5"/>
        <v>0.10766045548654245</v>
      </c>
      <c r="J67">
        <f t="shared" si="24"/>
        <v>1.0351966873706004E-2</v>
      </c>
      <c r="K67">
        <f t="shared" si="25"/>
        <v>9.5238095238095233E-2</v>
      </c>
      <c r="L67">
        <f t="shared" si="26"/>
        <v>1.8633540372670808E-2</v>
      </c>
      <c r="M67">
        <f t="shared" si="6"/>
        <v>0.28399999999999997</v>
      </c>
    </row>
    <row r="68" spans="1:13" x14ac:dyDescent="0.2">
      <c r="A68" t="s">
        <v>555</v>
      </c>
      <c r="B68">
        <v>324</v>
      </c>
      <c r="C68">
        <v>47</v>
      </c>
      <c r="D68">
        <v>16</v>
      </c>
      <c r="E68">
        <v>61</v>
      </c>
      <c r="F68">
        <v>2</v>
      </c>
      <c r="G68">
        <v>0.23799999999999999</v>
      </c>
      <c r="I68">
        <f t="shared" ref="I68:I130" si="38">C68/$B68</f>
        <v>0.14506172839506173</v>
      </c>
      <c r="J68">
        <f t="shared" si="24"/>
        <v>4.9382716049382713E-2</v>
      </c>
      <c r="K68">
        <f t="shared" si="25"/>
        <v>0.18827160493827161</v>
      </c>
      <c r="L68">
        <f t="shared" si="26"/>
        <v>6.1728395061728392E-3</v>
      </c>
      <c r="M68">
        <f t="shared" ref="M68:M130" si="39">G68</f>
        <v>0.23799999999999999</v>
      </c>
    </row>
    <row r="69" spans="1:13" x14ac:dyDescent="0.2">
      <c r="A69" t="s">
        <v>564</v>
      </c>
      <c r="B69">
        <v>494</v>
      </c>
      <c r="C69">
        <v>51</v>
      </c>
      <c r="D69">
        <v>15</v>
      </c>
      <c r="E69">
        <v>59</v>
      </c>
      <c r="F69">
        <v>8</v>
      </c>
      <c r="G69">
        <v>0.223</v>
      </c>
      <c r="I69">
        <f t="shared" si="38"/>
        <v>0.10323886639676114</v>
      </c>
      <c r="J69">
        <f t="shared" si="24"/>
        <v>3.0364372469635626E-2</v>
      </c>
      <c r="K69">
        <f t="shared" si="25"/>
        <v>0.1194331983805668</v>
      </c>
      <c r="L69">
        <f t="shared" si="26"/>
        <v>1.6194331983805668E-2</v>
      </c>
      <c r="M69">
        <f t="shared" si="39"/>
        <v>0.223</v>
      </c>
    </row>
    <row r="70" spans="1:13" x14ac:dyDescent="0.2">
      <c r="A70" t="s">
        <v>567</v>
      </c>
      <c r="B70">
        <v>398</v>
      </c>
      <c r="C70">
        <v>47</v>
      </c>
      <c r="D70">
        <v>7</v>
      </c>
      <c r="E70">
        <v>40</v>
      </c>
      <c r="F70">
        <v>10</v>
      </c>
      <c r="G70">
        <v>0.26400000000000001</v>
      </c>
      <c r="I70">
        <f t="shared" si="38"/>
        <v>0.11809045226130653</v>
      </c>
      <c r="J70">
        <f t="shared" si="24"/>
        <v>1.7587939698492462E-2</v>
      </c>
      <c r="K70">
        <f t="shared" si="25"/>
        <v>0.10050251256281408</v>
      </c>
      <c r="L70">
        <f t="shared" si="26"/>
        <v>2.5125628140703519E-2</v>
      </c>
      <c r="M70">
        <f t="shared" si="39"/>
        <v>0.26400000000000001</v>
      </c>
    </row>
    <row r="71" spans="1:13" x14ac:dyDescent="0.2">
      <c r="A71" t="s">
        <v>558</v>
      </c>
      <c r="B71">
        <v>196</v>
      </c>
      <c r="C71">
        <v>32</v>
      </c>
      <c r="D71">
        <v>11</v>
      </c>
      <c r="E71">
        <v>21</v>
      </c>
      <c r="F71">
        <v>4</v>
      </c>
      <c r="G71">
        <v>0.311</v>
      </c>
      <c r="I71">
        <f t="shared" si="38"/>
        <v>0.16326530612244897</v>
      </c>
      <c r="J71">
        <f t="shared" si="24"/>
        <v>5.6122448979591837E-2</v>
      </c>
      <c r="K71">
        <f t="shared" si="25"/>
        <v>0.10714285714285714</v>
      </c>
      <c r="L71">
        <f t="shared" si="26"/>
        <v>2.0408163265306121E-2</v>
      </c>
      <c r="M71">
        <f t="shared" si="39"/>
        <v>0.311</v>
      </c>
    </row>
    <row r="72" spans="1:13" x14ac:dyDescent="0.2">
      <c r="A72" t="s">
        <v>465</v>
      </c>
      <c r="B72">
        <v>438</v>
      </c>
      <c r="C72">
        <v>50</v>
      </c>
      <c r="D72">
        <v>5</v>
      </c>
      <c r="E72">
        <v>39</v>
      </c>
      <c r="F72">
        <v>4</v>
      </c>
      <c r="G72">
        <v>0.24399999999999999</v>
      </c>
      <c r="I72">
        <f t="shared" si="38"/>
        <v>0.11415525114155251</v>
      </c>
      <c r="J72">
        <f t="shared" si="24"/>
        <v>1.1415525114155251E-2</v>
      </c>
      <c r="K72">
        <f t="shared" si="25"/>
        <v>8.9041095890410954E-2</v>
      </c>
      <c r="L72">
        <f t="shared" si="26"/>
        <v>9.1324200913242004E-3</v>
      </c>
      <c r="M72">
        <f t="shared" si="39"/>
        <v>0.24399999999999999</v>
      </c>
    </row>
    <row r="73" spans="1:13" x14ac:dyDescent="0.2">
      <c r="A73" t="s">
        <v>476</v>
      </c>
      <c r="B73">
        <v>183</v>
      </c>
      <c r="C73">
        <v>22</v>
      </c>
      <c r="D73">
        <v>9</v>
      </c>
      <c r="E73">
        <v>27</v>
      </c>
      <c r="F73">
        <v>4</v>
      </c>
      <c r="G73">
        <v>0.23</v>
      </c>
      <c r="I73">
        <f t="shared" si="38"/>
        <v>0.12021857923497267</v>
      </c>
      <c r="J73">
        <f t="shared" si="24"/>
        <v>4.9180327868852458E-2</v>
      </c>
      <c r="K73">
        <f t="shared" si="25"/>
        <v>0.14754098360655737</v>
      </c>
      <c r="L73">
        <f t="shared" si="26"/>
        <v>2.185792349726776E-2</v>
      </c>
      <c r="M73">
        <f t="shared" si="39"/>
        <v>0.23</v>
      </c>
    </row>
    <row r="74" spans="1:13" x14ac:dyDescent="0.2">
      <c r="A74" t="s">
        <v>485</v>
      </c>
      <c r="B74">
        <v>202</v>
      </c>
      <c r="C74">
        <v>34</v>
      </c>
      <c r="D74">
        <v>5</v>
      </c>
      <c r="E74">
        <v>22</v>
      </c>
      <c r="F74">
        <v>0</v>
      </c>
      <c r="G74">
        <v>0.27200000000000002</v>
      </c>
      <c r="I74">
        <f t="shared" si="38"/>
        <v>0.16831683168316833</v>
      </c>
      <c r="J74">
        <f t="shared" si="24"/>
        <v>2.4752475247524754E-2</v>
      </c>
      <c r="K74">
        <f t="shared" si="25"/>
        <v>0.10891089108910891</v>
      </c>
      <c r="L74">
        <f t="shared" si="26"/>
        <v>0</v>
      </c>
      <c r="M74">
        <f t="shared" si="39"/>
        <v>0.27200000000000002</v>
      </c>
    </row>
    <row r="75" spans="1:13" x14ac:dyDescent="0.2">
      <c r="A75" t="s">
        <v>572</v>
      </c>
      <c r="B75">
        <v>256</v>
      </c>
      <c r="C75">
        <v>24</v>
      </c>
      <c r="D75">
        <v>9</v>
      </c>
      <c r="E75">
        <v>22</v>
      </c>
      <c r="F75">
        <v>0</v>
      </c>
      <c r="G75">
        <v>0.27</v>
      </c>
      <c r="I75">
        <f t="shared" si="38"/>
        <v>9.375E-2</v>
      </c>
      <c r="J75">
        <f t="shared" si="24"/>
        <v>3.515625E-2</v>
      </c>
      <c r="K75">
        <f t="shared" si="25"/>
        <v>8.59375E-2</v>
      </c>
      <c r="L75">
        <f t="shared" si="26"/>
        <v>0</v>
      </c>
      <c r="M75">
        <f t="shared" si="39"/>
        <v>0.27</v>
      </c>
    </row>
    <row r="76" spans="1:13" x14ac:dyDescent="0.2">
      <c r="A76" t="s">
        <v>573</v>
      </c>
      <c r="B76">
        <v>283</v>
      </c>
      <c r="C76">
        <v>29</v>
      </c>
      <c r="D76">
        <v>6</v>
      </c>
      <c r="E76">
        <v>23</v>
      </c>
      <c r="F76">
        <v>10</v>
      </c>
      <c r="G76">
        <v>0.20799999999999999</v>
      </c>
      <c r="I76">
        <f t="shared" si="38"/>
        <v>0.10247349823321555</v>
      </c>
      <c r="J76">
        <f t="shared" si="24"/>
        <v>2.1201413427561839E-2</v>
      </c>
      <c r="K76">
        <f t="shared" si="25"/>
        <v>8.1272084805653705E-2</v>
      </c>
      <c r="L76">
        <f t="shared" si="26"/>
        <v>3.5335689045936397E-2</v>
      </c>
      <c r="M76">
        <f t="shared" si="39"/>
        <v>0.20799999999999999</v>
      </c>
    </row>
    <row r="77" spans="1:13" x14ac:dyDescent="0.2">
      <c r="A77" t="s">
        <v>434</v>
      </c>
      <c r="B77">
        <v>238</v>
      </c>
      <c r="C77">
        <v>32</v>
      </c>
      <c r="D77">
        <v>3</v>
      </c>
      <c r="E77">
        <v>19</v>
      </c>
      <c r="F77">
        <v>8</v>
      </c>
      <c r="G77">
        <v>0.23100000000000001</v>
      </c>
      <c r="I77">
        <f t="shared" si="38"/>
        <v>0.13445378151260504</v>
      </c>
      <c r="J77">
        <f t="shared" si="24"/>
        <v>1.2605042016806723E-2</v>
      </c>
      <c r="K77">
        <f t="shared" si="25"/>
        <v>7.9831932773109238E-2</v>
      </c>
      <c r="L77">
        <f t="shared" si="26"/>
        <v>3.3613445378151259E-2</v>
      </c>
      <c r="M77">
        <f t="shared" si="39"/>
        <v>0.23100000000000001</v>
      </c>
    </row>
    <row r="78" spans="1:13" x14ac:dyDescent="0.2">
      <c r="A78" t="s">
        <v>462</v>
      </c>
      <c r="B78">
        <v>215</v>
      </c>
      <c r="C78">
        <v>27</v>
      </c>
      <c r="D78">
        <v>4</v>
      </c>
      <c r="E78">
        <v>24</v>
      </c>
      <c r="F78">
        <v>0</v>
      </c>
      <c r="G78">
        <v>0.223</v>
      </c>
      <c r="I78">
        <f t="shared" si="38"/>
        <v>0.12558139534883722</v>
      </c>
      <c r="J78">
        <f t="shared" si="24"/>
        <v>1.8604651162790697E-2</v>
      </c>
      <c r="K78">
        <f t="shared" si="25"/>
        <v>0.11162790697674418</v>
      </c>
      <c r="L78">
        <f t="shared" si="26"/>
        <v>0</v>
      </c>
      <c r="M78">
        <f t="shared" si="39"/>
        <v>0.223</v>
      </c>
    </row>
    <row r="79" spans="1:13" x14ac:dyDescent="0.2">
      <c r="I79" t="e">
        <f t="shared" si="38"/>
        <v>#DIV/0!</v>
      </c>
      <c r="J79" t="e">
        <f t="shared" si="24"/>
        <v>#DIV/0!</v>
      </c>
      <c r="K79" t="e">
        <f t="shared" si="25"/>
        <v>#DIV/0!</v>
      </c>
      <c r="L79" t="e">
        <f t="shared" si="26"/>
        <v>#DIV/0!</v>
      </c>
      <c r="M79">
        <f t="shared" si="39"/>
        <v>0</v>
      </c>
    </row>
    <row r="80" spans="1:13" x14ac:dyDescent="0.2">
      <c r="I80" t="e">
        <f t="shared" si="38"/>
        <v>#DIV/0!</v>
      </c>
      <c r="J80" t="e">
        <f t="shared" si="24"/>
        <v>#DIV/0!</v>
      </c>
      <c r="K80" t="e">
        <f t="shared" si="25"/>
        <v>#DIV/0!</v>
      </c>
      <c r="L80" t="e">
        <f t="shared" si="26"/>
        <v>#DIV/0!</v>
      </c>
      <c r="M80">
        <f t="shared" si="39"/>
        <v>0</v>
      </c>
    </row>
    <row r="81" spans="1:13" x14ac:dyDescent="0.2">
      <c r="A81" t="s">
        <v>51</v>
      </c>
      <c r="B81" t="s">
        <v>52</v>
      </c>
      <c r="C81" t="s">
        <v>7</v>
      </c>
      <c r="D81" t="s">
        <v>4</v>
      </c>
      <c r="E81" t="s">
        <v>10</v>
      </c>
      <c r="F81" t="s">
        <v>13</v>
      </c>
      <c r="G81" t="s">
        <v>2</v>
      </c>
      <c r="I81" t="e">
        <f t="shared" si="38"/>
        <v>#VALUE!</v>
      </c>
      <c r="J81" t="e">
        <f t="shared" si="24"/>
        <v>#VALUE!</v>
      </c>
      <c r="K81" t="e">
        <f t="shared" si="25"/>
        <v>#VALUE!</v>
      </c>
      <c r="L81" t="e">
        <f t="shared" si="26"/>
        <v>#VALUE!</v>
      </c>
      <c r="M81" t="str">
        <f t="shared" si="39"/>
        <v>AVG</v>
      </c>
    </row>
    <row r="82" spans="1:13" x14ac:dyDescent="0.2">
      <c r="A82" t="s">
        <v>556</v>
      </c>
      <c r="B82">
        <v>661</v>
      </c>
      <c r="C82">
        <v>129</v>
      </c>
      <c r="D82">
        <v>38</v>
      </c>
      <c r="E82">
        <v>92</v>
      </c>
      <c r="F82">
        <v>25</v>
      </c>
      <c r="G82">
        <v>0.27700000000000002</v>
      </c>
      <c r="I82">
        <f t="shared" si="38"/>
        <v>0.19515885022692889</v>
      </c>
      <c r="J82">
        <f t="shared" si="24"/>
        <v>5.7488653555219364E-2</v>
      </c>
      <c r="K82">
        <f t="shared" si="25"/>
        <v>0.13918305597579425</v>
      </c>
      <c r="L82">
        <f t="shared" si="26"/>
        <v>3.7821482602118005E-2</v>
      </c>
      <c r="M82">
        <f t="shared" si="39"/>
        <v>0.27700000000000002</v>
      </c>
    </row>
    <row r="83" spans="1:13" x14ac:dyDescent="0.2">
      <c r="A83" t="s">
        <v>562</v>
      </c>
      <c r="B83">
        <v>606</v>
      </c>
      <c r="C83">
        <v>101</v>
      </c>
      <c r="D83">
        <v>34</v>
      </c>
      <c r="E83">
        <v>111</v>
      </c>
      <c r="F83">
        <v>21</v>
      </c>
      <c r="G83">
        <v>0.28999999999999998</v>
      </c>
      <c r="I83">
        <f t="shared" si="38"/>
        <v>0.16666666666666666</v>
      </c>
      <c r="J83">
        <f t="shared" ref="J83:J130" si="40">D83/$B83</f>
        <v>5.6105610561056105E-2</v>
      </c>
      <c r="K83">
        <f t="shared" ref="K83:K130" si="41">E83/$B83</f>
        <v>0.18316831683168316</v>
      </c>
      <c r="L83">
        <f t="shared" ref="L83:L130" si="42">F83/$B83</f>
        <v>3.4653465346534656E-2</v>
      </c>
      <c r="M83">
        <f t="shared" si="39"/>
        <v>0.28999999999999998</v>
      </c>
    </row>
    <row r="84" spans="1:13" x14ac:dyDescent="0.2">
      <c r="A84" t="s">
        <v>550</v>
      </c>
      <c r="B84">
        <v>664</v>
      </c>
      <c r="C84">
        <v>103</v>
      </c>
      <c r="D84">
        <v>19</v>
      </c>
      <c r="E84">
        <v>73</v>
      </c>
      <c r="F84">
        <v>43</v>
      </c>
      <c r="G84">
        <v>0.27100000000000002</v>
      </c>
      <c r="I84">
        <f t="shared" si="38"/>
        <v>0.15512048192771086</v>
      </c>
      <c r="J84">
        <f t="shared" si="40"/>
        <v>2.86144578313253E-2</v>
      </c>
      <c r="K84">
        <f t="shared" si="41"/>
        <v>0.10993975903614457</v>
      </c>
      <c r="L84">
        <f t="shared" si="42"/>
        <v>6.4759036144578314E-2</v>
      </c>
      <c r="M84">
        <f t="shared" si="39"/>
        <v>0.27100000000000002</v>
      </c>
    </row>
    <row r="85" spans="1:13" x14ac:dyDescent="0.2">
      <c r="A85" t="s">
        <v>555</v>
      </c>
      <c r="B85">
        <v>504</v>
      </c>
      <c r="C85">
        <v>89</v>
      </c>
      <c r="D85">
        <v>27</v>
      </c>
      <c r="E85">
        <v>86</v>
      </c>
      <c r="F85">
        <v>10</v>
      </c>
      <c r="G85">
        <v>0.26800000000000002</v>
      </c>
      <c r="I85">
        <f t="shared" si="38"/>
        <v>0.1765873015873016</v>
      </c>
      <c r="J85">
        <f t="shared" si="40"/>
        <v>5.3571428571428568E-2</v>
      </c>
      <c r="K85">
        <f t="shared" si="41"/>
        <v>0.17063492063492064</v>
      </c>
      <c r="L85">
        <f t="shared" si="42"/>
        <v>1.984126984126984E-2</v>
      </c>
      <c r="M85">
        <f t="shared" si="39"/>
        <v>0.26800000000000002</v>
      </c>
    </row>
    <row r="86" spans="1:13" x14ac:dyDescent="0.2">
      <c r="A86" t="s">
        <v>553</v>
      </c>
      <c r="B86">
        <v>513</v>
      </c>
      <c r="C86">
        <v>72</v>
      </c>
      <c r="D86">
        <v>23</v>
      </c>
      <c r="E86">
        <v>103</v>
      </c>
      <c r="F86">
        <v>8</v>
      </c>
      <c r="G86">
        <v>0.28799999999999998</v>
      </c>
      <c r="I86">
        <f t="shared" si="38"/>
        <v>0.14035087719298245</v>
      </c>
      <c r="J86">
        <f t="shared" si="40"/>
        <v>4.4834307992202727E-2</v>
      </c>
      <c r="K86">
        <f t="shared" si="41"/>
        <v>0.20077972709551656</v>
      </c>
      <c r="L86">
        <f t="shared" si="42"/>
        <v>1.5594541910331383E-2</v>
      </c>
      <c r="M86">
        <f t="shared" si="39"/>
        <v>0.28799999999999998</v>
      </c>
    </row>
    <row r="87" spans="1:13" x14ac:dyDescent="0.2">
      <c r="A87" t="s">
        <v>554</v>
      </c>
      <c r="B87">
        <v>567</v>
      </c>
      <c r="C87">
        <v>77</v>
      </c>
      <c r="D87">
        <v>20</v>
      </c>
      <c r="E87">
        <v>64</v>
      </c>
      <c r="F87">
        <v>26</v>
      </c>
      <c r="G87">
        <v>0.24</v>
      </c>
      <c r="I87">
        <f t="shared" si="38"/>
        <v>0.13580246913580246</v>
      </c>
      <c r="J87">
        <f t="shared" si="40"/>
        <v>3.5273368606701938E-2</v>
      </c>
      <c r="K87">
        <f t="shared" si="41"/>
        <v>0.1128747795414462</v>
      </c>
      <c r="L87">
        <f t="shared" si="42"/>
        <v>4.585537918871252E-2</v>
      </c>
      <c r="M87">
        <f t="shared" si="39"/>
        <v>0.24</v>
      </c>
    </row>
    <row r="88" spans="1:13" x14ac:dyDescent="0.2">
      <c r="A88" t="s">
        <v>560</v>
      </c>
      <c r="B88">
        <v>632</v>
      </c>
      <c r="C88">
        <v>89</v>
      </c>
      <c r="D88">
        <v>15</v>
      </c>
      <c r="E88">
        <v>70</v>
      </c>
      <c r="F88">
        <v>14</v>
      </c>
      <c r="G88">
        <v>0.255</v>
      </c>
      <c r="I88">
        <f t="shared" si="38"/>
        <v>0.14082278481012658</v>
      </c>
      <c r="J88">
        <f t="shared" si="40"/>
        <v>2.3734177215189875E-2</v>
      </c>
      <c r="K88">
        <f t="shared" si="41"/>
        <v>0.11075949367088607</v>
      </c>
      <c r="L88">
        <f t="shared" si="42"/>
        <v>2.2151898734177215E-2</v>
      </c>
      <c r="M88">
        <f t="shared" si="39"/>
        <v>0.255</v>
      </c>
    </row>
    <row r="89" spans="1:13" x14ac:dyDescent="0.2">
      <c r="A89" t="s">
        <v>567</v>
      </c>
      <c r="B89">
        <v>554</v>
      </c>
      <c r="C89">
        <v>68</v>
      </c>
      <c r="D89">
        <v>11</v>
      </c>
      <c r="E89">
        <v>75</v>
      </c>
      <c r="F89">
        <v>10</v>
      </c>
      <c r="G89">
        <v>0.29199999999999998</v>
      </c>
      <c r="I89">
        <f t="shared" si="38"/>
        <v>0.12274368231046931</v>
      </c>
      <c r="J89">
        <f t="shared" si="40"/>
        <v>1.9855595667870037E-2</v>
      </c>
      <c r="K89">
        <f t="shared" si="41"/>
        <v>0.13537906137184116</v>
      </c>
      <c r="L89">
        <f t="shared" si="42"/>
        <v>1.8050541516245487E-2</v>
      </c>
      <c r="M89">
        <f t="shared" si="39"/>
        <v>0.29199999999999998</v>
      </c>
    </row>
    <row r="90" spans="1:13" x14ac:dyDescent="0.2">
      <c r="A90" t="s">
        <v>441</v>
      </c>
      <c r="B90">
        <v>466</v>
      </c>
      <c r="C90">
        <v>54</v>
      </c>
      <c r="D90">
        <v>14</v>
      </c>
      <c r="E90">
        <v>46</v>
      </c>
      <c r="F90">
        <v>35</v>
      </c>
      <c r="G90">
        <v>0.26</v>
      </c>
      <c r="I90">
        <f t="shared" si="38"/>
        <v>0.11587982832618025</v>
      </c>
      <c r="J90">
        <f t="shared" si="40"/>
        <v>3.0042918454935622E-2</v>
      </c>
      <c r="K90">
        <f t="shared" si="41"/>
        <v>9.8712446351931327E-2</v>
      </c>
      <c r="L90">
        <f t="shared" si="42"/>
        <v>7.5107296137339061E-2</v>
      </c>
      <c r="M90">
        <f t="shared" si="39"/>
        <v>0.26</v>
      </c>
    </row>
    <row r="91" spans="1:13" x14ac:dyDescent="0.2">
      <c r="A91" t="s">
        <v>568</v>
      </c>
      <c r="B91">
        <v>431</v>
      </c>
      <c r="C91">
        <v>54</v>
      </c>
      <c r="D91">
        <v>24</v>
      </c>
      <c r="E91">
        <v>77</v>
      </c>
      <c r="F91">
        <v>6</v>
      </c>
      <c r="G91">
        <v>0.27200000000000002</v>
      </c>
      <c r="I91">
        <f t="shared" si="38"/>
        <v>0.12529002320185614</v>
      </c>
      <c r="J91">
        <f t="shared" si="40"/>
        <v>5.5684454756380508E-2</v>
      </c>
      <c r="K91">
        <f t="shared" si="41"/>
        <v>0.17865429234338748</v>
      </c>
      <c r="L91">
        <f t="shared" si="42"/>
        <v>1.3921113689095127E-2</v>
      </c>
      <c r="M91">
        <f t="shared" si="39"/>
        <v>0.27200000000000002</v>
      </c>
    </row>
    <row r="92" spans="1:13" x14ac:dyDescent="0.2">
      <c r="A92" t="s">
        <v>434</v>
      </c>
      <c r="B92">
        <v>487</v>
      </c>
      <c r="C92">
        <v>62</v>
      </c>
      <c r="D92">
        <v>7</v>
      </c>
      <c r="E92">
        <v>61</v>
      </c>
      <c r="F92">
        <v>16</v>
      </c>
      <c r="G92">
        <v>0.3</v>
      </c>
      <c r="I92">
        <f t="shared" si="38"/>
        <v>0.12731006160164271</v>
      </c>
      <c r="J92">
        <f t="shared" si="40"/>
        <v>1.4373716632443531E-2</v>
      </c>
      <c r="K92">
        <f t="shared" si="41"/>
        <v>0.12525667351129363</v>
      </c>
      <c r="L92">
        <f t="shared" si="42"/>
        <v>3.2854209445585217E-2</v>
      </c>
      <c r="M92">
        <f t="shared" si="39"/>
        <v>0.3</v>
      </c>
    </row>
    <row r="93" spans="1:13" x14ac:dyDescent="0.2">
      <c r="A93" t="s">
        <v>552</v>
      </c>
      <c r="B93">
        <v>275</v>
      </c>
      <c r="C93">
        <v>47</v>
      </c>
      <c r="D93">
        <v>14</v>
      </c>
      <c r="E93">
        <v>37</v>
      </c>
      <c r="F93">
        <v>32</v>
      </c>
      <c r="G93">
        <v>0.27600000000000002</v>
      </c>
      <c r="I93">
        <f t="shared" si="38"/>
        <v>0.1709090909090909</v>
      </c>
      <c r="J93">
        <f t="shared" si="40"/>
        <v>5.0909090909090911E-2</v>
      </c>
      <c r="K93">
        <f t="shared" si="41"/>
        <v>0.13454545454545455</v>
      </c>
      <c r="L93">
        <f t="shared" si="42"/>
        <v>0.11636363636363636</v>
      </c>
      <c r="M93">
        <f t="shared" si="39"/>
        <v>0.27600000000000002</v>
      </c>
    </row>
    <row r="94" spans="1:13" x14ac:dyDescent="0.2">
      <c r="A94" t="s">
        <v>566</v>
      </c>
      <c r="B94">
        <v>554</v>
      </c>
      <c r="C94">
        <v>76</v>
      </c>
      <c r="D94">
        <v>9</v>
      </c>
      <c r="E94">
        <v>51</v>
      </c>
      <c r="F94">
        <v>24</v>
      </c>
      <c r="G94">
        <v>0.25600000000000001</v>
      </c>
      <c r="I94">
        <f t="shared" si="38"/>
        <v>0.13718411552346571</v>
      </c>
      <c r="J94">
        <f t="shared" si="40"/>
        <v>1.6245487364620937E-2</v>
      </c>
      <c r="K94">
        <f t="shared" si="41"/>
        <v>9.2057761732851989E-2</v>
      </c>
      <c r="L94">
        <f t="shared" si="42"/>
        <v>4.3321299638989168E-2</v>
      </c>
      <c r="M94">
        <f t="shared" si="39"/>
        <v>0.25600000000000001</v>
      </c>
    </row>
    <row r="95" spans="1:13" x14ac:dyDescent="0.2">
      <c r="A95" t="s">
        <v>565</v>
      </c>
      <c r="B95">
        <v>436</v>
      </c>
      <c r="C95">
        <v>68</v>
      </c>
      <c r="D95">
        <v>19</v>
      </c>
      <c r="E95">
        <v>68</v>
      </c>
      <c r="F95">
        <v>1</v>
      </c>
      <c r="G95">
        <v>0.24099999999999999</v>
      </c>
      <c r="I95">
        <f t="shared" si="38"/>
        <v>0.15596330275229359</v>
      </c>
      <c r="J95">
        <f t="shared" si="40"/>
        <v>4.3577981651376149E-2</v>
      </c>
      <c r="K95">
        <f t="shared" si="41"/>
        <v>0.15596330275229359</v>
      </c>
      <c r="L95">
        <f t="shared" si="42"/>
        <v>2.2935779816513763E-3</v>
      </c>
      <c r="M95">
        <f t="shared" si="39"/>
        <v>0.24099999999999999</v>
      </c>
    </row>
    <row r="96" spans="1:13" x14ac:dyDescent="0.2">
      <c r="A96" t="s">
        <v>451</v>
      </c>
      <c r="B96">
        <v>602</v>
      </c>
      <c r="C96">
        <v>62</v>
      </c>
      <c r="D96">
        <v>13</v>
      </c>
      <c r="E96">
        <v>67</v>
      </c>
      <c r="F96">
        <v>8</v>
      </c>
      <c r="G96">
        <v>0.247</v>
      </c>
      <c r="I96">
        <f t="shared" si="38"/>
        <v>0.10299003322259136</v>
      </c>
      <c r="J96">
        <f t="shared" si="40"/>
        <v>2.1594684385382059E-2</v>
      </c>
      <c r="K96">
        <f t="shared" si="41"/>
        <v>0.11129568106312292</v>
      </c>
      <c r="L96">
        <f t="shared" si="42"/>
        <v>1.3289036544850499E-2</v>
      </c>
      <c r="M96">
        <f t="shared" si="39"/>
        <v>0.247</v>
      </c>
    </row>
    <row r="97" spans="1:13" x14ac:dyDescent="0.2">
      <c r="A97" t="s">
        <v>450</v>
      </c>
      <c r="B97">
        <v>444</v>
      </c>
      <c r="C97">
        <v>55</v>
      </c>
      <c r="D97">
        <v>16</v>
      </c>
      <c r="E97">
        <v>53</v>
      </c>
      <c r="F97">
        <v>12</v>
      </c>
      <c r="G97">
        <v>0.245</v>
      </c>
      <c r="I97">
        <f t="shared" si="38"/>
        <v>0.12387387387387387</v>
      </c>
      <c r="J97">
        <f t="shared" si="40"/>
        <v>3.6036036036036036E-2</v>
      </c>
      <c r="K97">
        <f t="shared" si="41"/>
        <v>0.11936936936936937</v>
      </c>
      <c r="L97">
        <f t="shared" si="42"/>
        <v>2.7027027027027029E-2</v>
      </c>
      <c r="M97">
        <f t="shared" si="39"/>
        <v>0.245</v>
      </c>
    </row>
    <row r="98" spans="1:13" x14ac:dyDescent="0.2">
      <c r="A98" t="s">
        <v>561</v>
      </c>
      <c r="B98">
        <v>402</v>
      </c>
      <c r="C98">
        <v>60</v>
      </c>
      <c r="D98">
        <v>15</v>
      </c>
      <c r="E98">
        <v>65</v>
      </c>
      <c r="F98">
        <v>3</v>
      </c>
      <c r="G98">
        <v>0.23899999999999999</v>
      </c>
      <c r="I98">
        <f t="shared" si="38"/>
        <v>0.14925373134328357</v>
      </c>
      <c r="J98">
        <f t="shared" si="40"/>
        <v>3.7313432835820892E-2</v>
      </c>
      <c r="K98">
        <f t="shared" si="41"/>
        <v>0.16169154228855723</v>
      </c>
      <c r="L98">
        <f t="shared" si="42"/>
        <v>7.462686567164179E-3</v>
      </c>
      <c r="M98">
        <f t="shared" si="39"/>
        <v>0.23899999999999999</v>
      </c>
    </row>
    <row r="99" spans="1:13" x14ac:dyDescent="0.2">
      <c r="A99" t="s">
        <v>551</v>
      </c>
      <c r="B99">
        <v>478</v>
      </c>
      <c r="C99">
        <v>51</v>
      </c>
      <c r="D99">
        <v>14</v>
      </c>
      <c r="E99">
        <v>59</v>
      </c>
      <c r="F99">
        <v>10</v>
      </c>
      <c r="G99">
        <v>0.23799999999999999</v>
      </c>
      <c r="I99">
        <f t="shared" si="38"/>
        <v>0.10669456066945607</v>
      </c>
      <c r="J99">
        <f t="shared" si="40"/>
        <v>2.9288702928870293E-2</v>
      </c>
      <c r="K99">
        <f t="shared" si="41"/>
        <v>0.12343096234309624</v>
      </c>
      <c r="L99">
        <f t="shared" si="42"/>
        <v>2.0920502092050208E-2</v>
      </c>
      <c r="M99">
        <f t="shared" si="39"/>
        <v>0.23799999999999999</v>
      </c>
    </row>
    <row r="100" spans="1:13" x14ac:dyDescent="0.2">
      <c r="A100" t="s">
        <v>559</v>
      </c>
      <c r="B100">
        <v>488</v>
      </c>
      <c r="C100">
        <v>44</v>
      </c>
      <c r="D100">
        <v>11</v>
      </c>
      <c r="E100">
        <v>53</v>
      </c>
      <c r="F100">
        <v>6</v>
      </c>
      <c r="G100">
        <v>0.252</v>
      </c>
      <c r="I100">
        <f t="shared" si="38"/>
        <v>9.0163934426229511E-2</v>
      </c>
      <c r="J100">
        <f t="shared" si="40"/>
        <v>2.2540983606557378E-2</v>
      </c>
      <c r="K100">
        <f t="shared" si="41"/>
        <v>0.10860655737704918</v>
      </c>
      <c r="L100">
        <f t="shared" si="42"/>
        <v>1.2295081967213115E-2</v>
      </c>
      <c r="M100">
        <f t="shared" si="39"/>
        <v>0.252</v>
      </c>
    </row>
    <row r="101" spans="1:13" x14ac:dyDescent="0.2">
      <c r="A101" t="s">
        <v>557</v>
      </c>
      <c r="B101">
        <v>288</v>
      </c>
      <c r="C101">
        <v>43</v>
      </c>
      <c r="D101">
        <v>10</v>
      </c>
      <c r="E101">
        <v>34</v>
      </c>
      <c r="F101">
        <v>6</v>
      </c>
      <c r="G101">
        <v>0.27800000000000002</v>
      </c>
      <c r="I101">
        <f t="shared" si="38"/>
        <v>0.14930555555555555</v>
      </c>
      <c r="J101">
        <f t="shared" si="40"/>
        <v>3.4722222222222224E-2</v>
      </c>
      <c r="K101">
        <f t="shared" si="41"/>
        <v>0.11805555555555555</v>
      </c>
      <c r="L101">
        <f t="shared" si="42"/>
        <v>2.0833333333333332E-2</v>
      </c>
      <c r="M101">
        <f t="shared" si="39"/>
        <v>0.27800000000000002</v>
      </c>
    </row>
    <row r="102" spans="1:13" x14ac:dyDescent="0.2">
      <c r="A102" t="s">
        <v>563</v>
      </c>
      <c r="B102">
        <v>302</v>
      </c>
      <c r="C102">
        <v>38</v>
      </c>
      <c r="D102">
        <v>6</v>
      </c>
      <c r="E102">
        <v>42</v>
      </c>
      <c r="F102">
        <v>7</v>
      </c>
      <c r="G102">
        <v>0.28799999999999998</v>
      </c>
      <c r="I102">
        <f t="shared" si="38"/>
        <v>0.12582781456953643</v>
      </c>
      <c r="J102">
        <f t="shared" si="40"/>
        <v>1.9867549668874173E-2</v>
      </c>
      <c r="K102">
        <f t="shared" si="41"/>
        <v>0.13907284768211919</v>
      </c>
      <c r="L102">
        <f t="shared" si="42"/>
        <v>2.3178807947019868E-2</v>
      </c>
      <c r="M102">
        <f t="shared" si="39"/>
        <v>0.28799999999999998</v>
      </c>
    </row>
    <row r="103" spans="1:13" x14ac:dyDescent="0.2">
      <c r="A103" t="s">
        <v>574</v>
      </c>
      <c r="B103">
        <v>408</v>
      </c>
      <c r="C103">
        <v>55</v>
      </c>
      <c r="D103">
        <v>7</v>
      </c>
      <c r="E103">
        <v>42</v>
      </c>
      <c r="F103">
        <v>10</v>
      </c>
      <c r="G103">
        <v>0.23</v>
      </c>
      <c r="I103">
        <f t="shared" si="38"/>
        <v>0.13480392156862744</v>
      </c>
      <c r="J103">
        <f t="shared" si="40"/>
        <v>1.7156862745098041E-2</v>
      </c>
      <c r="K103">
        <f t="shared" si="41"/>
        <v>0.10294117647058823</v>
      </c>
      <c r="L103">
        <f t="shared" si="42"/>
        <v>2.4509803921568627E-2</v>
      </c>
      <c r="M103">
        <f t="shared" si="39"/>
        <v>0.23</v>
      </c>
    </row>
    <row r="104" spans="1:13" x14ac:dyDescent="0.2">
      <c r="A104" t="s">
        <v>575</v>
      </c>
      <c r="B104">
        <v>282</v>
      </c>
      <c r="C104">
        <v>46</v>
      </c>
      <c r="D104">
        <v>9</v>
      </c>
      <c r="E104">
        <v>34</v>
      </c>
      <c r="F104">
        <v>2</v>
      </c>
      <c r="G104">
        <v>0.26200000000000001</v>
      </c>
      <c r="I104">
        <f t="shared" si="38"/>
        <v>0.16312056737588654</v>
      </c>
      <c r="J104">
        <f t="shared" si="40"/>
        <v>3.1914893617021274E-2</v>
      </c>
      <c r="K104">
        <f t="shared" si="41"/>
        <v>0.12056737588652482</v>
      </c>
      <c r="L104">
        <f t="shared" si="42"/>
        <v>7.0921985815602835E-3</v>
      </c>
      <c r="M104">
        <f t="shared" si="39"/>
        <v>0.26200000000000001</v>
      </c>
    </row>
    <row r="105" spans="1:13" x14ac:dyDescent="0.2">
      <c r="A105" t="s">
        <v>519</v>
      </c>
      <c r="B105">
        <v>356</v>
      </c>
      <c r="C105">
        <v>43</v>
      </c>
      <c r="D105">
        <v>4</v>
      </c>
      <c r="E105">
        <v>34</v>
      </c>
      <c r="F105">
        <v>7</v>
      </c>
      <c r="G105">
        <v>0.26100000000000001</v>
      </c>
      <c r="I105">
        <f t="shared" si="38"/>
        <v>0.12078651685393259</v>
      </c>
      <c r="J105">
        <f t="shared" si="40"/>
        <v>1.1235955056179775E-2</v>
      </c>
      <c r="K105">
        <f t="shared" si="41"/>
        <v>9.5505617977528087E-2</v>
      </c>
      <c r="L105">
        <f t="shared" si="42"/>
        <v>1.9662921348314606E-2</v>
      </c>
      <c r="M105">
        <f t="shared" si="39"/>
        <v>0.26100000000000001</v>
      </c>
    </row>
    <row r="106" spans="1:13" x14ac:dyDescent="0.2">
      <c r="A106" t="s">
        <v>485</v>
      </c>
      <c r="B106">
        <v>335</v>
      </c>
      <c r="C106">
        <v>42</v>
      </c>
      <c r="D106">
        <v>6</v>
      </c>
      <c r="E106">
        <v>39</v>
      </c>
      <c r="F106">
        <v>5</v>
      </c>
      <c r="G106">
        <v>0.251</v>
      </c>
      <c r="I106">
        <f t="shared" si="38"/>
        <v>0.1253731343283582</v>
      </c>
      <c r="J106">
        <f t="shared" si="40"/>
        <v>1.7910447761194031E-2</v>
      </c>
      <c r="K106">
        <f t="shared" si="41"/>
        <v>0.11641791044776119</v>
      </c>
      <c r="L106">
        <f t="shared" si="42"/>
        <v>1.4925373134328358E-2</v>
      </c>
      <c r="M106">
        <f t="shared" si="39"/>
        <v>0.251</v>
      </c>
    </row>
    <row r="107" spans="1:13" x14ac:dyDescent="0.2">
      <c r="A107" t="s">
        <v>461</v>
      </c>
      <c r="B107">
        <v>258</v>
      </c>
      <c r="C107">
        <v>23</v>
      </c>
      <c r="D107">
        <v>4</v>
      </c>
      <c r="E107">
        <v>32</v>
      </c>
      <c r="F107">
        <v>12</v>
      </c>
      <c r="G107">
        <v>0.27100000000000002</v>
      </c>
      <c r="I107">
        <f t="shared" si="38"/>
        <v>8.9147286821705432E-2</v>
      </c>
      <c r="J107">
        <f t="shared" si="40"/>
        <v>1.5503875968992248E-2</v>
      </c>
      <c r="K107">
        <f t="shared" si="41"/>
        <v>0.12403100775193798</v>
      </c>
      <c r="L107">
        <f t="shared" si="42"/>
        <v>4.6511627906976744E-2</v>
      </c>
      <c r="M107">
        <f t="shared" si="39"/>
        <v>0.27100000000000002</v>
      </c>
    </row>
    <row r="108" spans="1:13" x14ac:dyDescent="0.2">
      <c r="A108" t="s">
        <v>576</v>
      </c>
      <c r="B108">
        <v>485</v>
      </c>
      <c r="C108">
        <v>54</v>
      </c>
      <c r="D108">
        <v>4</v>
      </c>
      <c r="E108">
        <v>34</v>
      </c>
      <c r="F108">
        <v>8</v>
      </c>
      <c r="G108">
        <v>0.23100000000000001</v>
      </c>
      <c r="I108">
        <f t="shared" si="38"/>
        <v>0.11134020618556702</v>
      </c>
      <c r="J108">
        <f t="shared" si="40"/>
        <v>8.2474226804123713E-3</v>
      </c>
      <c r="K108">
        <f t="shared" si="41"/>
        <v>7.0103092783505155E-2</v>
      </c>
      <c r="L108">
        <f t="shared" si="42"/>
        <v>1.6494845360824743E-2</v>
      </c>
      <c r="M108">
        <f t="shared" si="39"/>
        <v>0.23100000000000001</v>
      </c>
    </row>
    <row r="109" spans="1:13" x14ac:dyDescent="0.2">
      <c r="A109" t="s">
        <v>572</v>
      </c>
      <c r="B109">
        <v>394</v>
      </c>
      <c r="C109">
        <v>43</v>
      </c>
      <c r="D109">
        <v>6</v>
      </c>
      <c r="E109">
        <v>39</v>
      </c>
      <c r="F109">
        <v>2</v>
      </c>
      <c r="G109">
        <v>0.251</v>
      </c>
      <c r="I109">
        <f t="shared" si="38"/>
        <v>0.10913705583756345</v>
      </c>
      <c r="J109">
        <f t="shared" si="40"/>
        <v>1.5228426395939087E-2</v>
      </c>
      <c r="K109">
        <f t="shared" si="41"/>
        <v>9.8984771573604066E-2</v>
      </c>
      <c r="L109">
        <f t="shared" si="42"/>
        <v>5.076142131979695E-3</v>
      </c>
      <c r="M109">
        <f t="shared" si="39"/>
        <v>0.251</v>
      </c>
    </row>
    <row r="110" spans="1:13" x14ac:dyDescent="0.2">
      <c r="A110" t="s">
        <v>465</v>
      </c>
      <c r="B110">
        <v>358</v>
      </c>
      <c r="C110">
        <v>38</v>
      </c>
      <c r="D110">
        <v>4</v>
      </c>
      <c r="E110">
        <v>24</v>
      </c>
      <c r="F110">
        <v>4</v>
      </c>
      <c r="G110">
        <v>0.254</v>
      </c>
      <c r="I110">
        <f t="shared" si="38"/>
        <v>0.10614525139664804</v>
      </c>
      <c r="J110">
        <f t="shared" si="40"/>
        <v>1.11731843575419E-2</v>
      </c>
      <c r="K110">
        <f t="shared" si="41"/>
        <v>6.7039106145251395E-2</v>
      </c>
      <c r="L110">
        <f t="shared" si="42"/>
        <v>1.11731843575419E-2</v>
      </c>
      <c r="M110">
        <f t="shared" si="39"/>
        <v>0.254</v>
      </c>
    </row>
    <row r="111" spans="1:13" x14ac:dyDescent="0.2">
      <c r="A111" t="s">
        <v>564</v>
      </c>
      <c r="B111">
        <v>348</v>
      </c>
      <c r="C111">
        <v>32</v>
      </c>
      <c r="D111">
        <v>3</v>
      </c>
      <c r="E111">
        <v>30</v>
      </c>
      <c r="F111">
        <v>7</v>
      </c>
      <c r="G111">
        <v>0.23599999999999999</v>
      </c>
      <c r="I111">
        <f t="shared" si="38"/>
        <v>9.1954022988505746E-2</v>
      </c>
      <c r="J111">
        <f t="shared" si="40"/>
        <v>8.6206896551724137E-3</v>
      </c>
      <c r="K111">
        <f t="shared" si="41"/>
        <v>8.6206896551724144E-2</v>
      </c>
      <c r="L111">
        <f t="shared" si="42"/>
        <v>2.0114942528735632E-2</v>
      </c>
      <c r="M111">
        <f t="shared" si="39"/>
        <v>0.23599999999999999</v>
      </c>
    </row>
    <row r="112" spans="1:13" x14ac:dyDescent="0.2">
      <c r="A112" t="s">
        <v>529</v>
      </c>
      <c r="B112">
        <v>136</v>
      </c>
      <c r="C112">
        <v>17</v>
      </c>
      <c r="D112">
        <v>1</v>
      </c>
      <c r="E112">
        <v>16</v>
      </c>
      <c r="F112">
        <v>3</v>
      </c>
      <c r="G112">
        <v>0.26500000000000001</v>
      </c>
      <c r="I112">
        <f t="shared" si="38"/>
        <v>0.125</v>
      </c>
      <c r="J112">
        <f t="shared" si="40"/>
        <v>7.3529411764705881E-3</v>
      </c>
      <c r="K112">
        <f t="shared" si="41"/>
        <v>0.11764705882352941</v>
      </c>
      <c r="L112">
        <f t="shared" si="42"/>
        <v>2.2058823529411766E-2</v>
      </c>
      <c r="M112">
        <f t="shared" si="39"/>
        <v>0.26500000000000001</v>
      </c>
    </row>
    <row r="113" spans="1:13" x14ac:dyDescent="0.2">
      <c r="A113" t="s">
        <v>577</v>
      </c>
      <c r="B113">
        <v>99</v>
      </c>
      <c r="C113">
        <v>10</v>
      </c>
      <c r="D113">
        <v>1</v>
      </c>
      <c r="E113">
        <v>6</v>
      </c>
      <c r="F113">
        <v>2</v>
      </c>
      <c r="G113">
        <v>0.29299999999999998</v>
      </c>
      <c r="I113">
        <f t="shared" si="38"/>
        <v>0.10101010101010101</v>
      </c>
      <c r="J113">
        <f t="shared" si="40"/>
        <v>1.0101010101010102E-2</v>
      </c>
      <c r="K113">
        <f t="shared" si="41"/>
        <v>6.0606060606060608E-2</v>
      </c>
      <c r="L113">
        <f t="shared" si="42"/>
        <v>2.0202020202020204E-2</v>
      </c>
      <c r="M113">
        <f t="shared" si="39"/>
        <v>0.29299999999999998</v>
      </c>
    </row>
    <row r="114" spans="1:13" x14ac:dyDescent="0.2">
      <c r="A114" t="s">
        <v>497</v>
      </c>
      <c r="B114">
        <v>65</v>
      </c>
      <c r="C114">
        <v>15</v>
      </c>
      <c r="D114">
        <v>1</v>
      </c>
      <c r="E114">
        <v>6</v>
      </c>
      <c r="F114">
        <v>0</v>
      </c>
      <c r="G114">
        <v>0.246</v>
      </c>
      <c r="I114">
        <f t="shared" si="38"/>
        <v>0.23076923076923078</v>
      </c>
      <c r="J114">
        <f t="shared" si="40"/>
        <v>1.5384615384615385E-2</v>
      </c>
      <c r="K114">
        <f t="shared" si="41"/>
        <v>9.2307692307692313E-2</v>
      </c>
      <c r="L114">
        <f t="shared" si="42"/>
        <v>0</v>
      </c>
      <c r="M114">
        <f t="shared" si="39"/>
        <v>0.246</v>
      </c>
    </row>
    <row r="115" spans="1:13" x14ac:dyDescent="0.2">
      <c r="A115" t="s">
        <v>578</v>
      </c>
      <c r="B115">
        <v>100</v>
      </c>
      <c r="C115">
        <v>9</v>
      </c>
      <c r="D115">
        <v>0</v>
      </c>
      <c r="E115">
        <v>7</v>
      </c>
      <c r="F115">
        <v>0</v>
      </c>
      <c r="G115">
        <v>0.28000000000000003</v>
      </c>
      <c r="I115">
        <f t="shared" si="38"/>
        <v>0.09</v>
      </c>
      <c r="J115">
        <f t="shared" si="40"/>
        <v>0</v>
      </c>
      <c r="K115">
        <f t="shared" si="41"/>
        <v>7.0000000000000007E-2</v>
      </c>
      <c r="L115">
        <f t="shared" si="42"/>
        <v>0</v>
      </c>
      <c r="M115">
        <f t="shared" si="39"/>
        <v>0.28000000000000003</v>
      </c>
    </row>
    <row r="116" spans="1:13" x14ac:dyDescent="0.2">
      <c r="A116" t="s">
        <v>462</v>
      </c>
      <c r="B116">
        <v>48</v>
      </c>
      <c r="C116">
        <v>5</v>
      </c>
      <c r="D116">
        <v>2</v>
      </c>
      <c r="E116">
        <v>5</v>
      </c>
      <c r="F116">
        <v>1</v>
      </c>
      <c r="G116">
        <v>0.20799999999999999</v>
      </c>
      <c r="I116">
        <f t="shared" si="38"/>
        <v>0.10416666666666667</v>
      </c>
      <c r="J116">
        <f t="shared" si="40"/>
        <v>4.1666666666666664E-2</v>
      </c>
      <c r="K116">
        <f t="shared" si="41"/>
        <v>0.10416666666666667</v>
      </c>
      <c r="L116">
        <f t="shared" si="42"/>
        <v>2.0833333333333332E-2</v>
      </c>
      <c r="M116">
        <f t="shared" si="39"/>
        <v>0.20799999999999999</v>
      </c>
    </row>
    <row r="117" spans="1:13" x14ac:dyDescent="0.2">
      <c r="A117" t="s">
        <v>579</v>
      </c>
      <c r="B117">
        <v>139</v>
      </c>
      <c r="C117">
        <v>13</v>
      </c>
      <c r="D117">
        <v>1</v>
      </c>
      <c r="E117">
        <v>9</v>
      </c>
      <c r="F117">
        <v>2</v>
      </c>
      <c r="G117">
        <v>0.17299999999999999</v>
      </c>
      <c r="I117">
        <f t="shared" si="38"/>
        <v>9.3525179856115109E-2</v>
      </c>
      <c r="J117">
        <f t="shared" si="40"/>
        <v>7.1942446043165471E-3</v>
      </c>
      <c r="K117">
        <f t="shared" si="41"/>
        <v>6.4748201438848921E-2</v>
      </c>
      <c r="L117">
        <f t="shared" si="42"/>
        <v>1.4388489208633094E-2</v>
      </c>
      <c r="M117">
        <f t="shared" si="39"/>
        <v>0.17299999999999999</v>
      </c>
    </row>
    <row r="118" spans="1:13" x14ac:dyDescent="0.2">
      <c r="A118" t="s">
        <v>580</v>
      </c>
      <c r="B118">
        <v>119</v>
      </c>
      <c r="C118">
        <v>15</v>
      </c>
      <c r="D118">
        <v>0</v>
      </c>
      <c r="E118">
        <v>2</v>
      </c>
      <c r="F118">
        <v>1</v>
      </c>
      <c r="G118">
        <v>0.21</v>
      </c>
      <c r="I118">
        <f t="shared" si="38"/>
        <v>0.12605042016806722</v>
      </c>
      <c r="J118">
        <f t="shared" si="40"/>
        <v>0</v>
      </c>
      <c r="K118">
        <f t="shared" si="41"/>
        <v>1.680672268907563E-2</v>
      </c>
      <c r="L118">
        <f t="shared" si="42"/>
        <v>8.4033613445378148E-3</v>
      </c>
      <c r="M118">
        <f t="shared" si="39"/>
        <v>0.21</v>
      </c>
    </row>
    <row r="119" spans="1:13" x14ac:dyDescent="0.2">
      <c r="A119" t="s">
        <v>456</v>
      </c>
      <c r="B119">
        <v>66</v>
      </c>
      <c r="C119">
        <v>8</v>
      </c>
      <c r="D119">
        <v>1</v>
      </c>
      <c r="E119">
        <v>5</v>
      </c>
      <c r="F119">
        <v>1</v>
      </c>
      <c r="G119">
        <v>0.16700000000000001</v>
      </c>
      <c r="I119">
        <f t="shared" si="38"/>
        <v>0.12121212121212122</v>
      </c>
      <c r="J119">
        <f t="shared" si="40"/>
        <v>1.5151515151515152E-2</v>
      </c>
      <c r="K119">
        <f t="shared" si="41"/>
        <v>7.575757575757576E-2</v>
      </c>
      <c r="L119">
        <f t="shared" si="42"/>
        <v>1.5151515151515152E-2</v>
      </c>
      <c r="M119">
        <f t="shared" si="39"/>
        <v>0.16700000000000001</v>
      </c>
    </row>
    <row r="120" spans="1:13" x14ac:dyDescent="0.2">
      <c r="A120" t="s">
        <v>476</v>
      </c>
      <c r="B120">
        <v>68</v>
      </c>
      <c r="C120">
        <v>1</v>
      </c>
      <c r="D120">
        <v>0</v>
      </c>
      <c r="E120">
        <v>9</v>
      </c>
      <c r="F120">
        <v>0</v>
      </c>
      <c r="G120">
        <v>0.23499999999999999</v>
      </c>
      <c r="I120">
        <f t="shared" si="38"/>
        <v>1.4705882352941176E-2</v>
      </c>
      <c r="J120">
        <f t="shared" si="40"/>
        <v>0</v>
      </c>
      <c r="K120">
        <f t="shared" si="41"/>
        <v>0.13235294117647059</v>
      </c>
      <c r="L120">
        <f t="shared" si="42"/>
        <v>0</v>
      </c>
      <c r="M120">
        <f t="shared" si="39"/>
        <v>0.23499999999999999</v>
      </c>
    </row>
    <row r="121" spans="1:13" x14ac:dyDescent="0.2">
      <c r="A121" t="s">
        <v>571</v>
      </c>
      <c r="B121">
        <v>10</v>
      </c>
      <c r="C121">
        <v>3</v>
      </c>
      <c r="D121">
        <v>0</v>
      </c>
      <c r="E121">
        <v>0</v>
      </c>
      <c r="F121">
        <v>1</v>
      </c>
      <c r="G121">
        <v>0.3</v>
      </c>
      <c r="I121">
        <f t="shared" si="38"/>
        <v>0.3</v>
      </c>
      <c r="J121">
        <f t="shared" si="40"/>
        <v>0</v>
      </c>
      <c r="K121">
        <f t="shared" si="41"/>
        <v>0</v>
      </c>
      <c r="L121">
        <f t="shared" si="42"/>
        <v>0.1</v>
      </c>
      <c r="M121">
        <f t="shared" si="39"/>
        <v>0.3</v>
      </c>
    </row>
    <row r="122" spans="1:13" x14ac:dyDescent="0.2">
      <c r="A122" t="s">
        <v>472</v>
      </c>
      <c r="B122">
        <v>91</v>
      </c>
      <c r="C122">
        <v>7</v>
      </c>
      <c r="D122">
        <v>0</v>
      </c>
      <c r="E122">
        <v>6</v>
      </c>
      <c r="F122">
        <v>0</v>
      </c>
      <c r="G122">
        <v>0.20899999999999999</v>
      </c>
      <c r="I122">
        <f t="shared" si="38"/>
        <v>7.6923076923076927E-2</v>
      </c>
      <c r="J122">
        <f t="shared" si="40"/>
        <v>0</v>
      </c>
      <c r="K122">
        <f t="shared" si="41"/>
        <v>6.5934065934065936E-2</v>
      </c>
      <c r="L122">
        <f t="shared" si="42"/>
        <v>0</v>
      </c>
      <c r="M122">
        <f t="shared" si="39"/>
        <v>0.20899999999999999</v>
      </c>
    </row>
    <row r="123" spans="1:13" x14ac:dyDescent="0.2">
      <c r="A123" t="s">
        <v>581</v>
      </c>
      <c r="B123">
        <v>34</v>
      </c>
      <c r="C123">
        <v>2</v>
      </c>
      <c r="D123">
        <v>1</v>
      </c>
      <c r="E123">
        <v>2</v>
      </c>
      <c r="F123">
        <v>1</v>
      </c>
      <c r="G123">
        <v>0.14699999999999999</v>
      </c>
      <c r="I123">
        <f t="shared" si="38"/>
        <v>5.8823529411764705E-2</v>
      </c>
      <c r="J123">
        <f t="shared" si="40"/>
        <v>2.9411764705882353E-2</v>
      </c>
      <c r="K123">
        <f t="shared" si="41"/>
        <v>5.8823529411764705E-2</v>
      </c>
      <c r="L123">
        <f t="shared" si="42"/>
        <v>2.9411764705882353E-2</v>
      </c>
      <c r="M123">
        <f t="shared" si="39"/>
        <v>0.14699999999999999</v>
      </c>
    </row>
    <row r="124" spans="1:13" x14ac:dyDescent="0.2">
      <c r="A124" t="s">
        <v>582</v>
      </c>
      <c r="B124">
        <v>11</v>
      </c>
      <c r="C124">
        <v>1</v>
      </c>
      <c r="D124">
        <v>0</v>
      </c>
      <c r="E124">
        <v>0</v>
      </c>
      <c r="F124">
        <v>0</v>
      </c>
      <c r="G124">
        <v>0.27300000000000002</v>
      </c>
      <c r="I124">
        <f t="shared" si="38"/>
        <v>9.0909090909090912E-2</v>
      </c>
      <c r="J124">
        <f t="shared" si="40"/>
        <v>0</v>
      </c>
      <c r="K124">
        <f t="shared" si="41"/>
        <v>0</v>
      </c>
      <c r="L124">
        <f t="shared" si="42"/>
        <v>0</v>
      </c>
      <c r="M124">
        <f t="shared" si="39"/>
        <v>0.27300000000000002</v>
      </c>
    </row>
    <row r="125" spans="1:13" x14ac:dyDescent="0.2">
      <c r="A125" t="s">
        <v>583</v>
      </c>
      <c r="B125">
        <v>2</v>
      </c>
      <c r="C125">
        <v>1</v>
      </c>
      <c r="D125">
        <v>0</v>
      </c>
      <c r="E125">
        <v>0</v>
      </c>
      <c r="F125">
        <v>0</v>
      </c>
      <c r="G125">
        <v>0</v>
      </c>
      <c r="I125">
        <f t="shared" si="38"/>
        <v>0.5</v>
      </c>
      <c r="J125">
        <f t="shared" si="40"/>
        <v>0</v>
      </c>
      <c r="K125">
        <f t="shared" si="41"/>
        <v>0</v>
      </c>
      <c r="L125">
        <f t="shared" si="42"/>
        <v>0</v>
      </c>
      <c r="M125">
        <f t="shared" si="39"/>
        <v>0</v>
      </c>
    </row>
    <row r="126" spans="1:13" x14ac:dyDescent="0.2">
      <c r="A126" t="s">
        <v>584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I126" t="e">
        <f t="shared" si="38"/>
        <v>#DIV/0!</v>
      </c>
      <c r="J126" t="e">
        <f t="shared" si="40"/>
        <v>#DIV/0!</v>
      </c>
      <c r="K126" t="e">
        <f t="shared" si="41"/>
        <v>#DIV/0!</v>
      </c>
      <c r="L126" t="e">
        <f t="shared" si="42"/>
        <v>#DIV/0!</v>
      </c>
      <c r="M126">
        <f t="shared" si="39"/>
        <v>0</v>
      </c>
    </row>
    <row r="127" spans="1:13" x14ac:dyDescent="0.2">
      <c r="A127" t="s">
        <v>517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I127" t="e">
        <f t="shared" si="38"/>
        <v>#DIV/0!</v>
      </c>
      <c r="J127" t="e">
        <f t="shared" si="40"/>
        <v>#DIV/0!</v>
      </c>
      <c r="K127" t="e">
        <f t="shared" si="41"/>
        <v>#DIV/0!</v>
      </c>
      <c r="L127" t="e">
        <f t="shared" si="42"/>
        <v>#DIV/0!</v>
      </c>
      <c r="M127">
        <f t="shared" si="39"/>
        <v>0</v>
      </c>
    </row>
    <row r="128" spans="1:13" x14ac:dyDescent="0.2">
      <c r="A128" t="s">
        <v>585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I128" t="e">
        <f t="shared" si="38"/>
        <v>#DIV/0!</v>
      </c>
      <c r="J128" t="e">
        <f t="shared" si="40"/>
        <v>#DIV/0!</v>
      </c>
      <c r="K128" t="e">
        <f t="shared" si="41"/>
        <v>#DIV/0!</v>
      </c>
      <c r="L128" t="e">
        <f t="shared" si="42"/>
        <v>#DIV/0!</v>
      </c>
      <c r="M128">
        <f t="shared" si="39"/>
        <v>0</v>
      </c>
    </row>
    <row r="129" spans="1:13" x14ac:dyDescent="0.2">
      <c r="A129" t="s">
        <v>379</v>
      </c>
      <c r="B129">
        <v>122</v>
      </c>
      <c r="C129">
        <v>8</v>
      </c>
      <c r="D129">
        <v>2</v>
      </c>
      <c r="E129">
        <v>5</v>
      </c>
      <c r="F129">
        <v>0</v>
      </c>
      <c r="G129">
        <v>0.156</v>
      </c>
      <c r="I129">
        <f t="shared" si="38"/>
        <v>6.5573770491803282E-2</v>
      </c>
      <c r="J129">
        <f t="shared" si="40"/>
        <v>1.6393442622950821E-2</v>
      </c>
      <c r="K129">
        <f t="shared" si="41"/>
        <v>4.0983606557377046E-2</v>
      </c>
      <c r="L129">
        <f t="shared" si="42"/>
        <v>0</v>
      </c>
      <c r="M129">
        <f t="shared" si="39"/>
        <v>0.156</v>
      </c>
    </row>
    <row r="130" spans="1:13" x14ac:dyDescent="0.2">
      <c r="A130" t="s">
        <v>475</v>
      </c>
      <c r="B130">
        <v>97</v>
      </c>
      <c r="C130">
        <v>7</v>
      </c>
      <c r="D130">
        <v>0</v>
      </c>
      <c r="E130">
        <v>2</v>
      </c>
      <c r="F130">
        <v>3</v>
      </c>
      <c r="G130">
        <v>0.13400000000000001</v>
      </c>
      <c r="I130">
        <f t="shared" si="38"/>
        <v>7.2164948453608241E-2</v>
      </c>
      <c r="J130">
        <f t="shared" si="40"/>
        <v>0</v>
      </c>
      <c r="K130">
        <f t="shared" si="41"/>
        <v>2.0618556701030927E-2</v>
      </c>
      <c r="L130">
        <f t="shared" si="42"/>
        <v>3.0927835051546393E-2</v>
      </c>
      <c r="M130">
        <f t="shared" si="39"/>
        <v>0.13400000000000001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E3AC-DE2E-0D43-93D7-B34B3D90AB11}">
  <dimension ref="A1:H156"/>
  <sheetViews>
    <sheetView workbookViewId="0">
      <selection activeCell="A31" sqref="A31"/>
    </sheetView>
  </sheetViews>
  <sheetFormatPr baseColWidth="10" defaultRowHeight="16" x14ac:dyDescent="0.2"/>
  <cols>
    <col min="1" max="1" width="27.5" customWidth="1"/>
  </cols>
  <sheetData>
    <row r="1" spans="1:8" x14ac:dyDescent="0.2">
      <c r="A1" t="s">
        <v>425</v>
      </c>
    </row>
    <row r="2" spans="1:8" x14ac:dyDescent="0.2">
      <c r="A2" t="s">
        <v>51</v>
      </c>
      <c r="B2" t="s">
        <v>52</v>
      </c>
      <c r="C2" t="s">
        <v>7</v>
      </c>
      <c r="D2" t="s">
        <v>4</v>
      </c>
      <c r="E2" t="s">
        <v>10</v>
      </c>
      <c r="F2" t="s">
        <v>13</v>
      </c>
      <c r="G2" t="s">
        <v>2</v>
      </c>
    </row>
    <row r="3" spans="1:8" x14ac:dyDescent="0.2">
      <c r="A3" t="s">
        <v>591</v>
      </c>
      <c r="B3">
        <v>581</v>
      </c>
      <c r="C3">
        <v>122</v>
      </c>
      <c r="D3">
        <v>36</v>
      </c>
      <c r="E3">
        <v>88</v>
      </c>
      <c r="F3">
        <v>37</v>
      </c>
      <c r="G3">
        <v>0.26900000000000002</v>
      </c>
      <c r="H3">
        <v>7</v>
      </c>
    </row>
    <row r="4" spans="1:8" x14ac:dyDescent="0.2">
      <c r="A4" t="s">
        <v>588</v>
      </c>
      <c r="B4">
        <v>580</v>
      </c>
      <c r="C4">
        <v>100</v>
      </c>
      <c r="D4">
        <v>38</v>
      </c>
      <c r="E4">
        <v>104</v>
      </c>
      <c r="F4">
        <v>15</v>
      </c>
      <c r="G4">
        <v>0.29099999999999998</v>
      </c>
      <c r="H4">
        <v>7</v>
      </c>
    </row>
    <row r="5" spans="1:8" x14ac:dyDescent="0.2">
      <c r="A5" t="s">
        <v>607</v>
      </c>
      <c r="B5">
        <v>553</v>
      </c>
      <c r="C5">
        <v>108</v>
      </c>
      <c r="D5">
        <v>38</v>
      </c>
      <c r="E5">
        <v>90</v>
      </c>
      <c r="F5">
        <v>23</v>
      </c>
      <c r="G5">
        <v>0.28699999999999998</v>
      </c>
      <c r="H5">
        <v>7</v>
      </c>
    </row>
    <row r="6" spans="1:8" x14ac:dyDescent="0.2">
      <c r="A6" t="s">
        <v>590</v>
      </c>
      <c r="B6">
        <v>540</v>
      </c>
      <c r="C6">
        <v>98</v>
      </c>
      <c r="D6">
        <v>33</v>
      </c>
      <c r="E6">
        <v>101</v>
      </c>
      <c r="F6">
        <v>17</v>
      </c>
      <c r="G6">
        <v>0.26100000000000001</v>
      </c>
      <c r="H6">
        <v>7</v>
      </c>
    </row>
    <row r="7" spans="1:8" x14ac:dyDescent="0.2">
      <c r="A7" t="s">
        <v>427</v>
      </c>
      <c r="B7">
        <v>591</v>
      </c>
      <c r="C7">
        <v>102</v>
      </c>
      <c r="D7">
        <v>22</v>
      </c>
      <c r="E7">
        <v>81</v>
      </c>
      <c r="F7">
        <v>22</v>
      </c>
      <c r="G7">
        <v>0.29399999999999998</v>
      </c>
      <c r="H7">
        <v>7</v>
      </c>
    </row>
    <row r="8" spans="1:8" x14ac:dyDescent="0.2">
      <c r="A8" t="s">
        <v>587</v>
      </c>
      <c r="B8">
        <v>582</v>
      </c>
      <c r="C8">
        <v>95</v>
      </c>
      <c r="D8">
        <v>39</v>
      </c>
      <c r="E8">
        <v>119</v>
      </c>
      <c r="F8">
        <v>7</v>
      </c>
      <c r="G8">
        <v>0.27800000000000002</v>
      </c>
      <c r="H8">
        <v>7</v>
      </c>
    </row>
    <row r="9" spans="1:8" x14ac:dyDescent="0.2">
      <c r="A9" t="s">
        <v>593</v>
      </c>
      <c r="B9">
        <v>541</v>
      </c>
      <c r="C9">
        <v>86</v>
      </c>
      <c r="D9">
        <v>27</v>
      </c>
      <c r="E9">
        <v>101</v>
      </c>
      <c r="F9">
        <v>14</v>
      </c>
      <c r="G9">
        <v>0.28299999999999997</v>
      </c>
      <c r="H9">
        <v>7</v>
      </c>
    </row>
    <row r="10" spans="1:8" x14ac:dyDescent="0.2">
      <c r="A10" t="s">
        <v>598</v>
      </c>
      <c r="B10">
        <v>571</v>
      </c>
      <c r="C10">
        <v>111</v>
      </c>
      <c r="D10">
        <v>45</v>
      </c>
      <c r="E10">
        <v>107</v>
      </c>
      <c r="F10">
        <v>6</v>
      </c>
      <c r="G10">
        <v>0.27300000000000002</v>
      </c>
      <c r="H10">
        <v>7</v>
      </c>
    </row>
    <row r="11" spans="1:8" x14ac:dyDescent="0.2">
      <c r="A11" t="s">
        <v>617</v>
      </c>
      <c r="B11">
        <v>584</v>
      </c>
      <c r="C11">
        <v>104</v>
      </c>
      <c r="D11">
        <v>41</v>
      </c>
      <c r="E11">
        <v>104</v>
      </c>
      <c r="F11">
        <v>6</v>
      </c>
      <c r="G11">
        <v>0.26</v>
      </c>
      <c r="H11">
        <v>7</v>
      </c>
    </row>
    <row r="12" spans="1:8" x14ac:dyDescent="0.2">
      <c r="A12" t="s">
        <v>599</v>
      </c>
      <c r="B12">
        <v>572</v>
      </c>
      <c r="C12">
        <v>95</v>
      </c>
      <c r="D12">
        <v>25</v>
      </c>
      <c r="E12">
        <v>78</v>
      </c>
      <c r="F12">
        <v>24</v>
      </c>
      <c r="G12">
        <v>0.28000000000000003</v>
      </c>
      <c r="H12">
        <v>7</v>
      </c>
    </row>
    <row r="13" spans="1:8" x14ac:dyDescent="0.2">
      <c r="A13" t="s">
        <v>594</v>
      </c>
      <c r="B13">
        <v>568</v>
      </c>
      <c r="C13">
        <v>82</v>
      </c>
      <c r="D13">
        <v>28</v>
      </c>
      <c r="E13">
        <v>104</v>
      </c>
      <c r="F13">
        <v>4</v>
      </c>
      <c r="G13">
        <v>0.28699999999999998</v>
      </c>
      <c r="H13">
        <v>7</v>
      </c>
    </row>
    <row r="14" spans="1:8" x14ac:dyDescent="0.2">
      <c r="A14" t="s">
        <v>600</v>
      </c>
      <c r="B14">
        <v>532</v>
      </c>
      <c r="C14">
        <v>83</v>
      </c>
      <c r="D14">
        <v>25</v>
      </c>
      <c r="E14">
        <v>82</v>
      </c>
      <c r="F14">
        <v>15</v>
      </c>
      <c r="G14">
        <v>0.25600000000000001</v>
      </c>
      <c r="H14">
        <v>7</v>
      </c>
    </row>
    <row r="15" spans="1:8" x14ac:dyDescent="0.2">
      <c r="A15" t="s">
        <v>429</v>
      </c>
      <c r="B15">
        <v>539</v>
      </c>
      <c r="C15">
        <v>104</v>
      </c>
      <c r="D15">
        <v>22</v>
      </c>
      <c r="E15">
        <v>77</v>
      </c>
      <c r="F15">
        <v>16</v>
      </c>
      <c r="G15">
        <v>0.26400000000000001</v>
      </c>
      <c r="H15">
        <v>7</v>
      </c>
    </row>
    <row r="16" spans="1:8" x14ac:dyDescent="0.2">
      <c r="A16" t="s">
        <v>603</v>
      </c>
      <c r="B16">
        <v>571</v>
      </c>
      <c r="C16">
        <v>97</v>
      </c>
      <c r="D16">
        <v>29</v>
      </c>
      <c r="E16">
        <v>80</v>
      </c>
      <c r="F16">
        <v>2</v>
      </c>
      <c r="G16">
        <v>0.27</v>
      </c>
      <c r="H16">
        <v>7</v>
      </c>
    </row>
    <row r="17" spans="1:8" x14ac:dyDescent="0.2">
      <c r="A17" t="s">
        <v>629</v>
      </c>
      <c r="B17">
        <v>537</v>
      </c>
      <c r="C17">
        <v>74</v>
      </c>
      <c r="D17">
        <v>30</v>
      </c>
      <c r="E17">
        <v>85</v>
      </c>
      <c r="F17">
        <v>2</v>
      </c>
      <c r="G17">
        <v>0.26100000000000001</v>
      </c>
      <c r="H17">
        <v>7</v>
      </c>
    </row>
    <row r="18" spans="1:8" x14ac:dyDescent="0.2">
      <c r="A18" t="s">
        <v>428</v>
      </c>
      <c r="B18">
        <v>563</v>
      </c>
      <c r="C18">
        <v>88</v>
      </c>
      <c r="D18">
        <v>31</v>
      </c>
      <c r="E18">
        <v>87</v>
      </c>
      <c r="F18">
        <v>8</v>
      </c>
      <c r="G18">
        <v>0.254</v>
      </c>
      <c r="H18">
        <v>7</v>
      </c>
    </row>
    <row r="19" spans="1:8" x14ac:dyDescent="0.2">
      <c r="A19" t="s">
        <v>626</v>
      </c>
      <c r="B19">
        <v>555</v>
      </c>
      <c r="C19">
        <v>104</v>
      </c>
      <c r="D19">
        <v>36</v>
      </c>
      <c r="E19">
        <v>90</v>
      </c>
      <c r="F19">
        <v>10</v>
      </c>
      <c r="G19">
        <v>0.27800000000000002</v>
      </c>
      <c r="H19">
        <v>7</v>
      </c>
    </row>
    <row r="20" spans="1:8" x14ac:dyDescent="0.2">
      <c r="A20" t="s">
        <v>592</v>
      </c>
      <c r="B20">
        <v>541</v>
      </c>
      <c r="C20">
        <v>93</v>
      </c>
      <c r="D20">
        <v>24</v>
      </c>
      <c r="E20">
        <v>80</v>
      </c>
      <c r="F20">
        <v>8</v>
      </c>
      <c r="G20">
        <v>0.27900000000000003</v>
      </c>
      <c r="H20">
        <v>7</v>
      </c>
    </row>
    <row r="21" spans="1:8" x14ac:dyDescent="0.2">
      <c r="A21" t="s">
        <v>597</v>
      </c>
      <c r="B21">
        <v>564</v>
      </c>
      <c r="C21">
        <v>93</v>
      </c>
      <c r="D21">
        <v>34</v>
      </c>
      <c r="E21">
        <v>94</v>
      </c>
      <c r="F21">
        <v>9</v>
      </c>
      <c r="G21">
        <v>0.3</v>
      </c>
      <c r="H21">
        <v>7</v>
      </c>
    </row>
    <row r="22" spans="1:8" x14ac:dyDescent="0.2">
      <c r="A22" t="s">
        <v>589</v>
      </c>
      <c r="B22">
        <v>469</v>
      </c>
      <c r="C22">
        <v>81</v>
      </c>
      <c r="D22">
        <v>31</v>
      </c>
      <c r="E22">
        <v>81</v>
      </c>
      <c r="F22">
        <v>9</v>
      </c>
      <c r="G22">
        <v>0.27500000000000002</v>
      </c>
      <c r="H22">
        <v>7</v>
      </c>
    </row>
    <row r="23" spans="1:8" x14ac:dyDescent="0.2">
      <c r="A23" t="s">
        <v>652</v>
      </c>
      <c r="B23">
        <v>558</v>
      </c>
      <c r="C23">
        <v>86</v>
      </c>
      <c r="D23">
        <v>29</v>
      </c>
      <c r="E23">
        <v>82</v>
      </c>
      <c r="F23">
        <v>10</v>
      </c>
      <c r="G23">
        <v>0.25600000000000001</v>
      </c>
      <c r="H23">
        <v>7</v>
      </c>
    </row>
    <row r="24" spans="1:8" x14ac:dyDescent="0.2">
      <c r="A24" t="s">
        <v>595</v>
      </c>
      <c r="B24">
        <v>548</v>
      </c>
      <c r="C24">
        <v>78</v>
      </c>
      <c r="D24">
        <v>25</v>
      </c>
      <c r="E24">
        <v>94</v>
      </c>
      <c r="F24">
        <v>5</v>
      </c>
      <c r="G24">
        <v>0.25600000000000001</v>
      </c>
      <c r="H24">
        <v>7</v>
      </c>
    </row>
    <row r="25" spans="1:8" x14ac:dyDescent="0.2">
      <c r="A25" t="s">
        <v>362</v>
      </c>
      <c r="B25">
        <v>455</v>
      </c>
      <c r="C25">
        <v>67</v>
      </c>
      <c r="D25">
        <v>24</v>
      </c>
      <c r="E25">
        <v>87</v>
      </c>
      <c r="F25">
        <v>1</v>
      </c>
      <c r="G25">
        <v>0.27300000000000002</v>
      </c>
      <c r="H25">
        <v>7</v>
      </c>
    </row>
    <row r="26" spans="1:8" x14ac:dyDescent="0.2">
      <c r="A26" t="s">
        <v>439</v>
      </c>
      <c r="B26">
        <v>538</v>
      </c>
      <c r="C26">
        <v>80</v>
      </c>
      <c r="D26">
        <v>10</v>
      </c>
      <c r="E26">
        <v>79</v>
      </c>
      <c r="F26">
        <v>3</v>
      </c>
      <c r="G26">
        <v>0.29399999999999998</v>
      </c>
      <c r="H26">
        <v>7</v>
      </c>
    </row>
    <row r="27" spans="1:8" x14ac:dyDescent="0.2">
      <c r="A27" t="s">
        <v>624</v>
      </c>
      <c r="B27">
        <v>548</v>
      </c>
      <c r="C27">
        <v>91</v>
      </c>
      <c r="D27">
        <v>37</v>
      </c>
      <c r="E27">
        <v>94</v>
      </c>
      <c r="F27">
        <v>7</v>
      </c>
      <c r="G27">
        <v>0.23699999999999999</v>
      </c>
      <c r="H27">
        <v>7</v>
      </c>
    </row>
    <row r="28" spans="1:8" x14ac:dyDescent="0.2">
      <c r="A28" t="s">
        <v>628</v>
      </c>
      <c r="B28">
        <v>516</v>
      </c>
      <c r="C28">
        <v>81</v>
      </c>
      <c r="D28">
        <v>43</v>
      </c>
      <c r="E28">
        <v>105</v>
      </c>
      <c r="F28">
        <v>2</v>
      </c>
      <c r="G28">
        <v>0.25800000000000001</v>
      </c>
      <c r="H28">
        <v>7</v>
      </c>
    </row>
    <row r="29" spans="1:8" x14ac:dyDescent="0.2">
      <c r="A29" t="s">
        <v>615</v>
      </c>
      <c r="B29">
        <v>544</v>
      </c>
      <c r="C29">
        <v>85</v>
      </c>
      <c r="D29">
        <v>22</v>
      </c>
      <c r="E29">
        <v>86</v>
      </c>
      <c r="F29">
        <v>5</v>
      </c>
      <c r="G29">
        <v>0.311</v>
      </c>
      <c r="H29">
        <v>7</v>
      </c>
    </row>
    <row r="30" spans="1:8" x14ac:dyDescent="0.2">
      <c r="A30" t="s">
        <v>616</v>
      </c>
      <c r="B30">
        <v>555</v>
      </c>
      <c r="C30">
        <v>96</v>
      </c>
      <c r="D30">
        <v>31</v>
      </c>
      <c r="E30">
        <v>85</v>
      </c>
      <c r="F30">
        <v>5</v>
      </c>
      <c r="G30">
        <v>0.24099999999999999</v>
      </c>
      <c r="H30">
        <v>7</v>
      </c>
    </row>
    <row r="31" spans="1:8" x14ac:dyDescent="0.2">
      <c r="A31" t="s">
        <v>673</v>
      </c>
      <c r="B31">
        <v>591</v>
      </c>
      <c r="C31">
        <v>104</v>
      </c>
      <c r="D31">
        <v>37</v>
      </c>
      <c r="E31">
        <v>98</v>
      </c>
      <c r="F31">
        <v>3</v>
      </c>
      <c r="G31">
        <v>0.30299999999999999</v>
      </c>
      <c r="H31">
        <v>7</v>
      </c>
    </row>
    <row r="32" spans="1:8" x14ac:dyDescent="0.2">
      <c r="A32" t="s">
        <v>608</v>
      </c>
      <c r="B32">
        <v>583</v>
      </c>
      <c r="C32">
        <v>85</v>
      </c>
      <c r="D32">
        <v>33</v>
      </c>
      <c r="E32">
        <v>91</v>
      </c>
      <c r="F32">
        <v>6</v>
      </c>
      <c r="G32">
        <v>0.26100000000000001</v>
      </c>
      <c r="H32">
        <v>7</v>
      </c>
    </row>
    <row r="33" spans="1:8" x14ac:dyDescent="0.2">
      <c r="A33" t="s">
        <v>605</v>
      </c>
      <c r="B33">
        <v>584</v>
      </c>
      <c r="C33">
        <v>102</v>
      </c>
      <c r="D33">
        <v>28</v>
      </c>
      <c r="E33">
        <v>78</v>
      </c>
      <c r="F33">
        <v>10</v>
      </c>
      <c r="G33">
        <v>0.28899999999999998</v>
      </c>
      <c r="H33">
        <v>7</v>
      </c>
    </row>
    <row r="34" spans="1:8" x14ac:dyDescent="0.2">
      <c r="A34" t="s">
        <v>613</v>
      </c>
      <c r="B34">
        <v>453</v>
      </c>
      <c r="C34">
        <v>80</v>
      </c>
      <c r="D34">
        <v>28</v>
      </c>
      <c r="E34">
        <v>81</v>
      </c>
      <c r="F34">
        <v>8</v>
      </c>
      <c r="G34">
        <v>0.27200000000000002</v>
      </c>
      <c r="H34">
        <v>7</v>
      </c>
    </row>
    <row r="35" spans="1:8" x14ac:dyDescent="0.2">
      <c r="A35" t="s">
        <v>438</v>
      </c>
      <c r="B35">
        <v>570</v>
      </c>
      <c r="C35">
        <v>89</v>
      </c>
      <c r="D35">
        <v>20</v>
      </c>
      <c r="E35">
        <v>72</v>
      </c>
      <c r="F35">
        <v>12</v>
      </c>
      <c r="G35">
        <v>0.27400000000000002</v>
      </c>
      <c r="H35">
        <v>7</v>
      </c>
    </row>
    <row r="36" spans="1:8" x14ac:dyDescent="0.2">
      <c r="A36" t="s">
        <v>380</v>
      </c>
      <c r="B36">
        <v>495</v>
      </c>
      <c r="C36">
        <v>66</v>
      </c>
      <c r="D36">
        <v>24</v>
      </c>
      <c r="E36">
        <v>76</v>
      </c>
      <c r="F36">
        <v>5</v>
      </c>
      <c r="G36">
        <v>0.27900000000000003</v>
      </c>
      <c r="H36">
        <v>7</v>
      </c>
    </row>
    <row r="37" spans="1:8" x14ac:dyDescent="0.2">
      <c r="A37" t="s">
        <v>660</v>
      </c>
      <c r="B37">
        <v>387</v>
      </c>
      <c r="C37">
        <v>53</v>
      </c>
      <c r="D37">
        <v>17</v>
      </c>
      <c r="E37">
        <v>56</v>
      </c>
      <c r="F37">
        <v>6</v>
      </c>
      <c r="G37">
        <v>0.24299999999999999</v>
      </c>
      <c r="H37">
        <v>7</v>
      </c>
    </row>
    <row r="38" spans="1:8" x14ac:dyDescent="0.2">
      <c r="A38" t="s">
        <v>609</v>
      </c>
      <c r="B38">
        <v>571</v>
      </c>
      <c r="C38">
        <v>88</v>
      </c>
      <c r="D38">
        <v>32</v>
      </c>
      <c r="E38">
        <v>98</v>
      </c>
      <c r="F38">
        <v>17</v>
      </c>
      <c r="G38">
        <v>0.25900000000000001</v>
      </c>
      <c r="H38">
        <v>7</v>
      </c>
    </row>
    <row r="39" spans="1:8" x14ac:dyDescent="0.2">
      <c r="A39" t="s">
        <v>606</v>
      </c>
      <c r="B39">
        <v>559</v>
      </c>
      <c r="C39">
        <v>80</v>
      </c>
      <c r="D39">
        <v>32</v>
      </c>
      <c r="E39">
        <v>83</v>
      </c>
      <c r="F39">
        <v>4</v>
      </c>
      <c r="G39">
        <v>0.26800000000000002</v>
      </c>
      <c r="H39">
        <v>7</v>
      </c>
    </row>
    <row r="40" spans="1:8" x14ac:dyDescent="0.2">
      <c r="A40" t="s">
        <v>610</v>
      </c>
      <c r="B40">
        <v>527</v>
      </c>
      <c r="C40">
        <v>85</v>
      </c>
      <c r="D40">
        <v>29</v>
      </c>
      <c r="E40">
        <v>77</v>
      </c>
      <c r="F40">
        <v>6</v>
      </c>
      <c r="G40">
        <v>0.254</v>
      </c>
      <c r="H40">
        <v>7</v>
      </c>
    </row>
    <row r="41" spans="1:8" x14ac:dyDescent="0.2">
      <c r="A41" t="s">
        <v>526</v>
      </c>
      <c r="B41">
        <v>556</v>
      </c>
      <c r="C41">
        <v>82</v>
      </c>
      <c r="D41">
        <v>22</v>
      </c>
      <c r="E41">
        <v>67</v>
      </c>
      <c r="F41">
        <v>3</v>
      </c>
      <c r="G41">
        <v>0.26100000000000001</v>
      </c>
      <c r="H41">
        <v>7</v>
      </c>
    </row>
    <row r="42" spans="1:8" x14ac:dyDescent="0.2">
      <c r="A42" t="s">
        <v>618</v>
      </c>
      <c r="B42">
        <v>516</v>
      </c>
      <c r="C42">
        <v>89</v>
      </c>
      <c r="D42">
        <v>24</v>
      </c>
      <c r="E42">
        <v>77</v>
      </c>
      <c r="F42">
        <v>8</v>
      </c>
      <c r="G42">
        <v>0.24399999999999999</v>
      </c>
      <c r="H42">
        <v>7</v>
      </c>
    </row>
    <row r="43" spans="1:8" x14ac:dyDescent="0.2">
      <c r="A43" t="s">
        <v>602</v>
      </c>
      <c r="B43">
        <v>567</v>
      </c>
      <c r="C43">
        <v>88</v>
      </c>
      <c r="D43">
        <v>23</v>
      </c>
      <c r="E43">
        <v>73</v>
      </c>
      <c r="F43">
        <v>9</v>
      </c>
      <c r="G43">
        <v>0.25</v>
      </c>
      <c r="H43">
        <v>7</v>
      </c>
    </row>
    <row r="44" spans="1:8" x14ac:dyDescent="0.2">
      <c r="A44" t="s">
        <v>694</v>
      </c>
      <c r="B44">
        <v>489</v>
      </c>
      <c r="C44">
        <v>72</v>
      </c>
      <c r="D44">
        <v>24</v>
      </c>
      <c r="E44">
        <v>71</v>
      </c>
      <c r="F44">
        <v>7</v>
      </c>
      <c r="G44">
        <v>0.27200000000000002</v>
      </c>
      <c r="H44">
        <v>7</v>
      </c>
    </row>
    <row r="45" spans="1:8" x14ac:dyDescent="0.2">
      <c r="A45" t="s">
        <v>677</v>
      </c>
      <c r="B45">
        <v>544</v>
      </c>
      <c r="C45">
        <v>76</v>
      </c>
      <c r="D45">
        <v>19</v>
      </c>
      <c r="E45">
        <v>66</v>
      </c>
      <c r="F45">
        <v>17</v>
      </c>
      <c r="G45">
        <v>0.25</v>
      </c>
      <c r="H45">
        <v>7</v>
      </c>
    </row>
    <row r="46" spans="1:8" x14ac:dyDescent="0.2">
      <c r="A46" t="s">
        <v>675</v>
      </c>
      <c r="B46">
        <v>533</v>
      </c>
      <c r="C46">
        <v>79</v>
      </c>
      <c r="D46">
        <v>20</v>
      </c>
      <c r="E46">
        <v>75</v>
      </c>
      <c r="F46">
        <v>6</v>
      </c>
      <c r="G46">
        <v>0.24399999999999999</v>
      </c>
      <c r="H46">
        <v>7</v>
      </c>
    </row>
    <row r="47" spans="1:8" x14ac:dyDescent="0.2">
      <c r="A47" t="s">
        <v>645</v>
      </c>
      <c r="B47">
        <v>549</v>
      </c>
      <c r="C47">
        <v>69</v>
      </c>
      <c r="D47">
        <v>15</v>
      </c>
      <c r="E47">
        <v>52</v>
      </c>
      <c r="F47">
        <v>23</v>
      </c>
      <c r="G47">
        <v>0.224</v>
      </c>
      <c r="H47">
        <v>7</v>
      </c>
    </row>
    <row r="48" spans="1:8" x14ac:dyDescent="0.2">
      <c r="A48" t="s">
        <v>674</v>
      </c>
      <c r="B48">
        <v>466</v>
      </c>
      <c r="C48">
        <v>61</v>
      </c>
      <c r="D48">
        <v>10</v>
      </c>
      <c r="E48">
        <v>44</v>
      </c>
      <c r="F48">
        <v>12</v>
      </c>
      <c r="G48">
        <v>0.26600000000000001</v>
      </c>
      <c r="H48">
        <v>7</v>
      </c>
    </row>
    <row r="49" spans="1:8" x14ac:dyDescent="0.2">
      <c r="A49" t="s">
        <v>672</v>
      </c>
      <c r="B49">
        <v>368</v>
      </c>
      <c r="C49">
        <v>46</v>
      </c>
      <c r="D49">
        <v>10</v>
      </c>
      <c r="E49">
        <v>43</v>
      </c>
      <c r="F49">
        <v>7</v>
      </c>
      <c r="G49">
        <v>0.24199999999999999</v>
      </c>
      <c r="H49">
        <v>7</v>
      </c>
    </row>
    <row r="50" spans="1:8" x14ac:dyDescent="0.2">
      <c r="A50" t="s">
        <v>683</v>
      </c>
      <c r="B50">
        <v>565</v>
      </c>
      <c r="C50">
        <v>76</v>
      </c>
      <c r="D50">
        <v>29</v>
      </c>
      <c r="E50">
        <v>98</v>
      </c>
      <c r="F50">
        <v>2</v>
      </c>
      <c r="G50">
        <v>0.253</v>
      </c>
      <c r="H50">
        <v>7</v>
      </c>
    </row>
    <row r="51" spans="1:8" x14ac:dyDescent="0.2">
      <c r="A51" t="s">
        <v>612</v>
      </c>
      <c r="B51">
        <v>543</v>
      </c>
      <c r="C51">
        <v>88</v>
      </c>
      <c r="D51">
        <v>24</v>
      </c>
      <c r="E51">
        <v>71</v>
      </c>
      <c r="F51">
        <v>5</v>
      </c>
      <c r="G51">
        <v>0.26500000000000001</v>
      </c>
      <c r="H51">
        <v>7</v>
      </c>
    </row>
    <row r="52" spans="1:8" x14ac:dyDescent="0.2">
      <c r="A52" t="s">
        <v>436</v>
      </c>
      <c r="B52">
        <v>483</v>
      </c>
      <c r="C52">
        <v>76</v>
      </c>
      <c r="D52">
        <v>16</v>
      </c>
      <c r="E52">
        <v>71</v>
      </c>
      <c r="F52">
        <v>12</v>
      </c>
      <c r="G52">
        <v>0.27300000000000002</v>
      </c>
      <c r="H52">
        <v>7</v>
      </c>
    </row>
    <row r="53" spans="1:8" x14ac:dyDescent="0.2">
      <c r="A53" t="s">
        <v>443</v>
      </c>
      <c r="B53">
        <v>516</v>
      </c>
      <c r="C53">
        <v>95</v>
      </c>
      <c r="D53">
        <v>15</v>
      </c>
      <c r="E53">
        <v>61</v>
      </c>
      <c r="F53">
        <v>32</v>
      </c>
      <c r="G53">
        <v>0.27900000000000003</v>
      </c>
      <c r="H53">
        <v>7</v>
      </c>
    </row>
    <row r="54" spans="1:8" x14ac:dyDescent="0.2">
      <c r="A54" t="s">
        <v>382</v>
      </c>
      <c r="B54">
        <v>529</v>
      </c>
      <c r="C54">
        <v>90</v>
      </c>
      <c r="D54">
        <v>30</v>
      </c>
      <c r="E54">
        <v>80</v>
      </c>
      <c r="F54">
        <v>6</v>
      </c>
      <c r="G54">
        <v>0.26800000000000002</v>
      </c>
      <c r="H54">
        <v>7</v>
      </c>
    </row>
    <row r="55" spans="1:8" x14ac:dyDescent="0.2">
      <c r="A55" t="s">
        <v>621</v>
      </c>
      <c r="B55">
        <v>489</v>
      </c>
      <c r="C55">
        <v>75</v>
      </c>
      <c r="D55">
        <v>21</v>
      </c>
      <c r="E55">
        <v>69</v>
      </c>
      <c r="F55">
        <v>20</v>
      </c>
      <c r="G55">
        <v>0.27200000000000002</v>
      </c>
      <c r="H55">
        <v>7</v>
      </c>
    </row>
    <row r="56" spans="1:8" x14ac:dyDescent="0.2">
      <c r="A56" t="s">
        <v>623</v>
      </c>
      <c r="B56">
        <v>555</v>
      </c>
      <c r="C56">
        <v>76</v>
      </c>
      <c r="D56">
        <v>25</v>
      </c>
      <c r="E56">
        <v>85</v>
      </c>
      <c r="F56">
        <v>10</v>
      </c>
      <c r="G56">
        <v>0.26300000000000001</v>
      </c>
      <c r="H56">
        <v>7</v>
      </c>
    </row>
    <row r="57" spans="1:8" x14ac:dyDescent="0.2">
      <c r="A57" t="s">
        <v>634</v>
      </c>
      <c r="B57">
        <v>557</v>
      </c>
      <c r="C57">
        <v>94</v>
      </c>
      <c r="D57">
        <v>18</v>
      </c>
      <c r="E57">
        <v>65</v>
      </c>
      <c r="F57">
        <v>14</v>
      </c>
      <c r="G57">
        <v>0.26600000000000001</v>
      </c>
      <c r="H57">
        <v>7</v>
      </c>
    </row>
    <row r="58" spans="1:8" x14ac:dyDescent="0.2">
      <c r="A58" t="s">
        <v>619</v>
      </c>
      <c r="B58">
        <v>532</v>
      </c>
      <c r="C58">
        <v>81</v>
      </c>
      <c r="D58">
        <v>32</v>
      </c>
      <c r="E58">
        <v>80</v>
      </c>
      <c r="F58">
        <v>3</v>
      </c>
      <c r="G58">
        <v>0.24199999999999999</v>
      </c>
      <c r="H58">
        <v>7</v>
      </c>
    </row>
    <row r="59" spans="1:8" x14ac:dyDescent="0.2">
      <c r="A59" t="s">
        <v>622</v>
      </c>
      <c r="B59">
        <v>597</v>
      </c>
      <c r="C59">
        <v>75</v>
      </c>
      <c r="D59">
        <v>26</v>
      </c>
      <c r="E59">
        <v>81</v>
      </c>
      <c r="F59">
        <v>4</v>
      </c>
      <c r="G59">
        <v>0.26500000000000001</v>
      </c>
      <c r="H59">
        <v>7</v>
      </c>
    </row>
    <row r="60" spans="1:8" x14ac:dyDescent="0.2">
      <c r="A60" t="s">
        <v>627</v>
      </c>
      <c r="B60">
        <v>534</v>
      </c>
      <c r="C60">
        <v>76</v>
      </c>
      <c r="D60">
        <v>20</v>
      </c>
      <c r="E60">
        <v>77</v>
      </c>
      <c r="F60">
        <v>20</v>
      </c>
      <c r="G60">
        <v>0.23799999999999999</v>
      </c>
      <c r="H60">
        <v>7</v>
      </c>
    </row>
    <row r="61" spans="1:8" x14ac:dyDescent="0.2">
      <c r="A61" t="s">
        <v>596</v>
      </c>
      <c r="B61">
        <v>435</v>
      </c>
      <c r="C61">
        <v>73</v>
      </c>
      <c r="D61">
        <v>26</v>
      </c>
      <c r="E61">
        <v>74</v>
      </c>
      <c r="F61">
        <v>2</v>
      </c>
      <c r="G61">
        <v>0.27100000000000002</v>
      </c>
      <c r="H61">
        <v>7</v>
      </c>
    </row>
    <row r="62" spans="1:8" x14ac:dyDescent="0.2">
      <c r="A62" t="s">
        <v>633</v>
      </c>
      <c r="B62">
        <v>495</v>
      </c>
      <c r="C62">
        <v>80</v>
      </c>
      <c r="D62">
        <v>22</v>
      </c>
      <c r="E62">
        <v>63</v>
      </c>
      <c r="F62">
        <v>13</v>
      </c>
      <c r="G62">
        <v>0.253</v>
      </c>
      <c r="H62">
        <v>7</v>
      </c>
    </row>
    <row r="63" spans="1:8" x14ac:dyDescent="0.2">
      <c r="A63" t="s">
        <v>604</v>
      </c>
      <c r="B63">
        <v>442</v>
      </c>
      <c r="C63">
        <v>72</v>
      </c>
      <c r="D63">
        <v>19</v>
      </c>
      <c r="E63">
        <v>68</v>
      </c>
      <c r="F63">
        <v>11</v>
      </c>
      <c r="G63">
        <v>0.27400000000000002</v>
      </c>
      <c r="H63">
        <v>7</v>
      </c>
    </row>
    <row r="64" spans="1:8" x14ac:dyDescent="0.2">
      <c r="A64" t="s">
        <v>636</v>
      </c>
      <c r="B64">
        <v>493</v>
      </c>
      <c r="C64">
        <v>72</v>
      </c>
      <c r="D64">
        <v>23</v>
      </c>
      <c r="E64">
        <v>60</v>
      </c>
      <c r="F64">
        <v>8</v>
      </c>
      <c r="G64">
        <v>0.27200000000000002</v>
      </c>
      <c r="H64">
        <v>7</v>
      </c>
    </row>
    <row r="65" spans="1:8" x14ac:dyDescent="0.2">
      <c r="A65" t="s">
        <v>679</v>
      </c>
      <c r="B65">
        <v>549</v>
      </c>
      <c r="C65">
        <v>74</v>
      </c>
      <c r="D65">
        <v>18</v>
      </c>
      <c r="E65">
        <v>78</v>
      </c>
      <c r="F65">
        <v>9</v>
      </c>
      <c r="G65">
        <v>0.255</v>
      </c>
      <c r="H65">
        <v>7</v>
      </c>
    </row>
    <row r="66" spans="1:8" x14ac:dyDescent="0.2">
      <c r="A66" t="s">
        <v>620</v>
      </c>
      <c r="B66">
        <v>512</v>
      </c>
      <c r="C66">
        <v>74</v>
      </c>
      <c r="D66">
        <v>21</v>
      </c>
      <c r="E66">
        <v>67</v>
      </c>
      <c r="F66">
        <v>7</v>
      </c>
      <c r="G66">
        <v>0.26400000000000001</v>
      </c>
      <c r="H66">
        <v>7</v>
      </c>
    </row>
    <row r="67" spans="1:8" x14ac:dyDescent="0.2">
      <c r="A67" t="s">
        <v>642</v>
      </c>
      <c r="B67">
        <v>554</v>
      </c>
      <c r="C67">
        <v>80</v>
      </c>
      <c r="D67">
        <v>23</v>
      </c>
      <c r="E67">
        <v>66</v>
      </c>
      <c r="F67">
        <v>4</v>
      </c>
      <c r="G67">
        <v>0.25600000000000001</v>
      </c>
      <c r="H67">
        <v>7</v>
      </c>
    </row>
    <row r="68" spans="1:8" x14ac:dyDescent="0.2">
      <c r="A68" t="s">
        <v>650</v>
      </c>
      <c r="B68">
        <v>581</v>
      </c>
      <c r="C68">
        <v>70</v>
      </c>
      <c r="D68">
        <v>14</v>
      </c>
      <c r="E68">
        <v>54</v>
      </c>
      <c r="F68">
        <v>16</v>
      </c>
      <c r="G68">
        <v>0.26200000000000001</v>
      </c>
      <c r="H68">
        <v>7</v>
      </c>
    </row>
    <row r="69" spans="1:8" x14ac:dyDescent="0.2">
      <c r="A69" t="s">
        <v>638</v>
      </c>
      <c r="B69">
        <v>395</v>
      </c>
      <c r="C69">
        <v>60</v>
      </c>
      <c r="D69">
        <v>27</v>
      </c>
      <c r="E69">
        <v>67</v>
      </c>
      <c r="F69">
        <v>6</v>
      </c>
      <c r="G69">
        <v>0.23</v>
      </c>
      <c r="H69">
        <v>7</v>
      </c>
    </row>
    <row r="70" spans="1:8" x14ac:dyDescent="0.2">
      <c r="A70" t="s">
        <v>654</v>
      </c>
      <c r="B70">
        <v>558</v>
      </c>
      <c r="C70">
        <v>66</v>
      </c>
      <c r="D70">
        <v>16</v>
      </c>
      <c r="E70">
        <v>60</v>
      </c>
      <c r="F70">
        <v>8</v>
      </c>
      <c r="G70">
        <v>0.26900000000000002</v>
      </c>
      <c r="H70">
        <v>7</v>
      </c>
    </row>
    <row r="71" spans="1:8" x14ac:dyDescent="0.2">
      <c r="A71" t="s">
        <v>631</v>
      </c>
      <c r="B71">
        <v>524</v>
      </c>
      <c r="C71">
        <v>68</v>
      </c>
      <c r="D71">
        <v>17</v>
      </c>
      <c r="E71">
        <v>64</v>
      </c>
      <c r="F71">
        <v>4</v>
      </c>
      <c r="G71">
        <v>0.26900000000000002</v>
      </c>
      <c r="H71">
        <v>7</v>
      </c>
    </row>
    <row r="72" spans="1:8" x14ac:dyDescent="0.2">
      <c r="A72" t="s">
        <v>671</v>
      </c>
      <c r="B72">
        <v>502</v>
      </c>
      <c r="C72">
        <v>67</v>
      </c>
      <c r="D72">
        <v>13</v>
      </c>
      <c r="E72">
        <v>70</v>
      </c>
      <c r="F72">
        <v>6</v>
      </c>
      <c r="G72">
        <v>0.26100000000000001</v>
      </c>
      <c r="H72">
        <v>7</v>
      </c>
    </row>
    <row r="73" spans="1:8" x14ac:dyDescent="0.2">
      <c r="A73" t="s">
        <v>676</v>
      </c>
      <c r="B73">
        <v>361</v>
      </c>
      <c r="C73">
        <v>54</v>
      </c>
      <c r="D73">
        <v>19</v>
      </c>
      <c r="E73">
        <v>64</v>
      </c>
      <c r="F73">
        <v>8</v>
      </c>
      <c r="G73">
        <v>0.252</v>
      </c>
      <c r="H73">
        <v>7</v>
      </c>
    </row>
    <row r="74" spans="1:8" x14ac:dyDescent="0.2">
      <c r="A74" t="s">
        <v>630</v>
      </c>
      <c r="B74">
        <v>418</v>
      </c>
      <c r="C74">
        <v>57</v>
      </c>
      <c r="D74">
        <v>17</v>
      </c>
      <c r="E74">
        <v>52</v>
      </c>
      <c r="F74">
        <v>11</v>
      </c>
      <c r="G74">
        <v>0.26600000000000001</v>
      </c>
      <c r="H74">
        <v>7</v>
      </c>
    </row>
    <row r="75" spans="1:8" x14ac:dyDescent="0.2">
      <c r="A75" t="s">
        <v>665</v>
      </c>
      <c r="B75">
        <v>379</v>
      </c>
      <c r="C75">
        <v>55</v>
      </c>
      <c r="D75">
        <v>14</v>
      </c>
      <c r="E75">
        <v>52</v>
      </c>
      <c r="F75">
        <v>16</v>
      </c>
      <c r="G75">
        <v>0.26100000000000001</v>
      </c>
      <c r="H75">
        <v>7</v>
      </c>
    </row>
    <row r="76" spans="1:8" x14ac:dyDescent="0.2">
      <c r="A76" t="s">
        <v>695</v>
      </c>
      <c r="B76">
        <v>378</v>
      </c>
      <c r="C76">
        <v>58</v>
      </c>
      <c r="D76">
        <v>18</v>
      </c>
      <c r="E76">
        <v>61</v>
      </c>
      <c r="F76">
        <v>6</v>
      </c>
      <c r="G76">
        <v>0.26200000000000001</v>
      </c>
      <c r="H76">
        <v>7</v>
      </c>
    </row>
    <row r="77" spans="1:8" x14ac:dyDescent="0.2">
      <c r="A77" t="s">
        <v>656</v>
      </c>
      <c r="B77">
        <v>544</v>
      </c>
      <c r="C77">
        <v>59</v>
      </c>
      <c r="D77">
        <v>25</v>
      </c>
      <c r="E77">
        <v>71</v>
      </c>
      <c r="F77">
        <v>10</v>
      </c>
      <c r="G77">
        <v>0.21</v>
      </c>
      <c r="H77">
        <v>7</v>
      </c>
    </row>
    <row r="78" spans="1:8" x14ac:dyDescent="0.2">
      <c r="A78" t="s">
        <v>402</v>
      </c>
      <c r="B78">
        <v>498</v>
      </c>
      <c r="C78">
        <v>68</v>
      </c>
      <c r="D78">
        <v>15</v>
      </c>
      <c r="E78">
        <v>57</v>
      </c>
      <c r="F78">
        <v>5</v>
      </c>
      <c r="G78">
        <v>0.25900000000000001</v>
      </c>
      <c r="H78">
        <v>7</v>
      </c>
    </row>
    <row r="79" spans="1:8" x14ac:dyDescent="0.2">
      <c r="A79" t="s">
        <v>632</v>
      </c>
      <c r="B79">
        <v>438</v>
      </c>
      <c r="C79">
        <v>62</v>
      </c>
      <c r="D79">
        <v>17</v>
      </c>
      <c r="E79">
        <v>55</v>
      </c>
      <c r="F79">
        <v>6</v>
      </c>
      <c r="G79">
        <v>0.25800000000000001</v>
      </c>
      <c r="H79">
        <v>7</v>
      </c>
    </row>
    <row r="80" spans="1:8" x14ac:dyDescent="0.2">
      <c r="A80" t="s">
        <v>696</v>
      </c>
      <c r="B80">
        <v>389</v>
      </c>
      <c r="C80">
        <v>58</v>
      </c>
      <c r="D80">
        <v>18</v>
      </c>
      <c r="E80">
        <v>59</v>
      </c>
      <c r="F80">
        <v>5</v>
      </c>
      <c r="G80">
        <v>0.249</v>
      </c>
      <c r="H80">
        <v>7</v>
      </c>
    </row>
    <row r="81" spans="1:8" x14ac:dyDescent="0.2">
      <c r="A81" t="s">
        <v>614</v>
      </c>
      <c r="B81">
        <v>471</v>
      </c>
      <c r="C81">
        <v>65</v>
      </c>
      <c r="D81">
        <v>3</v>
      </c>
      <c r="E81">
        <v>47</v>
      </c>
      <c r="F81">
        <v>20</v>
      </c>
      <c r="G81">
        <v>0.26100000000000001</v>
      </c>
      <c r="H81">
        <v>7</v>
      </c>
    </row>
    <row r="82" spans="1:8" x14ac:dyDescent="0.2">
      <c r="A82" t="s">
        <v>446</v>
      </c>
      <c r="B82">
        <v>529</v>
      </c>
      <c r="C82">
        <v>65</v>
      </c>
      <c r="D82">
        <v>16</v>
      </c>
      <c r="E82">
        <v>53</v>
      </c>
      <c r="F82">
        <v>5</v>
      </c>
      <c r="G82">
        <v>0.249</v>
      </c>
      <c r="H82">
        <v>7</v>
      </c>
    </row>
    <row r="83" spans="1:8" x14ac:dyDescent="0.2">
      <c r="A83" t="s">
        <v>697</v>
      </c>
      <c r="B83">
        <v>460</v>
      </c>
      <c r="C83">
        <v>56</v>
      </c>
      <c r="D83">
        <v>17</v>
      </c>
      <c r="E83">
        <v>54</v>
      </c>
      <c r="F83">
        <v>8</v>
      </c>
      <c r="G83">
        <v>0.24299999999999999</v>
      </c>
      <c r="H83">
        <v>7</v>
      </c>
    </row>
    <row r="84" spans="1:8" x14ac:dyDescent="0.2">
      <c r="A84" t="s">
        <v>698</v>
      </c>
      <c r="B84">
        <v>401</v>
      </c>
      <c r="C84">
        <v>56</v>
      </c>
      <c r="D84">
        <v>17</v>
      </c>
      <c r="E84">
        <v>55</v>
      </c>
      <c r="F84">
        <v>5</v>
      </c>
      <c r="G84">
        <v>0.249</v>
      </c>
      <c r="H84">
        <v>7</v>
      </c>
    </row>
    <row r="85" spans="1:8" x14ac:dyDescent="0.2">
      <c r="A85" t="s">
        <v>389</v>
      </c>
      <c r="B85">
        <v>385</v>
      </c>
      <c r="C85">
        <v>48</v>
      </c>
      <c r="D85">
        <v>20</v>
      </c>
      <c r="E85">
        <v>61</v>
      </c>
      <c r="F85">
        <v>5</v>
      </c>
      <c r="G85">
        <v>0.23599999999999999</v>
      </c>
      <c r="H85">
        <v>7</v>
      </c>
    </row>
    <row r="86" spans="1:8" x14ac:dyDescent="0.2">
      <c r="A86" t="s">
        <v>601</v>
      </c>
      <c r="B86">
        <v>463</v>
      </c>
      <c r="C86">
        <v>60</v>
      </c>
      <c r="D86">
        <v>23</v>
      </c>
      <c r="E86">
        <v>62</v>
      </c>
      <c r="F86">
        <v>2</v>
      </c>
      <c r="G86">
        <v>0.218</v>
      </c>
      <c r="H86">
        <v>7</v>
      </c>
    </row>
    <row r="87" spans="1:8" x14ac:dyDescent="0.2">
      <c r="A87" t="s">
        <v>646</v>
      </c>
      <c r="B87">
        <v>323</v>
      </c>
      <c r="C87">
        <v>48</v>
      </c>
      <c r="D87">
        <v>16</v>
      </c>
      <c r="E87">
        <v>49</v>
      </c>
      <c r="F87">
        <v>5</v>
      </c>
      <c r="G87">
        <v>0.26900000000000002</v>
      </c>
      <c r="H87">
        <v>7</v>
      </c>
    </row>
    <row r="88" spans="1:8" x14ac:dyDescent="0.2">
      <c r="A88" t="s">
        <v>635</v>
      </c>
      <c r="B88">
        <v>306</v>
      </c>
      <c r="C88">
        <v>52</v>
      </c>
      <c r="D88">
        <v>16</v>
      </c>
      <c r="E88">
        <v>47</v>
      </c>
      <c r="F88">
        <v>5</v>
      </c>
      <c r="G88">
        <v>0.26100000000000001</v>
      </c>
      <c r="H88">
        <v>7</v>
      </c>
    </row>
    <row r="89" spans="1:8" x14ac:dyDescent="0.2">
      <c r="A89" t="s">
        <v>611</v>
      </c>
      <c r="B89">
        <v>410</v>
      </c>
      <c r="C89">
        <v>52</v>
      </c>
      <c r="D89">
        <v>12</v>
      </c>
      <c r="E89">
        <v>42</v>
      </c>
      <c r="F89">
        <v>12</v>
      </c>
      <c r="G89">
        <v>0.25600000000000001</v>
      </c>
      <c r="H89">
        <v>7</v>
      </c>
    </row>
    <row r="90" spans="1:8" x14ac:dyDescent="0.2">
      <c r="A90" t="s">
        <v>682</v>
      </c>
      <c r="B90">
        <v>379</v>
      </c>
      <c r="C90">
        <v>54</v>
      </c>
      <c r="D90">
        <v>12</v>
      </c>
      <c r="E90">
        <v>45</v>
      </c>
      <c r="F90">
        <v>11</v>
      </c>
      <c r="G90">
        <v>0.24</v>
      </c>
      <c r="H90">
        <v>7</v>
      </c>
    </row>
    <row r="91" spans="1:8" x14ac:dyDescent="0.2">
      <c r="A91" t="s">
        <v>649</v>
      </c>
      <c r="B91">
        <v>318</v>
      </c>
      <c r="C91">
        <v>46</v>
      </c>
      <c r="D91">
        <v>15</v>
      </c>
      <c r="E91">
        <v>47</v>
      </c>
      <c r="F91">
        <v>4</v>
      </c>
      <c r="G91">
        <v>0.26700000000000002</v>
      </c>
      <c r="H91">
        <v>7</v>
      </c>
    </row>
    <row r="92" spans="1:8" x14ac:dyDescent="0.2">
      <c r="A92" t="s">
        <v>699</v>
      </c>
      <c r="B92">
        <v>319</v>
      </c>
      <c r="C92">
        <v>46</v>
      </c>
      <c r="D92">
        <v>18</v>
      </c>
      <c r="E92">
        <v>45</v>
      </c>
      <c r="F92">
        <v>4</v>
      </c>
      <c r="G92">
        <v>0.251</v>
      </c>
      <c r="H92">
        <v>7</v>
      </c>
    </row>
    <row r="93" spans="1:8" x14ac:dyDescent="0.2">
      <c r="A93" t="s">
        <v>655</v>
      </c>
      <c r="B93">
        <v>373</v>
      </c>
      <c r="C93">
        <v>54</v>
      </c>
      <c r="D93">
        <v>14</v>
      </c>
      <c r="E93">
        <v>47</v>
      </c>
      <c r="F93">
        <v>3</v>
      </c>
      <c r="G93">
        <v>0.25700000000000001</v>
      </c>
      <c r="H93">
        <v>7</v>
      </c>
    </row>
    <row r="94" spans="1:8" x14ac:dyDescent="0.2">
      <c r="A94" t="s">
        <v>639</v>
      </c>
      <c r="B94">
        <v>322</v>
      </c>
      <c r="C94">
        <v>49</v>
      </c>
      <c r="D94">
        <v>17</v>
      </c>
      <c r="E94">
        <v>50</v>
      </c>
      <c r="F94">
        <v>5</v>
      </c>
      <c r="G94">
        <v>0.23300000000000001</v>
      </c>
      <c r="H94">
        <v>7</v>
      </c>
    </row>
    <row r="95" spans="1:8" x14ac:dyDescent="0.2">
      <c r="A95" t="s">
        <v>640</v>
      </c>
      <c r="B95">
        <v>372</v>
      </c>
      <c r="C95">
        <v>54</v>
      </c>
      <c r="D95">
        <v>20</v>
      </c>
      <c r="E95">
        <v>49</v>
      </c>
      <c r="F95">
        <v>2</v>
      </c>
      <c r="G95">
        <v>0.223</v>
      </c>
      <c r="H95">
        <v>7</v>
      </c>
    </row>
    <row r="96" spans="1:8" x14ac:dyDescent="0.2">
      <c r="A96" t="s">
        <v>524</v>
      </c>
      <c r="B96">
        <v>314</v>
      </c>
      <c r="C96">
        <v>50</v>
      </c>
      <c r="D96">
        <v>17</v>
      </c>
      <c r="E96">
        <v>47</v>
      </c>
      <c r="F96">
        <v>3</v>
      </c>
      <c r="G96">
        <v>0.23899999999999999</v>
      </c>
      <c r="H96">
        <v>7</v>
      </c>
    </row>
    <row r="97" spans="1:8" x14ac:dyDescent="0.2">
      <c r="A97" t="s">
        <v>693</v>
      </c>
      <c r="B97">
        <v>322</v>
      </c>
      <c r="C97">
        <v>51</v>
      </c>
      <c r="D97">
        <v>10</v>
      </c>
      <c r="E97">
        <v>50</v>
      </c>
      <c r="F97">
        <v>7</v>
      </c>
      <c r="G97">
        <v>0.248</v>
      </c>
      <c r="H97">
        <v>7</v>
      </c>
    </row>
    <row r="98" spans="1:8" x14ac:dyDescent="0.2">
      <c r="A98" t="s">
        <v>647</v>
      </c>
      <c r="B98">
        <v>319</v>
      </c>
      <c r="C98">
        <v>45</v>
      </c>
      <c r="D98">
        <v>13</v>
      </c>
      <c r="E98">
        <v>43</v>
      </c>
      <c r="F98">
        <v>7</v>
      </c>
      <c r="G98">
        <v>0.254</v>
      </c>
      <c r="H98">
        <v>7</v>
      </c>
    </row>
    <row r="99" spans="1:8" x14ac:dyDescent="0.2">
      <c r="A99" t="s">
        <v>479</v>
      </c>
      <c r="B99">
        <v>385</v>
      </c>
      <c r="C99">
        <v>52</v>
      </c>
      <c r="D99">
        <v>13</v>
      </c>
      <c r="E99">
        <v>40</v>
      </c>
      <c r="F99">
        <v>9</v>
      </c>
      <c r="G99">
        <v>0.23899999999999999</v>
      </c>
      <c r="H99">
        <v>7</v>
      </c>
    </row>
    <row r="100" spans="1:8" x14ac:dyDescent="0.2">
      <c r="A100" t="s">
        <v>700</v>
      </c>
      <c r="B100">
        <v>320</v>
      </c>
      <c r="C100">
        <v>45</v>
      </c>
      <c r="D100">
        <v>15</v>
      </c>
      <c r="E100">
        <v>45</v>
      </c>
      <c r="F100">
        <v>4</v>
      </c>
      <c r="G100">
        <v>0.25</v>
      </c>
      <c r="H100">
        <v>7</v>
      </c>
    </row>
    <row r="101" spans="1:8" x14ac:dyDescent="0.2">
      <c r="A101" t="s">
        <v>701</v>
      </c>
      <c r="B101">
        <v>308</v>
      </c>
      <c r="C101">
        <v>44</v>
      </c>
      <c r="D101">
        <v>14</v>
      </c>
      <c r="E101">
        <v>44</v>
      </c>
      <c r="F101">
        <v>5</v>
      </c>
      <c r="G101">
        <v>0.25</v>
      </c>
      <c r="H101">
        <v>7</v>
      </c>
    </row>
    <row r="102" spans="1:8" x14ac:dyDescent="0.2">
      <c r="A102" t="s">
        <v>663</v>
      </c>
      <c r="B102">
        <v>311</v>
      </c>
      <c r="C102">
        <v>44</v>
      </c>
      <c r="D102">
        <v>13</v>
      </c>
      <c r="E102">
        <v>44</v>
      </c>
      <c r="F102">
        <v>4</v>
      </c>
      <c r="G102">
        <v>0.26100000000000001</v>
      </c>
      <c r="H102">
        <v>7</v>
      </c>
    </row>
    <row r="103" spans="1:8" x14ac:dyDescent="0.2">
      <c r="A103" t="s">
        <v>657</v>
      </c>
      <c r="B103">
        <v>253</v>
      </c>
      <c r="C103">
        <v>40</v>
      </c>
      <c r="D103">
        <v>16</v>
      </c>
      <c r="E103">
        <v>43</v>
      </c>
      <c r="F103">
        <v>3</v>
      </c>
      <c r="G103">
        <v>0.25700000000000001</v>
      </c>
      <c r="H103">
        <v>7</v>
      </c>
    </row>
    <row r="104" spans="1:8" x14ac:dyDescent="0.2">
      <c r="A104" t="s">
        <v>393</v>
      </c>
      <c r="B104">
        <v>386</v>
      </c>
      <c r="C104">
        <v>43</v>
      </c>
      <c r="D104">
        <v>13</v>
      </c>
      <c r="E104">
        <v>51</v>
      </c>
      <c r="F104">
        <v>1</v>
      </c>
      <c r="G104">
        <v>0.26200000000000001</v>
      </c>
      <c r="H104">
        <v>7</v>
      </c>
    </row>
    <row r="105" spans="1:8" x14ac:dyDescent="0.2">
      <c r="A105" t="s">
        <v>681</v>
      </c>
      <c r="B105">
        <v>322</v>
      </c>
      <c r="C105">
        <v>44</v>
      </c>
      <c r="D105">
        <v>14</v>
      </c>
      <c r="E105">
        <v>39</v>
      </c>
      <c r="F105">
        <v>9</v>
      </c>
      <c r="G105">
        <v>0.23599999999999999</v>
      </c>
      <c r="H105">
        <v>7</v>
      </c>
    </row>
    <row r="106" spans="1:8" x14ac:dyDescent="0.2">
      <c r="A106" t="s">
        <v>702</v>
      </c>
      <c r="B106">
        <v>314</v>
      </c>
      <c r="C106">
        <v>46</v>
      </c>
      <c r="D106">
        <v>13</v>
      </c>
      <c r="E106">
        <v>44</v>
      </c>
      <c r="F106">
        <v>5</v>
      </c>
      <c r="G106">
        <v>0.24199999999999999</v>
      </c>
      <c r="H106">
        <v>7</v>
      </c>
    </row>
    <row r="107" spans="1:8" x14ac:dyDescent="0.2">
      <c r="A107" t="s">
        <v>641</v>
      </c>
      <c r="B107">
        <v>305</v>
      </c>
      <c r="C107">
        <v>49</v>
      </c>
      <c r="D107">
        <v>12</v>
      </c>
      <c r="E107">
        <v>41</v>
      </c>
      <c r="F107">
        <v>8</v>
      </c>
      <c r="G107">
        <v>0.23</v>
      </c>
      <c r="H107">
        <v>7</v>
      </c>
    </row>
    <row r="108" spans="1:8" x14ac:dyDescent="0.2">
      <c r="A108" t="s">
        <v>658</v>
      </c>
      <c r="B108">
        <v>315</v>
      </c>
      <c r="C108">
        <v>41</v>
      </c>
      <c r="D108">
        <v>14</v>
      </c>
      <c r="E108">
        <v>46</v>
      </c>
      <c r="F108">
        <v>5</v>
      </c>
      <c r="G108">
        <v>0.24099999999999999</v>
      </c>
      <c r="H108">
        <v>7</v>
      </c>
    </row>
    <row r="109" spans="1:8" x14ac:dyDescent="0.2">
      <c r="A109" t="s">
        <v>471</v>
      </c>
      <c r="B109">
        <v>412</v>
      </c>
      <c r="C109">
        <v>39</v>
      </c>
      <c r="D109">
        <v>6</v>
      </c>
      <c r="E109">
        <v>36</v>
      </c>
      <c r="F109">
        <v>18</v>
      </c>
      <c r="G109">
        <v>0.25</v>
      </c>
      <c r="H109">
        <v>7</v>
      </c>
    </row>
    <row r="110" spans="1:8" x14ac:dyDescent="0.2">
      <c r="A110" t="s">
        <v>668</v>
      </c>
      <c r="B110">
        <v>314</v>
      </c>
      <c r="C110">
        <v>42</v>
      </c>
      <c r="D110">
        <v>13</v>
      </c>
      <c r="E110">
        <v>43</v>
      </c>
      <c r="F110">
        <v>6</v>
      </c>
      <c r="G110">
        <v>0.23599999999999999</v>
      </c>
      <c r="H110">
        <v>7</v>
      </c>
    </row>
    <row r="111" spans="1:8" x14ac:dyDescent="0.2">
      <c r="A111" t="s">
        <v>637</v>
      </c>
      <c r="B111">
        <v>308</v>
      </c>
      <c r="C111">
        <v>45</v>
      </c>
      <c r="D111">
        <v>4</v>
      </c>
      <c r="E111">
        <v>40</v>
      </c>
      <c r="F111">
        <v>18</v>
      </c>
      <c r="G111">
        <v>0.224</v>
      </c>
      <c r="H111">
        <v>7</v>
      </c>
    </row>
    <row r="112" spans="1:8" x14ac:dyDescent="0.2">
      <c r="A112" t="s">
        <v>666</v>
      </c>
      <c r="B112">
        <v>370</v>
      </c>
      <c r="C112">
        <v>44</v>
      </c>
      <c r="D112">
        <v>11</v>
      </c>
      <c r="E112">
        <v>45</v>
      </c>
      <c r="F112">
        <v>3</v>
      </c>
      <c r="G112">
        <v>0.246</v>
      </c>
      <c r="H112">
        <v>7</v>
      </c>
    </row>
    <row r="113" spans="1:8" x14ac:dyDescent="0.2">
      <c r="A113" t="s">
        <v>653</v>
      </c>
      <c r="B113">
        <v>317</v>
      </c>
      <c r="C113">
        <v>41</v>
      </c>
      <c r="D113">
        <v>14</v>
      </c>
      <c r="E113">
        <v>43</v>
      </c>
      <c r="F113">
        <v>2</v>
      </c>
      <c r="G113">
        <v>0.24</v>
      </c>
      <c r="H113">
        <v>7</v>
      </c>
    </row>
    <row r="114" spans="1:8" x14ac:dyDescent="0.2">
      <c r="A114" t="s">
        <v>680</v>
      </c>
      <c r="B114">
        <v>311</v>
      </c>
      <c r="C114">
        <v>42</v>
      </c>
      <c r="D114">
        <v>12</v>
      </c>
      <c r="E114">
        <v>41</v>
      </c>
      <c r="F114">
        <v>3</v>
      </c>
      <c r="G114">
        <v>0.248</v>
      </c>
      <c r="H114">
        <v>7</v>
      </c>
    </row>
    <row r="115" spans="1:8" x14ac:dyDescent="0.2">
      <c r="A115" t="s">
        <v>449</v>
      </c>
      <c r="B115">
        <v>337</v>
      </c>
      <c r="C115">
        <v>45</v>
      </c>
      <c r="D115">
        <v>12</v>
      </c>
      <c r="E115">
        <v>41</v>
      </c>
      <c r="F115">
        <v>3</v>
      </c>
      <c r="G115">
        <v>0.24</v>
      </c>
      <c r="H115">
        <v>7</v>
      </c>
    </row>
    <row r="116" spans="1:8" x14ac:dyDescent="0.2">
      <c r="A116" t="s">
        <v>651</v>
      </c>
      <c r="B116">
        <v>326</v>
      </c>
      <c r="C116">
        <v>39</v>
      </c>
      <c r="D116">
        <v>13</v>
      </c>
      <c r="E116">
        <v>44</v>
      </c>
      <c r="F116">
        <v>3</v>
      </c>
      <c r="G116">
        <v>0.23899999999999999</v>
      </c>
      <c r="H116">
        <v>7</v>
      </c>
    </row>
    <row r="117" spans="1:8" x14ac:dyDescent="0.2">
      <c r="A117" t="s">
        <v>648</v>
      </c>
      <c r="B117">
        <v>253</v>
      </c>
      <c r="C117">
        <v>36</v>
      </c>
      <c r="D117">
        <v>14</v>
      </c>
      <c r="E117">
        <v>37</v>
      </c>
      <c r="F117">
        <v>3</v>
      </c>
      <c r="G117">
        <v>0.249</v>
      </c>
      <c r="H117">
        <v>7</v>
      </c>
    </row>
    <row r="118" spans="1:8" x14ac:dyDescent="0.2">
      <c r="A118" t="s">
        <v>662</v>
      </c>
      <c r="B118">
        <v>305</v>
      </c>
      <c r="C118">
        <v>43</v>
      </c>
      <c r="D118">
        <v>2</v>
      </c>
      <c r="E118">
        <v>42</v>
      </c>
      <c r="F118">
        <v>13</v>
      </c>
      <c r="G118">
        <v>0.24299999999999999</v>
      </c>
      <c r="H118">
        <v>7</v>
      </c>
    </row>
    <row r="119" spans="1:8" x14ac:dyDescent="0.2">
      <c r="A119" t="s">
        <v>690</v>
      </c>
      <c r="B119">
        <v>313</v>
      </c>
      <c r="C119">
        <v>42</v>
      </c>
      <c r="D119">
        <v>11</v>
      </c>
      <c r="E119">
        <v>38</v>
      </c>
      <c r="F119">
        <v>6</v>
      </c>
      <c r="G119">
        <v>0.23300000000000001</v>
      </c>
      <c r="H119">
        <v>7</v>
      </c>
    </row>
    <row r="120" spans="1:8" x14ac:dyDescent="0.2">
      <c r="A120" t="s">
        <v>669</v>
      </c>
      <c r="B120">
        <v>311</v>
      </c>
      <c r="C120">
        <v>37</v>
      </c>
      <c r="D120">
        <v>6</v>
      </c>
      <c r="E120">
        <v>31</v>
      </c>
      <c r="F120">
        <v>12</v>
      </c>
      <c r="G120">
        <v>0.25700000000000001</v>
      </c>
      <c r="H120">
        <v>7</v>
      </c>
    </row>
    <row r="121" spans="1:8" x14ac:dyDescent="0.2">
      <c r="A121" t="s">
        <v>688</v>
      </c>
      <c r="B121">
        <v>281</v>
      </c>
      <c r="C121">
        <v>41</v>
      </c>
      <c r="D121">
        <v>13</v>
      </c>
      <c r="E121">
        <v>35</v>
      </c>
      <c r="F121">
        <v>1</v>
      </c>
      <c r="G121">
        <v>0.249</v>
      </c>
      <c r="H121">
        <v>7</v>
      </c>
    </row>
    <row r="122" spans="1:8" x14ac:dyDescent="0.2">
      <c r="A122" t="s">
        <v>536</v>
      </c>
      <c r="B122">
        <v>308</v>
      </c>
      <c r="C122">
        <v>43</v>
      </c>
      <c r="D122">
        <v>9</v>
      </c>
      <c r="E122">
        <v>37</v>
      </c>
      <c r="F122">
        <v>2</v>
      </c>
      <c r="G122">
        <v>0.26</v>
      </c>
      <c r="H122">
        <v>7</v>
      </c>
    </row>
    <row r="123" spans="1:8" x14ac:dyDescent="0.2">
      <c r="A123" t="s">
        <v>678</v>
      </c>
      <c r="B123">
        <v>329</v>
      </c>
      <c r="C123">
        <v>41</v>
      </c>
      <c r="D123">
        <v>11</v>
      </c>
      <c r="E123">
        <v>37</v>
      </c>
      <c r="F123">
        <v>3</v>
      </c>
      <c r="G123">
        <v>0.24299999999999999</v>
      </c>
      <c r="H123">
        <v>7</v>
      </c>
    </row>
    <row r="124" spans="1:8" x14ac:dyDescent="0.2">
      <c r="A124" t="s">
        <v>661</v>
      </c>
      <c r="B124">
        <v>313</v>
      </c>
      <c r="C124">
        <v>43</v>
      </c>
      <c r="D124">
        <v>9</v>
      </c>
      <c r="E124">
        <v>36</v>
      </c>
      <c r="F124">
        <v>8</v>
      </c>
      <c r="G124">
        <v>0.224</v>
      </c>
      <c r="H124">
        <v>7</v>
      </c>
    </row>
    <row r="125" spans="1:8" x14ac:dyDescent="0.2">
      <c r="A125" t="s">
        <v>703</v>
      </c>
      <c r="B125">
        <v>195</v>
      </c>
      <c r="C125">
        <v>31</v>
      </c>
      <c r="D125">
        <v>10</v>
      </c>
      <c r="E125">
        <v>31</v>
      </c>
      <c r="F125">
        <v>3</v>
      </c>
      <c r="G125">
        <v>0.26200000000000001</v>
      </c>
      <c r="H125">
        <v>7</v>
      </c>
    </row>
    <row r="126" spans="1:8" x14ac:dyDescent="0.2">
      <c r="A126" t="s">
        <v>571</v>
      </c>
      <c r="B126">
        <v>189</v>
      </c>
      <c r="C126">
        <v>32</v>
      </c>
      <c r="D126">
        <v>8</v>
      </c>
      <c r="E126">
        <v>27</v>
      </c>
      <c r="F126">
        <v>6</v>
      </c>
      <c r="G126">
        <v>0.25900000000000001</v>
      </c>
      <c r="H126">
        <v>7</v>
      </c>
    </row>
    <row r="127" spans="1:8" x14ac:dyDescent="0.2">
      <c r="A127" t="s">
        <v>685</v>
      </c>
      <c r="B127">
        <v>215</v>
      </c>
      <c r="C127">
        <v>33</v>
      </c>
      <c r="D127">
        <v>11</v>
      </c>
      <c r="E127">
        <v>31</v>
      </c>
      <c r="F127">
        <v>2</v>
      </c>
      <c r="G127">
        <v>0.24199999999999999</v>
      </c>
      <c r="H127">
        <v>7</v>
      </c>
    </row>
    <row r="128" spans="1:8" x14ac:dyDescent="0.2">
      <c r="A128" t="s">
        <v>625</v>
      </c>
      <c r="B128">
        <v>265</v>
      </c>
      <c r="C128">
        <v>33</v>
      </c>
      <c r="D128">
        <v>9</v>
      </c>
      <c r="E128">
        <v>30</v>
      </c>
      <c r="F128">
        <v>6</v>
      </c>
      <c r="G128">
        <v>0.23</v>
      </c>
      <c r="H128">
        <v>7</v>
      </c>
    </row>
    <row r="129" spans="1:8" x14ac:dyDescent="0.2">
      <c r="A129" t="s">
        <v>704</v>
      </c>
      <c r="B129">
        <v>192</v>
      </c>
      <c r="C129">
        <v>31</v>
      </c>
      <c r="D129">
        <v>9</v>
      </c>
      <c r="E129">
        <v>28</v>
      </c>
      <c r="F129">
        <v>3</v>
      </c>
      <c r="G129">
        <v>0.255</v>
      </c>
      <c r="H129">
        <v>7</v>
      </c>
    </row>
    <row r="130" spans="1:8" x14ac:dyDescent="0.2">
      <c r="A130" t="s">
        <v>659</v>
      </c>
      <c r="B130">
        <v>190</v>
      </c>
      <c r="C130">
        <v>28</v>
      </c>
      <c r="D130">
        <v>9</v>
      </c>
      <c r="E130">
        <v>27</v>
      </c>
      <c r="F130">
        <v>7</v>
      </c>
      <c r="G130">
        <v>0.22600000000000001</v>
      </c>
      <c r="H130">
        <v>7</v>
      </c>
    </row>
    <row r="131" spans="1:8" x14ac:dyDescent="0.2">
      <c r="A131" t="s">
        <v>692</v>
      </c>
      <c r="B131">
        <v>195</v>
      </c>
      <c r="C131">
        <v>28</v>
      </c>
      <c r="D131">
        <v>9</v>
      </c>
      <c r="E131">
        <v>25</v>
      </c>
      <c r="F131">
        <v>6</v>
      </c>
      <c r="G131">
        <v>0.24099999999999999</v>
      </c>
      <c r="H131">
        <v>7</v>
      </c>
    </row>
    <row r="132" spans="1:8" x14ac:dyDescent="0.2">
      <c r="A132" t="s">
        <v>664</v>
      </c>
      <c r="B132">
        <v>325</v>
      </c>
      <c r="C132">
        <v>38</v>
      </c>
      <c r="D132">
        <v>9</v>
      </c>
      <c r="E132">
        <v>34</v>
      </c>
      <c r="F132">
        <v>3</v>
      </c>
      <c r="G132">
        <v>0.218</v>
      </c>
      <c r="H132">
        <v>7</v>
      </c>
    </row>
    <row r="133" spans="1:8" x14ac:dyDescent="0.2">
      <c r="A133" t="s">
        <v>705</v>
      </c>
      <c r="B133">
        <v>154</v>
      </c>
      <c r="C133">
        <v>25</v>
      </c>
      <c r="D133">
        <v>8</v>
      </c>
      <c r="E133">
        <v>25</v>
      </c>
      <c r="F133">
        <v>3</v>
      </c>
      <c r="G133">
        <v>0.27300000000000002</v>
      </c>
      <c r="H133">
        <v>7</v>
      </c>
    </row>
    <row r="134" spans="1:8" x14ac:dyDescent="0.2">
      <c r="A134" t="s">
        <v>706</v>
      </c>
      <c r="B134">
        <v>184</v>
      </c>
      <c r="C134">
        <v>27</v>
      </c>
      <c r="D134">
        <v>8</v>
      </c>
      <c r="E134">
        <v>27</v>
      </c>
      <c r="F134">
        <v>3</v>
      </c>
      <c r="G134">
        <v>0.255</v>
      </c>
      <c r="H134">
        <v>7</v>
      </c>
    </row>
    <row r="135" spans="1:8" x14ac:dyDescent="0.2">
      <c r="A135" t="s">
        <v>707</v>
      </c>
      <c r="B135">
        <v>191</v>
      </c>
      <c r="C135">
        <v>26</v>
      </c>
      <c r="D135">
        <v>8</v>
      </c>
      <c r="E135">
        <v>25</v>
      </c>
      <c r="F135">
        <v>4</v>
      </c>
      <c r="G135">
        <v>0.25700000000000001</v>
      </c>
      <c r="H135">
        <v>7</v>
      </c>
    </row>
    <row r="136" spans="1:8" x14ac:dyDescent="0.2">
      <c r="A136" t="s">
        <v>708</v>
      </c>
      <c r="B136">
        <v>158</v>
      </c>
      <c r="C136">
        <v>25</v>
      </c>
      <c r="D136">
        <v>8</v>
      </c>
      <c r="E136">
        <v>24</v>
      </c>
      <c r="F136">
        <v>2</v>
      </c>
      <c r="G136">
        <v>0.27900000000000003</v>
      </c>
      <c r="H136">
        <v>7</v>
      </c>
    </row>
    <row r="137" spans="1:8" x14ac:dyDescent="0.2">
      <c r="A137" t="s">
        <v>709</v>
      </c>
      <c r="B137">
        <v>187</v>
      </c>
      <c r="C137">
        <v>25</v>
      </c>
      <c r="D137">
        <v>8</v>
      </c>
      <c r="E137">
        <v>25</v>
      </c>
      <c r="F137">
        <v>3</v>
      </c>
      <c r="G137">
        <v>0.26200000000000001</v>
      </c>
      <c r="H137">
        <v>7</v>
      </c>
    </row>
    <row r="138" spans="1:8" x14ac:dyDescent="0.2">
      <c r="A138" t="s">
        <v>710</v>
      </c>
      <c r="B138">
        <v>184</v>
      </c>
      <c r="C138">
        <v>27</v>
      </c>
      <c r="D138">
        <v>8</v>
      </c>
      <c r="E138">
        <v>26</v>
      </c>
      <c r="F138">
        <v>2</v>
      </c>
      <c r="G138">
        <v>0.25</v>
      </c>
      <c r="H138">
        <v>7</v>
      </c>
    </row>
    <row r="139" spans="1:8" x14ac:dyDescent="0.2">
      <c r="A139" t="s">
        <v>711</v>
      </c>
      <c r="B139">
        <v>185</v>
      </c>
      <c r="C139">
        <v>27</v>
      </c>
      <c r="D139">
        <v>8</v>
      </c>
      <c r="E139">
        <v>25</v>
      </c>
      <c r="F139">
        <v>3</v>
      </c>
      <c r="G139">
        <v>0.24299999999999999</v>
      </c>
      <c r="H139">
        <v>7</v>
      </c>
    </row>
    <row r="140" spans="1:8" x14ac:dyDescent="0.2">
      <c r="A140" t="s">
        <v>686</v>
      </c>
      <c r="B140">
        <v>155</v>
      </c>
      <c r="C140">
        <v>23</v>
      </c>
      <c r="D140">
        <v>9</v>
      </c>
      <c r="E140">
        <v>27</v>
      </c>
      <c r="F140">
        <v>4</v>
      </c>
      <c r="G140">
        <v>0.22600000000000001</v>
      </c>
      <c r="H140">
        <v>7</v>
      </c>
    </row>
    <row r="141" spans="1:8" x14ac:dyDescent="0.2">
      <c r="A141" t="s">
        <v>712</v>
      </c>
      <c r="B141">
        <v>190</v>
      </c>
      <c r="C141">
        <v>25</v>
      </c>
      <c r="D141">
        <v>7</v>
      </c>
      <c r="E141">
        <v>24</v>
      </c>
      <c r="F141">
        <v>3</v>
      </c>
      <c r="G141">
        <v>0.253</v>
      </c>
      <c r="H141">
        <v>7</v>
      </c>
    </row>
    <row r="142" spans="1:8" x14ac:dyDescent="0.2">
      <c r="A142" t="s">
        <v>687</v>
      </c>
      <c r="B142">
        <v>193</v>
      </c>
      <c r="C142">
        <v>23</v>
      </c>
      <c r="D142">
        <v>5</v>
      </c>
      <c r="E142">
        <v>24</v>
      </c>
      <c r="F142">
        <v>2</v>
      </c>
      <c r="G142">
        <v>0.28499999999999998</v>
      </c>
      <c r="H142">
        <v>7</v>
      </c>
    </row>
    <row r="143" spans="1:8" x14ac:dyDescent="0.2">
      <c r="A143" t="s">
        <v>713</v>
      </c>
      <c r="B143">
        <v>186</v>
      </c>
      <c r="C143">
        <v>24</v>
      </c>
      <c r="D143">
        <v>8</v>
      </c>
      <c r="E143">
        <v>24</v>
      </c>
      <c r="F143">
        <v>3</v>
      </c>
      <c r="G143">
        <v>0.24199999999999999</v>
      </c>
      <c r="H143">
        <v>7</v>
      </c>
    </row>
    <row r="144" spans="1:8" x14ac:dyDescent="0.2">
      <c r="A144" t="s">
        <v>643</v>
      </c>
      <c r="B144">
        <v>125</v>
      </c>
      <c r="C144">
        <v>23</v>
      </c>
      <c r="D144">
        <v>5</v>
      </c>
      <c r="E144">
        <v>22</v>
      </c>
      <c r="F144">
        <v>4</v>
      </c>
      <c r="G144">
        <v>0.27200000000000002</v>
      </c>
      <c r="H144">
        <v>7</v>
      </c>
    </row>
    <row r="145" spans="1:8" x14ac:dyDescent="0.2">
      <c r="A145" t="s">
        <v>644</v>
      </c>
      <c r="B145">
        <v>194</v>
      </c>
      <c r="C145">
        <v>23</v>
      </c>
      <c r="D145">
        <v>6</v>
      </c>
      <c r="E145">
        <v>22</v>
      </c>
      <c r="F145">
        <v>5</v>
      </c>
      <c r="G145">
        <v>0.247</v>
      </c>
      <c r="H145">
        <v>7</v>
      </c>
    </row>
    <row r="146" spans="1:8" x14ac:dyDescent="0.2">
      <c r="A146" t="s">
        <v>667</v>
      </c>
      <c r="B146">
        <v>156</v>
      </c>
      <c r="C146">
        <v>23</v>
      </c>
      <c r="D146">
        <v>3</v>
      </c>
      <c r="E146">
        <v>13</v>
      </c>
      <c r="F146">
        <v>13</v>
      </c>
      <c r="G146">
        <v>0.23100000000000001</v>
      </c>
      <c r="H146">
        <v>7</v>
      </c>
    </row>
    <row r="147" spans="1:8" x14ac:dyDescent="0.2">
      <c r="A147" t="s">
        <v>454</v>
      </c>
      <c r="B147">
        <v>195</v>
      </c>
      <c r="C147">
        <v>25</v>
      </c>
      <c r="D147">
        <v>6</v>
      </c>
      <c r="E147">
        <v>21</v>
      </c>
      <c r="F147">
        <v>4</v>
      </c>
      <c r="G147">
        <v>0.246</v>
      </c>
      <c r="H147">
        <v>7</v>
      </c>
    </row>
    <row r="148" spans="1:8" x14ac:dyDescent="0.2">
      <c r="A148" t="s">
        <v>714</v>
      </c>
      <c r="B148">
        <v>186</v>
      </c>
      <c r="C148">
        <v>25</v>
      </c>
      <c r="D148">
        <v>7</v>
      </c>
      <c r="E148">
        <v>23</v>
      </c>
      <c r="F148">
        <v>3</v>
      </c>
      <c r="G148">
        <v>0.23100000000000001</v>
      </c>
      <c r="H148">
        <v>7</v>
      </c>
    </row>
    <row r="149" spans="1:8" x14ac:dyDescent="0.2">
      <c r="A149" t="s">
        <v>689</v>
      </c>
      <c r="B149">
        <v>186</v>
      </c>
      <c r="C149">
        <v>21</v>
      </c>
      <c r="D149">
        <v>8</v>
      </c>
      <c r="E149">
        <v>25</v>
      </c>
      <c r="F149">
        <v>1</v>
      </c>
      <c r="G149">
        <v>0.247</v>
      </c>
      <c r="H149">
        <v>7</v>
      </c>
    </row>
    <row r="150" spans="1:8" x14ac:dyDescent="0.2">
      <c r="A150" t="s">
        <v>407</v>
      </c>
      <c r="B150">
        <v>161</v>
      </c>
      <c r="C150">
        <v>24</v>
      </c>
      <c r="D150">
        <v>6</v>
      </c>
      <c r="E150">
        <v>21</v>
      </c>
      <c r="F150">
        <v>1</v>
      </c>
      <c r="G150">
        <v>0.26700000000000002</v>
      </c>
      <c r="H150">
        <v>7</v>
      </c>
    </row>
    <row r="151" spans="1:8" x14ac:dyDescent="0.2">
      <c r="A151" t="s">
        <v>691</v>
      </c>
      <c r="B151">
        <v>152</v>
      </c>
      <c r="C151">
        <v>22</v>
      </c>
      <c r="D151">
        <v>6</v>
      </c>
      <c r="E151">
        <v>21</v>
      </c>
      <c r="F151">
        <v>3</v>
      </c>
      <c r="G151">
        <v>0.23699999999999999</v>
      </c>
      <c r="H151">
        <v>7</v>
      </c>
    </row>
    <row r="152" spans="1:8" x14ac:dyDescent="0.2">
      <c r="A152" t="s">
        <v>684</v>
      </c>
      <c r="B152">
        <v>191</v>
      </c>
      <c r="C152">
        <v>29</v>
      </c>
      <c r="D152">
        <v>3</v>
      </c>
      <c r="E152">
        <v>23</v>
      </c>
      <c r="F152">
        <v>3</v>
      </c>
      <c r="G152">
        <v>0.23599999999999999</v>
      </c>
      <c r="H152">
        <v>7</v>
      </c>
    </row>
    <row r="153" spans="1:8" x14ac:dyDescent="0.2">
      <c r="A153" t="s">
        <v>715</v>
      </c>
      <c r="B153">
        <v>156</v>
      </c>
      <c r="C153">
        <v>20</v>
      </c>
      <c r="D153">
        <v>6</v>
      </c>
      <c r="E153">
        <v>20</v>
      </c>
      <c r="F153">
        <v>2</v>
      </c>
      <c r="G153">
        <v>0.25600000000000001</v>
      </c>
      <c r="H153">
        <v>7</v>
      </c>
    </row>
    <row r="154" spans="1:8" x14ac:dyDescent="0.2">
      <c r="A154" t="s">
        <v>716</v>
      </c>
      <c r="B154">
        <v>127</v>
      </c>
      <c r="C154">
        <v>19</v>
      </c>
      <c r="D154">
        <v>5</v>
      </c>
      <c r="E154">
        <v>18</v>
      </c>
      <c r="F154">
        <v>2</v>
      </c>
      <c r="G154">
        <v>0.24399999999999999</v>
      </c>
      <c r="H154">
        <v>7</v>
      </c>
    </row>
    <row r="155" spans="1:8" x14ac:dyDescent="0.2">
      <c r="A155" t="s">
        <v>670</v>
      </c>
      <c r="B155">
        <v>125</v>
      </c>
      <c r="C155">
        <v>17</v>
      </c>
      <c r="D155">
        <v>5</v>
      </c>
      <c r="E155">
        <v>16</v>
      </c>
      <c r="F155">
        <v>3</v>
      </c>
      <c r="G155">
        <v>0.248</v>
      </c>
      <c r="H155">
        <v>7</v>
      </c>
    </row>
    <row r="156" spans="1:8" x14ac:dyDescent="0.2">
      <c r="A156" t="s">
        <v>717</v>
      </c>
      <c r="B156">
        <v>122</v>
      </c>
      <c r="C156">
        <v>18</v>
      </c>
      <c r="D156">
        <v>5</v>
      </c>
      <c r="E156">
        <v>18</v>
      </c>
      <c r="F156">
        <v>1</v>
      </c>
      <c r="G156">
        <v>0.23799999999999999</v>
      </c>
      <c r="H15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5A8D-2F3E-1644-8FD3-3EB759A66F3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ProjSalaries</vt:lpstr>
      <vt:lpstr>Catchers</vt:lpstr>
      <vt:lpstr>1st</vt:lpstr>
      <vt:lpstr>2nd</vt:lpstr>
      <vt:lpstr>3rd</vt:lpstr>
      <vt:lpstr>SS</vt:lpstr>
      <vt:lpstr>OF</vt:lpstr>
      <vt:lpstr>Pitchers</vt:lpstr>
      <vt:lpstr>Full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2021-01-21T20:14:02Z</dcterms:created>
  <dcterms:modified xsi:type="dcterms:W3CDTF">2021-03-03T01:12:48Z</dcterms:modified>
</cp:coreProperties>
</file>