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S:\Users\Maria\Jaume\"/>
    </mc:Choice>
  </mc:AlternateContent>
  <xr:revisionPtr revIDLastSave="0" documentId="13_ncr:1_{B6971D8D-6188-404D-94FD-8AB6F27C65C0}" xr6:coauthVersionLast="47" xr6:coauthVersionMax="47" xr10:uidLastSave="{00000000-0000-0000-0000-000000000000}"/>
  <bookViews>
    <workbookView xWindow="-120" yWindow="-120" windowWidth="29040" windowHeight="15720" xr2:uid="{875C4BDA-B8F1-476A-8240-6E5D36DA3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37" i="1"/>
  <c r="D46" i="1"/>
  <c r="D45" i="1"/>
  <c r="D44" i="1"/>
  <c r="D43" i="1"/>
  <c r="D42" i="1"/>
  <c r="D41" i="1"/>
  <c r="K16" i="1"/>
  <c r="F16" i="1"/>
  <c r="O16" i="1" s="1"/>
  <c r="P16" i="1" s="1"/>
  <c r="E16" i="1"/>
  <c r="K15" i="1"/>
  <c r="F15" i="1"/>
  <c r="O15" i="1" s="1"/>
  <c r="P15" i="1" s="1"/>
  <c r="E15" i="1"/>
  <c r="K14" i="1"/>
  <c r="F14" i="1"/>
  <c r="O14" i="1" s="1"/>
  <c r="P14" i="1" s="1"/>
  <c r="E14" i="1"/>
  <c r="K13" i="1"/>
  <c r="F13" i="1"/>
  <c r="O13" i="1" s="1"/>
  <c r="P13" i="1" s="1"/>
  <c r="E13" i="1"/>
  <c r="K12" i="1"/>
  <c r="F12" i="1"/>
  <c r="O12" i="1" s="1"/>
  <c r="P12" i="1" s="1"/>
  <c r="E12" i="1"/>
  <c r="K11" i="1"/>
  <c r="F11" i="1"/>
  <c r="M11" i="1" s="1"/>
  <c r="E11" i="1"/>
  <c r="K10" i="1"/>
  <c r="F10" i="1"/>
  <c r="O10" i="1" s="1"/>
  <c r="P10" i="1" s="1"/>
  <c r="E10" i="1"/>
  <c r="K9" i="1"/>
  <c r="F9" i="1"/>
  <c r="O9" i="1" s="1"/>
  <c r="P9" i="1" s="1"/>
  <c r="E9" i="1"/>
  <c r="K8" i="1"/>
  <c r="F8" i="1"/>
  <c r="O8" i="1" s="1"/>
  <c r="P8" i="1" s="1"/>
  <c r="E8" i="1"/>
  <c r="K7" i="1"/>
  <c r="F7" i="1"/>
  <c r="O7" i="1" s="1"/>
  <c r="P7" i="1" s="1"/>
  <c r="E7" i="1"/>
  <c r="K6" i="1"/>
  <c r="F6" i="1"/>
  <c r="O6" i="1" s="1"/>
  <c r="P6" i="1" s="1"/>
  <c r="E6" i="1"/>
  <c r="K5" i="1"/>
  <c r="F5" i="1"/>
  <c r="O5" i="1" s="1"/>
  <c r="P5" i="1" s="1"/>
  <c r="E5" i="1"/>
  <c r="K4" i="1"/>
  <c r="F4" i="1"/>
  <c r="O4" i="1" s="1"/>
  <c r="P4" i="1" s="1"/>
  <c r="E4" i="1"/>
  <c r="K3" i="1"/>
  <c r="F3" i="1"/>
  <c r="M3" i="1" s="1"/>
  <c r="E3" i="1"/>
  <c r="O2" i="1"/>
  <c r="P2" i="1" s="1"/>
  <c r="M2" i="1"/>
  <c r="K2" i="1"/>
  <c r="E2" i="1"/>
  <c r="O3" i="1" l="1"/>
  <c r="P3" i="1" s="1"/>
  <c r="M14" i="1"/>
  <c r="O11" i="1"/>
  <c r="P11" i="1" s="1"/>
  <c r="M6" i="1"/>
  <c r="M9" i="1"/>
  <c r="M4" i="1"/>
  <c r="M12" i="1"/>
  <c r="M7" i="1"/>
  <c r="M15" i="1"/>
  <c r="M10" i="1"/>
  <c r="M5" i="1"/>
  <c r="M13" i="1"/>
  <c r="M8" i="1"/>
  <c r="M16" i="1"/>
</calcChain>
</file>

<file path=xl/sharedStrings.xml><?xml version="1.0" encoding="utf-8"?>
<sst xmlns="http://schemas.openxmlformats.org/spreadsheetml/2006/main" count="46" uniqueCount="36">
  <si>
    <t>R1(kΩ)</t>
  </si>
  <si>
    <t>R1 valores (MΩ)</t>
  </si>
  <si>
    <t>R2(kΩ)</t>
  </si>
  <si>
    <t>R2 valores (MΩ)</t>
  </si>
  <si>
    <t>Rd(kΩ)</t>
  </si>
  <si>
    <t>Beta (factor atenuación)</t>
  </si>
  <si>
    <t>RLoad (kΩ)</t>
  </si>
  <si>
    <t>RLoad valores (MΩ)</t>
  </si>
  <si>
    <t>Req (kΩ) teórica</t>
  </si>
  <si>
    <t>Tolerancia (%)</t>
  </si>
  <si>
    <t>Error ± (kΩ)</t>
  </si>
  <si>
    <t>Pico Voltaje Positivo Medido Atenuado DAQ (V)</t>
  </si>
  <si>
    <t>Pico Voltaje Positivo Real (V)</t>
  </si>
  <si>
    <t>Pico Voltaje Negativo Medido Atenuado DAQ (V)</t>
  </si>
  <si>
    <t>Pico Voltaje Negativo Real (V)</t>
  </si>
  <si>
    <t>1+1</t>
  </si>
  <si>
    <t>1+1+1</t>
  </si>
  <si>
    <t>1,5+1,5</t>
  </si>
  <si>
    <t>3,9+1</t>
  </si>
  <si>
    <t>5+1+1</t>
  </si>
  <si>
    <t>0,680+0,220</t>
  </si>
  <si>
    <t>10+1,5</t>
  </si>
  <si>
    <t>10+10</t>
  </si>
  <si>
    <t>Resistencias disponibles (MΩ)</t>
  </si>
  <si>
    <t>Error (MΩ)</t>
  </si>
  <si>
    <t>Error (kΩ)</t>
  </si>
  <si>
    <t>±0,1</t>
  </si>
  <si>
    <t>±1</t>
  </si>
  <si>
    <t>±15</t>
  </si>
  <si>
    <t>±39</t>
  </si>
  <si>
    <t>±50</t>
  </si>
  <si>
    <t>±100</t>
  </si>
  <si>
    <t>±5</t>
  </si>
  <si>
    <t>±750</t>
  </si>
  <si>
    <t>±34</t>
  </si>
  <si>
    <t>±23,5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</si>
</sst>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ECE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0" xfId="0" applyNumberFormat="1"/>
    <xf numFmtId="1" fontId="0" fillId="3" borderId="1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8" borderId="1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Picos Voltaje Positivo (V)</a:t>
            </a:r>
            <a:r>
              <a:rPr lang="en-GB" baseline="0"/>
              <a:t> vs Requivalente (kOhm)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Sheet1!$I$2:$I$16</c:f>
              <c:numCache>
                <c:formatCode>0.000</c:formatCode>
                <c:ptCount val="15"/>
                <c:pt idx="0">
                  <c:v>330</c:v>
                </c:pt>
                <c:pt idx="1">
                  <c:v>440.42838018741634</c:v>
                </c:pt>
                <c:pt idx="2">
                  <c:v>534.59119496855351</c:v>
                </c:pt>
                <c:pt idx="3">
                  <c:v>631.73277661795407</c:v>
                </c:pt>
                <c:pt idx="4">
                  <c:v>898.98989898989896</c:v>
                </c:pt>
                <c:pt idx="5">
                  <c:v>1195.9459459459461</c:v>
                </c:pt>
                <c:pt idx="6">
                  <c:v>1353.8961038961038</c:v>
                </c:pt>
                <c:pt idx="7">
                  <c:v>1860.7594936708861</c:v>
                </c:pt>
                <c:pt idx="8">
                  <c:v>2363.6363636363635</c:v>
                </c:pt>
                <c:pt idx="9">
                  <c:v>3470</c:v>
                </c:pt>
                <c:pt idx="10">
                  <c:v>5580</c:v>
                </c:pt>
                <c:pt idx="11">
                  <c:v>7900</c:v>
                </c:pt>
                <c:pt idx="12">
                  <c:v>12500</c:v>
                </c:pt>
                <c:pt idx="13">
                  <c:v>16000</c:v>
                </c:pt>
                <c:pt idx="14">
                  <c:v>21000</c:v>
                </c:pt>
              </c:numCache>
            </c:numRef>
          </c:cat>
          <c:val>
            <c:numRef>
              <c:f>Sheet1!$M$2:$M$16</c:f>
              <c:numCache>
                <c:formatCode>0.000</c:formatCode>
                <c:ptCount val="15"/>
                <c:pt idx="0">
                  <c:v>6.84</c:v>
                </c:pt>
                <c:pt idx="1">
                  <c:v>9.1839999999999993</c:v>
                </c:pt>
                <c:pt idx="2">
                  <c:v>10.9</c:v>
                </c:pt>
                <c:pt idx="3">
                  <c:v>12.2464</c:v>
                </c:pt>
                <c:pt idx="4">
                  <c:v>17.069743589743592</c:v>
                </c:pt>
                <c:pt idx="5">
                  <c:v>22.243000000000002</c:v>
                </c:pt>
                <c:pt idx="6">
                  <c:v>23.843846153846158</c:v>
                </c:pt>
                <c:pt idx="7">
                  <c:v>30.331</c:v>
                </c:pt>
                <c:pt idx="8">
                  <c:v>34.980000000000004</c:v>
                </c:pt>
                <c:pt idx="9">
                  <c:v>46.291276595744684</c:v>
                </c:pt>
                <c:pt idx="10">
                  <c:v>61.297941176470587</c:v>
                </c:pt>
                <c:pt idx="11">
                  <c:v>75.050000000000011</c:v>
                </c:pt>
                <c:pt idx="12">
                  <c:v>96.5</c:v>
                </c:pt>
                <c:pt idx="13">
                  <c:v>107.52</c:v>
                </c:pt>
                <c:pt idx="14">
                  <c:v>119.70000000000002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5-48D8-9F02-FBC785E0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41999"/>
        <c:axId val="580797055"/>
      </c:lineChart>
      <c:catAx>
        <c:axId val="418041999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7055"/>
        <c:crosses val="autoZero"/>
        <c:auto val="1"/>
        <c:lblAlgn val="ctr"/>
        <c:lblOffset val="100"/>
        <c:noMultiLvlLbl val="0"/>
      </c:catAx>
      <c:valAx>
        <c:axId val="5807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Picos Voltaje Negativo (V)</a:t>
            </a:r>
            <a:r>
              <a:rPr lang="en-GB" baseline="0"/>
              <a:t> vs Requivalente (kOhm)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Sheet1!$I$2:$I$16</c:f>
              <c:numCache>
                <c:formatCode>0.000</c:formatCode>
                <c:ptCount val="15"/>
                <c:pt idx="0">
                  <c:v>330</c:v>
                </c:pt>
                <c:pt idx="1">
                  <c:v>440.42838018741634</c:v>
                </c:pt>
                <c:pt idx="2">
                  <c:v>534.59119496855351</c:v>
                </c:pt>
                <c:pt idx="3">
                  <c:v>631.73277661795407</c:v>
                </c:pt>
                <c:pt idx="4">
                  <c:v>898.98989898989896</c:v>
                </c:pt>
                <c:pt idx="5">
                  <c:v>1195.9459459459461</c:v>
                </c:pt>
                <c:pt idx="6">
                  <c:v>1353.8961038961038</c:v>
                </c:pt>
                <c:pt idx="7">
                  <c:v>1860.7594936708861</c:v>
                </c:pt>
                <c:pt idx="8">
                  <c:v>2363.6363636363635</c:v>
                </c:pt>
                <c:pt idx="9">
                  <c:v>3470</c:v>
                </c:pt>
                <c:pt idx="10">
                  <c:v>5580</c:v>
                </c:pt>
                <c:pt idx="11">
                  <c:v>7900</c:v>
                </c:pt>
                <c:pt idx="12">
                  <c:v>12500</c:v>
                </c:pt>
                <c:pt idx="13">
                  <c:v>16000</c:v>
                </c:pt>
                <c:pt idx="14">
                  <c:v>21000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3.54</c:v>
                </c:pt>
                <c:pt idx="1">
                  <c:v>4.8580000000000005</c:v>
                </c:pt>
                <c:pt idx="2">
                  <c:v>5.85</c:v>
                </c:pt>
                <c:pt idx="3">
                  <c:v>6.7283999999999988</c:v>
                </c:pt>
                <c:pt idx="4">
                  <c:v>9.4248717948717946</c:v>
                </c:pt>
                <c:pt idx="5">
                  <c:v>12.714499999999999</c:v>
                </c:pt>
                <c:pt idx="6">
                  <c:v>14.220769230769232</c:v>
                </c:pt>
                <c:pt idx="7">
                  <c:v>19.257000000000001</c:v>
                </c:pt>
                <c:pt idx="8">
                  <c:v>23.52</c:v>
                </c:pt>
                <c:pt idx="9">
                  <c:v>34.183191489361704</c:v>
                </c:pt>
                <c:pt idx="10">
                  <c:v>52.599705882352943</c:v>
                </c:pt>
                <c:pt idx="11">
                  <c:v>70.836666666666673</c:v>
                </c:pt>
                <c:pt idx="12">
                  <c:v>104.49999999999999</c:v>
                </c:pt>
                <c:pt idx="13">
                  <c:v>124</c:v>
                </c:pt>
                <c:pt idx="14">
                  <c:v>147.84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DEB-A832-9656AA8F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41999"/>
        <c:axId val="580797055"/>
      </c:lineChart>
      <c:catAx>
        <c:axId val="418041999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7055"/>
        <c:crosses val="autoZero"/>
        <c:auto val="1"/>
        <c:lblAlgn val="ctr"/>
        <c:lblOffset val="100"/>
        <c:noMultiLvlLbl val="0"/>
      </c:catAx>
      <c:valAx>
        <c:axId val="5807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18</xdr:row>
      <xdr:rowOff>4762</xdr:rowOff>
    </xdr:from>
    <xdr:to>
      <xdr:col>7</xdr:col>
      <xdr:colOff>1190625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C6EF4-3017-A5E4-5DD9-A13BA47A3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13</xdr:col>
      <xdr:colOff>723900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B4985-7EE4-492E-BB93-8A46091A2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D3D24-C13A-45F0-8D16-1B6A849B58BD}" name="Table13" displayName="Table13" ref="B36:E46" totalsRowShown="0" headerRowDxfId="10">
  <autoFilter ref="B36:E46" xr:uid="{B72D3D24-C13A-45F0-8D16-1B6A849B58BD}"/>
  <tableColumns count="4">
    <tableColumn id="1" xr3:uid="{82F35637-B7AD-41C1-963C-4A517ACF6A0B}" name="Resistencias disponibles (MΩ)" dataDxfId="9"/>
    <tableColumn id="2" xr3:uid="{A5812C3F-99FC-43E7-9E4B-C8ABD9C47842}" name="Tolerancia (%)" dataDxfId="8"/>
    <tableColumn id="3" xr3:uid="{A6487426-B132-47F5-BA11-933AF3C2EFB6}" name="Error (MΩ)" dataDxfId="7"/>
    <tableColumn id="4" xr3:uid="{B3EA79CD-431B-4F20-A99D-FBE42A5A89E5}" name="Error (kΩ)" dataDxfId="6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E6A-9719-431A-87FD-42DB5FC79FDE}">
  <dimension ref="A1:P46"/>
  <sheetViews>
    <sheetView tabSelected="1" workbookViewId="0">
      <selection activeCell="A22" sqref="A22"/>
    </sheetView>
  </sheetViews>
  <sheetFormatPr defaultRowHeight="15" x14ac:dyDescent="0.25"/>
  <cols>
    <col min="1" max="1" width="13.42578125" customWidth="1"/>
    <col min="2" max="2" width="17.7109375" customWidth="1"/>
    <col min="4" max="4" width="17.85546875" customWidth="1"/>
    <col min="5" max="5" width="11.7109375" customWidth="1"/>
    <col min="6" max="6" width="13" customWidth="1"/>
    <col min="7" max="7" width="13.5703125" customWidth="1"/>
    <col min="8" max="8" width="19.28515625" customWidth="1"/>
    <col min="9" max="9" width="15.5703125" customWidth="1"/>
    <col min="10" max="10" width="14.28515625" customWidth="1"/>
    <col min="11" max="11" width="14.140625" customWidth="1"/>
    <col min="12" max="12" width="15" customWidth="1"/>
    <col min="13" max="13" width="14.28515625" customWidth="1"/>
    <col min="14" max="14" width="14.5703125" customWidth="1"/>
    <col min="15" max="15" width="12.140625" customWidth="1"/>
  </cols>
  <sheetData>
    <row r="1" spans="1:1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x14ac:dyDescent="0.25">
      <c r="A2" s="12"/>
      <c r="B2" s="3"/>
      <c r="C2" s="12"/>
      <c r="D2" s="3"/>
      <c r="E2" s="14">
        <f t="shared" ref="E2:E16" si="0">A2+C2</f>
        <v>0</v>
      </c>
      <c r="F2" s="3"/>
      <c r="G2" s="16">
        <v>330</v>
      </c>
      <c r="H2" s="5">
        <v>0.33</v>
      </c>
      <c r="I2" s="22">
        <v>330</v>
      </c>
      <c r="J2" s="24">
        <v>5</v>
      </c>
      <c r="K2" s="25">
        <f>I2*J2/100</f>
        <v>16.5</v>
      </c>
      <c r="L2" s="5">
        <v>6.84</v>
      </c>
      <c r="M2" s="6">
        <f>L2</f>
        <v>6.84</v>
      </c>
      <c r="N2" s="5">
        <v>-3.54</v>
      </c>
      <c r="O2" s="7">
        <f>N2</f>
        <v>-3.54</v>
      </c>
      <c r="P2">
        <f>ABS(O2)</f>
        <v>3.54</v>
      </c>
    </row>
    <row r="3" spans="1:16" x14ac:dyDescent="0.25">
      <c r="A3" s="13">
        <v>2000</v>
      </c>
      <c r="B3" s="4" t="s">
        <v>15</v>
      </c>
      <c r="C3" s="13">
        <v>5000</v>
      </c>
      <c r="D3" s="4">
        <v>5</v>
      </c>
      <c r="E3" s="15">
        <f t="shared" si="0"/>
        <v>7000</v>
      </c>
      <c r="F3" s="4">
        <f t="shared" ref="F3:F16" si="1">(C3)/(C3+A3)</f>
        <v>0.7142857142857143</v>
      </c>
      <c r="G3" s="17">
        <v>470</v>
      </c>
      <c r="H3" s="4">
        <v>0.47</v>
      </c>
      <c r="I3" s="23">
        <v>440.42838018741634</v>
      </c>
      <c r="J3" s="25">
        <v>3.6749290444654679</v>
      </c>
      <c r="K3" s="25">
        <f>I3*J3/100</f>
        <v>16.185430463576157</v>
      </c>
      <c r="L3" s="4">
        <v>6.56</v>
      </c>
      <c r="M3" s="8">
        <f>L3/F3</f>
        <v>9.1839999999999993</v>
      </c>
      <c r="N3" s="4">
        <v>-3.47</v>
      </c>
      <c r="O3" s="9">
        <f>N3/F3</f>
        <v>-4.8580000000000005</v>
      </c>
      <c r="P3">
        <f t="shared" ref="P3:P16" si="2">ABS(O3)</f>
        <v>4.8580000000000005</v>
      </c>
    </row>
    <row r="4" spans="1:16" x14ac:dyDescent="0.25">
      <c r="A4" s="13">
        <v>1000</v>
      </c>
      <c r="B4" s="4">
        <v>1</v>
      </c>
      <c r="C4" s="13">
        <v>1500</v>
      </c>
      <c r="D4" s="4">
        <v>1.5</v>
      </c>
      <c r="E4" s="15">
        <f t="shared" si="0"/>
        <v>2500</v>
      </c>
      <c r="F4" s="4">
        <f t="shared" si="1"/>
        <v>0.6</v>
      </c>
      <c r="G4" s="17">
        <v>680</v>
      </c>
      <c r="H4" s="4">
        <v>0.68</v>
      </c>
      <c r="I4" s="23">
        <v>534.59119496855351</v>
      </c>
      <c r="J4" s="25">
        <v>2.0351999999999997</v>
      </c>
      <c r="K4" s="25">
        <f>I4*J4/100</f>
        <v>10.88</v>
      </c>
      <c r="L4" s="4">
        <v>6.54</v>
      </c>
      <c r="M4" s="8">
        <f>L4/F4</f>
        <v>10.9</v>
      </c>
      <c r="N4" s="4">
        <v>-3.51</v>
      </c>
      <c r="O4" s="9">
        <f>N4/F4</f>
        <v>-5.85</v>
      </c>
      <c r="P4">
        <f t="shared" si="2"/>
        <v>5.85</v>
      </c>
    </row>
    <row r="5" spans="1:16" x14ac:dyDescent="0.25">
      <c r="A5" s="13">
        <v>3900</v>
      </c>
      <c r="B5" s="4">
        <v>3.9</v>
      </c>
      <c r="C5" s="13">
        <v>5000</v>
      </c>
      <c r="D5" s="4">
        <v>5</v>
      </c>
      <c r="E5" s="15">
        <f t="shared" si="0"/>
        <v>8900</v>
      </c>
      <c r="F5" s="4">
        <f t="shared" si="1"/>
        <v>0.5617977528089888</v>
      </c>
      <c r="G5" s="17">
        <v>680</v>
      </c>
      <c r="H5" s="4">
        <v>0.68</v>
      </c>
      <c r="I5" s="23">
        <v>631.73277661795407</v>
      </c>
      <c r="J5" s="25">
        <v>4.7376958379490413</v>
      </c>
      <c r="K5" s="25">
        <f>I5*J5/100</f>
        <v>29.929577464788721</v>
      </c>
      <c r="L5" s="4">
        <v>6.88</v>
      </c>
      <c r="M5" s="8">
        <f>L5/F5</f>
        <v>12.2464</v>
      </c>
      <c r="N5" s="4">
        <v>-3.78</v>
      </c>
      <c r="O5" s="9">
        <f>N5/F5</f>
        <v>-6.7283999999999988</v>
      </c>
      <c r="P5">
        <f t="shared" si="2"/>
        <v>6.7283999999999988</v>
      </c>
    </row>
    <row r="6" spans="1:16" x14ac:dyDescent="0.25">
      <c r="A6" s="13">
        <v>5000</v>
      </c>
      <c r="B6" s="4">
        <v>5</v>
      </c>
      <c r="C6" s="13">
        <v>3900</v>
      </c>
      <c r="D6" s="4">
        <v>3.9</v>
      </c>
      <c r="E6" s="15">
        <f t="shared" si="0"/>
        <v>8900</v>
      </c>
      <c r="F6" s="4">
        <f t="shared" si="1"/>
        <v>0.43820224719101125</v>
      </c>
      <c r="G6" s="17">
        <v>1000</v>
      </c>
      <c r="H6" s="4">
        <v>1</v>
      </c>
      <c r="I6" s="23">
        <v>898.98989898989896</v>
      </c>
      <c r="J6" s="25">
        <v>0.11</v>
      </c>
      <c r="K6" s="25">
        <f>I6*J6/100</f>
        <v>0.98888888888888882</v>
      </c>
      <c r="L6" s="4">
        <v>7.48</v>
      </c>
      <c r="M6" s="8">
        <f>L6/F6</f>
        <v>17.069743589743592</v>
      </c>
      <c r="N6" s="4">
        <v>-4.13</v>
      </c>
      <c r="O6" s="9">
        <f>N6/F6</f>
        <v>-9.4248717948717946</v>
      </c>
      <c r="P6">
        <f t="shared" si="2"/>
        <v>9.4248717948717946</v>
      </c>
    </row>
    <row r="7" spans="1:16" x14ac:dyDescent="0.25">
      <c r="A7" s="13">
        <v>3900</v>
      </c>
      <c r="B7" s="4">
        <v>3.9</v>
      </c>
      <c r="C7" s="13">
        <v>2000</v>
      </c>
      <c r="D7" s="4" t="s">
        <v>15</v>
      </c>
      <c r="E7" s="15">
        <f t="shared" si="0"/>
        <v>5900</v>
      </c>
      <c r="F7" s="4">
        <f t="shared" si="1"/>
        <v>0.33898305084745761</v>
      </c>
      <c r="G7" s="17">
        <v>1500</v>
      </c>
      <c r="H7" s="4">
        <v>1.5</v>
      </c>
      <c r="I7" s="23">
        <v>1195.9459459459461</v>
      </c>
      <c r="J7" s="25">
        <v>0.91217257318952227</v>
      </c>
      <c r="K7" s="25">
        <f>I7*J7/100</f>
        <v>10.90909090909091</v>
      </c>
      <c r="L7" s="4">
        <v>7.54</v>
      </c>
      <c r="M7" s="8">
        <f>L7/F7</f>
        <v>22.243000000000002</v>
      </c>
      <c r="N7" s="4">
        <v>-4.3099999999999996</v>
      </c>
      <c r="O7" s="9">
        <f>N7/F7</f>
        <v>-12.714499999999999</v>
      </c>
      <c r="P7">
        <f t="shared" si="2"/>
        <v>12.714499999999999</v>
      </c>
    </row>
    <row r="8" spans="1:16" x14ac:dyDescent="0.25">
      <c r="A8" s="13">
        <v>10000</v>
      </c>
      <c r="B8" s="4">
        <v>10</v>
      </c>
      <c r="C8" s="13">
        <v>3900</v>
      </c>
      <c r="D8" s="4">
        <v>3.9</v>
      </c>
      <c r="E8" s="15">
        <f t="shared" si="0"/>
        <v>13900</v>
      </c>
      <c r="F8" s="4">
        <f t="shared" si="1"/>
        <v>0.2805755395683453</v>
      </c>
      <c r="G8" s="17">
        <v>1500</v>
      </c>
      <c r="H8" s="4">
        <v>1.5</v>
      </c>
      <c r="I8" s="23">
        <v>1353.8961038961038</v>
      </c>
      <c r="J8" s="25">
        <v>1</v>
      </c>
      <c r="K8" s="25">
        <f>I8*J8/100</f>
        <v>13.538961038961038</v>
      </c>
      <c r="L8" s="4">
        <v>6.69</v>
      </c>
      <c r="M8" s="8">
        <f>L8/F8</f>
        <v>23.843846153846158</v>
      </c>
      <c r="N8" s="4">
        <v>-3.99</v>
      </c>
      <c r="O8" s="9">
        <f>N8/F8</f>
        <v>-14.220769230769232</v>
      </c>
      <c r="P8">
        <f t="shared" si="2"/>
        <v>14.220769230769232</v>
      </c>
    </row>
    <row r="9" spans="1:16" x14ac:dyDescent="0.25">
      <c r="A9" s="13">
        <v>3900</v>
      </c>
      <c r="B9" s="4">
        <v>3.9</v>
      </c>
      <c r="C9" s="13">
        <v>1000</v>
      </c>
      <c r="D9" s="4">
        <v>1</v>
      </c>
      <c r="E9" s="15">
        <f t="shared" si="0"/>
        <v>4900</v>
      </c>
      <c r="F9" s="4">
        <f t="shared" si="1"/>
        <v>0.20408163265306123</v>
      </c>
      <c r="G9" s="17">
        <v>3000</v>
      </c>
      <c r="H9" s="4" t="s">
        <v>16</v>
      </c>
      <c r="I9" s="23">
        <v>1860.7594936708861</v>
      </c>
      <c r="J9" s="25">
        <v>0.14997626957759846</v>
      </c>
      <c r="K9" s="25">
        <f>I9*J9/100</f>
        <v>2.7906976744186043</v>
      </c>
      <c r="L9" s="4">
        <v>6.19</v>
      </c>
      <c r="M9" s="8">
        <f>L9/F9</f>
        <v>30.331</v>
      </c>
      <c r="N9" s="4">
        <v>-3.93</v>
      </c>
      <c r="O9" s="9">
        <f>N9/F9</f>
        <v>-19.257000000000001</v>
      </c>
      <c r="P9">
        <f t="shared" si="2"/>
        <v>19.257000000000001</v>
      </c>
    </row>
    <row r="10" spans="1:16" x14ac:dyDescent="0.25">
      <c r="A10" s="13">
        <v>5000</v>
      </c>
      <c r="B10" s="4">
        <v>5</v>
      </c>
      <c r="C10" s="13">
        <v>1000</v>
      </c>
      <c r="D10" s="4">
        <v>1</v>
      </c>
      <c r="E10" s="15">
        <f t="shared" si="0"/>
        <v>6000</v>
      </c>
      <c r="F10" s="4">
        <f t="shared" si="1"/>
        <v>0.16666666666666666</v>
      </c>
      <c r="G10" s="17">
        <v>3900</v>
      </c>
      <c r="H10" s="4">
        <v>3.9</v>
      </c>
      <c r="I10" s="23">
        <v>2363.6363636363635</v>
      </c>
      <c r="J10" s="25">
        <v>0.93500000000000005</v>
      </c>
      <c r="K10" s="25">
        <f>I10*J10/100</f>
        <v>22.1</v>
      </c>
      <c r="L10" s="4">
        <v>5.83</v>
      </c>
      <c r="M10" s="8">
        <f>L10/F10</f>
        <v>34.980000000000004</v>
      </c>
      <c r="N10" s="4">
        <v>-3.92</v>
      </c>
      <c r="O10" s="9">
        <f>N10/F10</f>
        <v>-23.52</v>
      </c>
      <c r="P10">
        <f t="shared" si="2"/>
        <v>23.52</v>
      </c>
    </row>
    <row r="11" spans="1:16" x14ac:dyDescent="0.25">
      <c r="A11" s="13">
        <v>3000</v>
      </c>
      <c r="B11" s="4" t="s">
        <v>17</v>
      </c>
      <c r="C11" s="13">
        <v>470</v>
      </c>
      <c r="D11" s="4">
        <v>0.47</v>
      </c>
      <c r="E11" s="15">
        <f t="shared" si="0"/>
        <v>3470</v>
      </c>
      <c r="F11" s="4">
        <f t="shared" si="1"/>
        <v>0.13544668587896252</v>
      </c>
      <c r="G11" s="10"/>
      <c r="H11" s="10"/>
      <c r="I11" s="23">
        <v>3470</v>
      </c>
      <c r="J11" s="25">
        <v>1.5417867435158501</v>
      </c>
      <c r="K11" s="25">
        <f>I11*J11/100</f>
        <v>53.5</v>
      </c>
      <c r="L11" s="4">
        <v>6.27</v>
      </c>
      <c r="M11" s="8">
        <f>L11/F11</f>
        <v>46.291276595744684</v>
      </c>
      <c r="N11" s="4">
        <v>-4.63</v>
      </c>
      <c r="O11" s="9">
        <f>N11/F11</f>
        <v>-34.183191489361704</v>
      </c>
      <c r="P11">
        <f t="shared" si="2"/>
        <v>34.183191489361704</v>
      </c>
    </row>
    <row r="12" spans="1:16" x14ac:dyDescent="0.25">
      <c r="A12" s="13">
        <v>4900</v>
      </c>
      <c r="B12" s="4" t="s">
        <v>18</v>
      </c>
      <c r="C12" s="13">
        <v>680</v>
      </c>
      <c r="D12" s="4">
        <v>0.68</v>
      </c>
      <c r="E12" s="15">
        <f t="shared" si="0"/>
        <v>5580</v>
      </c>
      <c r="F12" s="4">
        <f t="shared" si="1"/>
        <v>0.12186379928315412</v>
      </c>
      <c r="G12" s="10"/>
      <c r="H12" s="10"/>
      <c r="I12" s="23">
        <v>5580</v>
      </c>
      <c r="J12" s="25">
        <v>1.3261648745519712</v>
      </c>
      <c r="K12" s="25">
        <f>I12*J12/100</f>
        <v>73.999999999999986</v>
      </c>
      <c r="L12" s="4">
        <v>7.47</v>
      </c>
      <c r="M12" s="8">
        <f>L12/F12</f>
        <v>61.297941176470587</v>
      </c>
      <c r="N12" s="4">
        <v>-6.41</v>
      </c>
      <c r="O12" s="9">
        <f>N12/F12</f>
        <v>-52.599705882352943</v>
      </c>
      <c r="P12">
        <f t="shared" si="2"/>
        <v>52.599705882352943</v>
      </c>
    </row>
    <row r="13" spans="1:16" x14ac:dyDescent="0.25">
      <c r="A13" s="13">
        <v>7000</v>
      </c>
      <c r="B13" s="4" t="s">
        <v>19</v>
      </c>
      <c r="C13" s="13">
        <v>900</v>
      </c>
      <c r="D13" s="4" t="s">
        <v>20</v>
      </c>
      <c r="E13" s="15">
        <f t="shared" si="0"/>
        <v>7900</v>
      </c>
      <c r="F13" s="4">
        <f t="shared" si="1"/>
        <v>0.11392405063291139</v>
      </c>
      <c r="G13" s="10"/>
      <c r="H13" s="10"/>
      <c r="I13" s="23">
        <v>7900</v>
      </c>
      <c r="J13" s="25">
        <v>1.1822784810126583</v>
      </c>
      <c r="K13" s="25">
        <f>I13*J13/100</f>
        <v>93.4</v>
      </c>
      <c r="L13" s="4">
        <v>8.5500000000000007</v>
      </c>
      <c r="M13" s="8">
        <f>L13/F13</f>
        <v>75.050000000000011</v>
      </c>
      <c r="N13" s="4">
        <v>-8.07</v>
      </c>
      <c r="O13" s="9">
        <f>N13/F13</f>
        <v>-70.836666666666673</v>
      </c>
      <c r="P13">
        <f t="shared" si="2"/>
        <v>70.836666666666673</v>
      </c>
    </row>
    <row r="14" spans="1:16" x14ac:dyDescent="0.25">
      <c r="A14" s="13">
        <v>11500</v>
      </c>
      <c r="B14" s="4" t="s">
        <v>21</v>
      </c>
      <c r="C14" s="13">
        <v>1000</v>
      </c>
      <c r="D14" s="4">
        <v>1</v>
      </c>
      <c r="E14" s="15">
        <f t="shared" si="0"/>
        <v>12500</v>
      </c>
      <c r="F14" s="4">
        <f t="shared" si="1"/>
        <v>0.08</v>
      </c>
      <c r="G14" s="10"/>
      <c r="H14" s="10"/>
      <c r="I14" s="23">
        <v>12500</v>
      </c>
      <c r="J14" s="25">
        <v>0.92800000000000005</v>
      </c>
      <c r="K14" s="25">
        <f>I14*J14/100</f>
        <v>116</v>
      </c>
      <c r="L14" s="4">
        <v>7.72</v>
      </c>
      <c r="M14" s="8">
        <f>L14/F14</f>
        <v>96.5</v>
      </c>
      <c r="N14" s="4">
        <v>-8.36</v>
      </c>
      <c r="O14" s="9">
        <f>N14/F14</f>
        <v>-104.49999999999999</v>
      </c>
      <c r="P14">
        <f t="shared" si="2"/>
        <v>104.49999999999999</v>
      </c>
    </row>
    <row r="15" spans="1:16" x14ac:dyDescent="0.25">
      <c r="A15" s="13">
        <v>15000</v>
      </c>
      <c r="B15" s="4">
        <v>15</v>
      </c>
      <c r="C15" s="13">
        <v>1000</v>
      </c>
      <c r="D15" s="4">
        <v>1</v>
      </c>
      <c r="E15" s="15">
        <f t="shared" si="0"/>
        <v>16000</v>
      </c>
      <c r="F15" s="4">
        <f t="shared" si="1"/>
        <v>6.25E-2</v>
      </c>
      <c r="G15" s="10"/>
      <c r="H15" s="10"/>
      <c r="I15" s="23">
        <v>16000</v>
      </c>
      <c r="J15" s="25">
        <v>4.6937499999999996</v>
      </c>
      <c r="K15" s="25">
        <f>I15*J15/100</f>
        <v>751</v>
      </c>
      <c r="L15" s="4">
        <v>6.72</v>
      </c>
      <c r="M15" s="8">
        <f>L15/F15</f>
        <v>107.52</v>
      </c>
      <c r="N15" s="4">
        <v>-7.75</v>
      </c>
      <c r="O15" s="9">
        <f>N15/F15</f>
        <v>-124</v>
      </c>
      <c r="P15">
        <f t="shared" si="2"/>
        <v>124</v>
      </c>
    </row>
    <row r="16" spans="1:16" x14ac:dyDescent="0.25">
      <c r="A16" s="13">
        <v>20000</v>
      </c>
      <c r="B16" s="4" t="s">
        <v>22</v>
      </c>
      <c r="C16" s="13">
        <v>1000</v>
      </c>
      <c r="D16" s="4">
        <v>1</v>
      </c>
      <c r="E16" s="15">
        <f t="shared" si="0"/>
        <v>21000</v>
      </c>
      <c r="F16" s="4">
        <f t="shared" si="1"/>
        <v>4.7619047619047616E-2</v>
      </c>
      <c r="G16" s="10"/>
      <c r="H16" s="10"/>
      <c r="I16" s="23">
        <v>21000</v>
      </c>
      <c r="J16" s="25">
        <v>0.95714285714285707</v>
      </c>
      <c r="K16" s="25">
        <f>I16*J16/100</f>
        <v>201</v>
      </c>
      <c r="L16" s="4">
        <v>5.7</v>
      </c>
      <c r="M16" s="8">
        <f>L16/F16</f>
        <v>119.70000000000002</v>
      </c>
      <c r="N16" s="4">
        <v>-7.04</v>
      </c>
      <c r="O16" s="9">
        <f>N16/F16</f>
        <v>-147.84</v>
      </c>
      <c r="P16">
        <f t="shared" si="2"/>
        <v>147.84</v>
      </c>
    </row>
    <row r="17" spans="1:1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36" spans="2:5" ht="98.25" customHeight="1" x14ac:dyDescent="0.25">
      <c r="B36" s="21" t="s">
        <v>23</v>
      </c>
      <c r="C36" s="18" t="s">
        <v>9</v>
      </c>
      <c r="D36" s="18" t="s">
        <v>24</v>
      </c>
      <c r="E36" s="18" t="s">
        <v>25</v>
      </c>
    </row>
    <row r="37" spans="2:5" ht="17.25" customHeight="1" x14ac:dyDescent="0.25">
      <c r="B37" s="19">
        <v>0.22</v>
      </c>
      <c r="C37" s="19" t="s">
        <v>32</v>
      </c>
      <c r="D37" s="18">
        <f>Table13[[#This Row],[Resistencias disponibles (MΩ)]]*0.05</f>
        <v>1.1000000000000001E-2</v>
      </c>
      <c r="E37" s="18">
        <v>11</v>
      </c>
    </row>
    <row r="38" spans="2:5" ht="17.25" customHeight="1" x14ac:dyDescent="0.25">
      <c r="B38" s="19">
        <v>0.33</v>
      </c>
      <c r="C38" s="19" t="s">
        <v>32</v>
      </c>
      <c r="D38" s="18">
        <f>Table13[[#This Row],[Resistencias disponibles (MΩ)]]*0.05</f>
        <v>1.6500000000000001E-2</v>
      </c>
      <c r="E38" s="18">
        <v>16.5</v>
      </c>
    </row>
    <row r="39" spans="2:5" ht="17.25" customHeight="1" x14ac:dyDescent="0.25">
      <c r="B39" s="19">
        <v>0.47</v>
      </c>
      <c r="C39" s="19" t="s">
        <v>32</v>
      </c>
      <c r="D39" s="18">
        <f>Table13[[#This Row],[Resistencias disponibles (MΩ)]]*0.05</f>
        <v>2.35E-2</v>
      </c>
      <c r="E39" s="18" t="s">
        <v>35</v>
      </c>
    </row>
    <row r="40" spans="2:5" ht="17.25" customHeight="1" x14ac:dyDescent="0.25">
      <c r="B40" s="19">
        <v>0.68</v>
      </c>
      <c r="C40" s="19" t="s">
        <v>32</v>
      </c>
      <c r="D40" s="18">
        <f>Table13[[#This Row],[Resistencias disponibles (MΩ)]]*0.05</f>
        <v>3.4000000000000002E-2</v>
      </c>
      <c r="E40" s="18" t="s">
        <v>34</v>
      </c>
    </row>
    <row r="41" spans="2:5" x14ac:dyDescent="0.25">
      <c r="B41" s="19">
        <v>1</v>
      </c>
      <c r="C41" s="19" t="s">
        <v>26</v>
      </c>
      <c r="D41" s="18">
        <f>B41*0.001</f>
        <v>1E-3</v>
      </c>
      <c r="E41" s="18" t="s">
        <v>27</v>
      </c>
    </row>
    <row r="42" spans="2:5" x14ac:dyDescent="0.25">
      <c r="B42" s="19">
        <v>1.5</v>
      </c>
      <c r="C42" s="19" t="s">
        <v>27</v>
      </c>
      <c r="D42" s="18">
        <f>B42*0.01</f>
        <v>1.4999999999999999E-2</v>
      </c>
      <c r="E42" s="18" t="s">
        <v>28</v>
      </c>
    </row>
    <row r="43" spans="2:5" x14ac:dyDescent="0.25">
      <c r="B43" s="19">
        <v>3.9</v>
      </c>
      <c r="C43" s="19" t="s">
        <v>27</v>
      </c>
      <c r="D43" s="18">
        <f>B43*0.01</f>
        <v>3.9E-2</v>
      </c>
      <c r="E43" s="18" t="s">
        <v>29</v>
      </c>
    </row>
    <row r="44" spans="2:5" x14ac:dyDescent="0.25">
      <c r="B44" s="19">
        <v>5</v>
      </c>
      <c r="C44" s="19" t="s">
        <v>27</v>
      </c>
      <c r="D44" s="18">
        <f>B44*0.01</f>
        <v>0.05</v>
      </c>
      <c r="E44" s="18" t="s">
        <v>30</v>
      </c>
    </row>
    <row r="45" spans="2:5" x14ac:dyDescent="0.25">
      <c r="B45" s="19">
        <v>10</v>
      </c>
      <c r="C45" s="20" t="s">
        <v>27</v>
      </c>
      <c r="D45" s="18">
        <f>B45*0.01</f>
        <v>0.1</v>
      </c>
      <c r="E45" s="18" t="s">
        <v>31</v>
      </c>
    </row>
    <row r="46" spans="2:5" x14ac:dyDescent="0.25">
      <c r="B46" s="19">
        <v>15</v>
      </c>
      <c r="C46" s="19" t="s">
        <v>32</v>
      </c>
      <c r="D46" s="18">
        <f>B46*0.05</f>
        <v>0.75</v>
      </c>
      <c r="E46" s="18" t="s">
        <v>33</v>
      </c>
    </row>
  </sheetData>
  <conditionalFormatting sqref="L2:L16">
    <cfRule type="cellIs" dxfId="5" priority="4" operator="between">
      <formula>2</formula>
      <formula>9</formula>
    </cfRule>
    <cfRule type="cellIs" dxfId="4" priority="5" operator="lessThan">
      <formula>2</formula>
    </cfRule>
    <cfRule type="cellIs" dxfId="3" priority="6" operator="greaterThan">
      <formula>9</formula>
    </cfRule>
  </conditionalFormatting>
  <conditionalFormatting sqref="N2:N16">
    <cfRule type="cellIs" dxfId="2" priority="1" operator="lessThan">
      <formula>-9</formula>
    </cfRule>
    <cfRule type="cellIs" dxfId="1" priority="2" operator="greaterThan">
      <formula>-2</formula>
    </cfRule>
    <cfRule type="cellIs" dxfId="0" priority="3" operator="between">
      <formula>-2</formula>
      <formula>-9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Martí Carrascosa</dc:creator>
  <cp:lastModifiedBy>Maria Martí Carrascosa</cp:lastModifiedBy>
  <dcterms:created xsi:type="dcterms:W3CDTF">2024-03-06T13:05:22Z</dcterms:created>
  <dcterms:modified xsi:type="dcterms:W3CDTF">2024-03-06T14:32:59Z</dcterms:modified>
</cp:coreProperties>
</file>