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<sst xmlns="http://schemas.openxmlformats.org/spreadsheetml/2006/main" count="1994" uniqueCount="83">
  <si>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</si>
  <si>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</si>
  <si>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</si>
  <si>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</si>
  <si>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</si>
  <si>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</si>
  <si>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</si>
  <si>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</si>
  <si>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</si>
  <si>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</si>
  <si>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</si>
  <si>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</si>
  <si>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</si>
  <si>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</si>
  <si>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</si>
  <si>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</si>
  <si>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{{date}}</t>
  </si>
  <si>
    <t>{{cruise_line}}</t>
  </si>
  <si>
    <t>{{ship_name}}</t>
  </si>
  <si>
    <t>{{cat_sold}}</t>
  </si>
  <si>
    <t>{{cat_allot}}</t>
  </si>
  <si>
    <t>{{champ_sold}}</t>
  </si>
  <si>
    <t>{{champ_allot}}</t>
  </si>
  <si>
    <t>{{inv_sold}}</t>
  </si>
  <si>
    <t>{{inv_allot}}</t>
  </si>
  <si>
    <t>{{pax_on_board}}</t>
  </si>
  <si>
    <t>{{pax_on_tour}}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</si>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</sst>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 t="s">
        <v>19</v>
      </c>
      <c r="E4" s="36" t="s">
        <v>20</v>
      </c>
      <c r="F4" s="35" t="s">
        <v>21</v>
      </c>
      <c r="G4" s="36" t="s">
        <v>22</v>
      </c>
      <c r="H4" s="35" t="s">
        <v>23</v>
      </c>
      <c r="I4" s="36" t="s">
        <v>24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 t="s">
        <v>25</v>
      </c>
      <c r="BU4" s="46" t="s">
        <v>26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 t="s">
        <v>27</v>
      </c>
      <c r="B5" s="33" t="s">
        <v>28</v>
      </c>
      <c r="C5" s="34" t="s">
        <v>29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 t="e">
        <f t="shared" ref="BR5:BR68" si="0">D4+F4+H4+J4+L4+N4+V4+X4+Z4+AB4+AD4+AF4+AZ4+BB4+BD4+BF4+BH4+AH4+P4+R4+AJ4+BJ4+AL4+AN4+AP4+AR4+AT4+AX4+AV4+BL4+T4+BN4+BP4</f>
        <v>#VALUE!</v>
      </c>
      <c r="BS5" s="45" t="e">
        <f t="shared" ref="BS5:BS68" si="1">E4+G4+I4+K4+M4+O4+W4+Y4+AA4+AC4+AE4+AG4+BA4+BC4+BE4+BG4+BI4+AI4+Q4+S4+AK4+BK4+AM4+AO4+AQ4+AS4+AU4+AY4+AW4+BM4+U4+BO4+BQ4</f>
        <v>#VALUE!</v>
      </c>
      <c r="BT5" s="46">
        <v>1105</v>
      </c>
      <c r="BU5" s="46">
        <v>0</v>
      </c>
      <c r="BV5" s="47" t="e">
        <f>IF(BR4=0, "", BR4/BT4)</f>
        <v>#VALUE!</v>
      </c>
      <c r="BW5" s="48" t="e">
        <f>IF(BR4=0, "", BR4/BS4)</f>
        <v>#VALUE!</v>
      </c>
      <c r="BX5" s="49" t="e">
        <f>IF(BR4=0, "", BR4/BU4)</f>
        <v>#VALUE!</v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30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69" t="s">
        <v>35</v>
      </c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69" t="s">
        <v>35</v>
      </c>
    </row>
    <row r="95" ht="13.2" customHeight="1" spans="1:9" x14ac:dyDescent="0.25">
      <c r="A95" s="93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30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30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30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30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30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174" t="s">
        <v>14</v>
      </c>
      <c r="I74" s="69" t="s">
        <v>35</v>
      </c>
    </row>
    <row r="75" ht="13.2" customHeight="1" spans="1:13" x14ac:dyDescent="0.25">
      <c r="A75" s="71" t="s">
        <v>36</v>
      </c>
      <c r="B75" s="65">
        <f>SUM('Oct 24:Sept 25'!B75)</f>
        <v>0</v>
      </c>
      <c r="C75" s="3" t="s">
        <v>37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38</v>
      </c>
      <c r="B76" s="65">
        <f>SUM('Oct 24:Sept 25'!B76)</f>
        <v>0</v>
      </c>
      <c r="C76" s="3" t="s">
        <v>39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40</v>
      </c>
      <c r="B77" s="65">
        <f>SUM('Oct 24:Sept 25'!B77)</f>
        <v>0</v>
      </c>
      <c r="C77" s="3" t="s">
        <v>41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42</v>
      </c>
      <c r="B78" s="65">
        <f>SUM('Oct 24:Sept 25'!B78)</f>
        <v>0</v>
      </c>
      <c r="C78" s="3" t="s">
        <v>43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44</v>
      </c>
      <c r="B79" s="65">
        <f>SUM('Oct 24:Sept 25'!B79)</f>
        <v>0</v>
      </c>
      <c r="C79" s="3" t="s">
        <v>28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45</v>
      </c>
      <c r="B80" s="65">
        <f>SUM('Oct 24:Sept 25'!B80)</f>
        <v>0</v>
      </c>
      <c r="C80" s="3" t="s">
        <v>46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47</v>
      </c>
      <c r="B81" s="65">
        <f>SUM('Oct 24:Sept 25'!B81)</f>
        <v>0</v>
      </c>
      <c r="C81" s="3" t="s">
        <v>48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49</v>
      </c>
      <c r="B82" s="65">
        <f>SUM('Oct 24:Sept 25'!B82)</f>
        <v>0</v>
      </c>
      <c r="C82" s="3" t="s">
        <v>50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51</v>
      </c>
      <c r="B83" s="65">
        <f>SUM('Oct 24:Sept 25'!B83)</f>
        <v>0</v>
      </c>
      <c r="C83" s="3" t="s">
        <v>51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52</v>
      </c>
      <c r="B84" s="65">
        <f>SUM('Oct 24:Sept 25'!B84)</f>
        <v>0</v>
      </c>
      <c r="C84" s="3" t="s">
        <v>52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53</v>
      </c>
      <c r="B85" s="65">
        <f>SUM('Oct 24:Sept 25'!B85)</f>
        <v>0</v>
      </c>
      <c r="C85" s="3" t="s">
        <v>53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54</v>
      </c>
      <c r="B86" s="65">
        <f>SUM('Oct 24:Sept 25'!B86)</f>
        <v>0</v>
      </c>
      <c r="C86" s="3" t="s">
        <v>54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55</v>
      </c>
      <c r="B87" s="65">
        <f>SUM('Oct 24:Sept 25'!B87)</f>
        <v>0</v>
      </c>
      <c r="C87" s="3" t="s">
        <v>55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56</v>
      </c>
      <c r="B88" s="65">
        <f>SUM('Oct 24:Sept 25'!B88)</f>
        <v>0</v>
      </c>
      <c r="C88" s="3" t="s">
        <v>56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57</v>
      </c>
      <c r="B89" s="65">
        <f>SUM('Oct 24:Sept 25'!B89)</f>
        <v>0</v>
      </c>
      <c r="C89" s="3" t="s">
        <v>57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58</v>
      </c>
      <c r="B90" s="65">
        <f>SUM('Oct 24:Sept 25'!B90)</f>
        <v>0</v>
      </c>
      <c r="C90" s="3" t="s">
        <v>58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59</v>
      </c>
      <c r="B91" s="82">
        <f>SUM('Oct 24:Sept 25'!B91)</f>
        <v>0</v>
      </c>
      <c r="C91" s="83" t="s">
        <v>59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31</v>
      </c>
      <c r="C94" s="90"/>
      <c r="D94" s="68" t="s">
        <v>33</v>
      </c>
      <c r="E94" s="69" t="s">
        <v>34</v>
      </c>
      <c r="F94" s="70" t="s">
        <v>11</v>
      </c>
      <c r="G94" s="69" t="s">
        <v>13</v>
      </c>
      <c r="H94" s="174" t="s">
        <v>14</v>
      </c>
      <c r="I94" s="69" t="s">
        <v>35</v>
      </c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30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30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30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30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30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30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30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31</v>
      </c>
      <c r="C74" s="67" t="s">
        <v>32</v>
      </c>
      <c r="D74" s="68" t="s">
        <v>33</v>
      </c>
      <c r="E74" s="69" t="s">
        <v>34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36</v>
      </c>
      <c r="B75" s="65">
        <f>COUNTIF(B4:B70,"*RCL*")</f>
        <v>0</v>
      </c>
      <c r="C75" s="3" t="s">
        <v>37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38</v>
      </c>
      <c r="B76" s="65">
        <f>COUNTIF(B4:B70,"*NCL*")</f>
        <v>0</v>
      </c>
      <c r="C76" s="3" t="s">
        <v>39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40</v>
      </c>
      <c r="B77" s="65">
        <f>COUNTIF(B4:B70,"*DCL*")</f>
        <v>0</v>
      </c>
      <c r="C77" s="3" t="s">
        <v>41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42</v>
      </c>
      <c r="B78" s="65">
        <f>COUNTIF(B4:B70,"*CEL*")</f>
        <v>0</v>
      </c>
      <c r="C78" s="3" t="s">
        <v>43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44</v>
      </c>
      <c r="B79" s="65">
        <f>COUNTIF(B4:B70,"*CCL*")</f>
        <v>0</v>
      </c>
      <c r="C79" s="3" t="s">
        <v>28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45</v>
      </c>
      <c r="B80" s="65">
        <f>COUNTIF(B4:B70,"*PCL*")</f>
        <v>0</v>
      </c>
      <c r="C80" s="3" t="s">
        <v>46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47</v>
      </c>
      <c r="B81" s="65">
        <f>COUNTIF(B4:B70,"*HAL*")</f>
        <v>0</v>
      </c>
      <c r="C81" s="3" t="s">
        <v>48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49</v>
      </c>
      <c r="B82" s="65">
        <f>COUNTIF(B4:B70,"*Silver*")</f>
        <v>0</v>
      </c>
      <c r="C82" s="3" t="s">
        <v>50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51</v>
      </c>
      <c r="B83" s="65">
        <f>COUNTIF(B4:B70,"*Viking*")</f>
        <v>0</v>
      </c>
      <c r="C83" s="3" t="s">
        <v>51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52</v>
      </c>
      <c r="B84" s="65">
        <f>COUNTIF(B4:B70,"*Azamara*")</f>
        <v>0</v>
      </c>
      <c r="C84" s="3" t="s">
        <v>52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53</v>
      </c>
      <c r="B85" s="65">
        <f>COUNTIF(B4:B70,"*TUI*")</f>
        <v>0</v>
      </c>
      <c r="C85" s="3" t="s">
        <v>53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54</v>
      </c>
      <c r="B86" s="65">
        <f>COUNTIF(B4:B70,"*Marella*")</f>
        <v>0</v>
      </c>
      <c r="C86" s="3" t="s">
        <v>54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55</v>
      </c>
      <c r="B87" s="65">
        <f>COUNTIF(B4:B70,"*MSC*")</f>
        <v>0</v>
      </c>
      <c r="C87" s="3" t="s">
        <v>55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56</v>
      </c>
      <c r="B88" s="65">
        <f>COUNTIF(B4:B70,"*Regent*")</f>
        <v>0</v>
      </c>
      <c r="C88" s="3" t="s">
        <v>56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57</v>
      </c>
      <c r="B89" s="65">
        <f>COUNTIF(B5:B71,"*Windstar*")</f>
        <v>0</v>
      </c>
      <c r="C89" s="3" t="s">
        <v>57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58</v>
      </c>
      <c r="B90" s="65">
        <f>COUNTIF(B6:B72,"*Explora*")</f>
        <v>0</v>
      </c>
      <c r="C90" s="3" t="s">
        <v>58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59</v>
      </c>
      <c r="B91" s="82">
        <f>COUNTIF(B7:B73,"*Cunard*")</f>
        <v>0</v>
      </c>
      <c r="C91" s="83" t="s">
        <v>59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31</v>
      </c>
      <c r="C94" s="90"/>
      <c r="D94" s="91" t="s">
        <v>33</v>
      </c>
      <c r="E94" s="69" t="s">
        <v>34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60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61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62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29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63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64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65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66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67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68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69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70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71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72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73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74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75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76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77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78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79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80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81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82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