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<sst xmlns="http://schemas.openxmlformats.org/spreadsheetml/2006/main" count="2016" uniqueCount="79">
  <si>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</si>
  <si>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</si>
  <si>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</si>
  <si>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</si>
  <si>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</si>
  <si>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</si>
  <si>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</si>
  <si>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</si>
  <si>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</si>
  <si>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</si>
  <si>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</si>
  <si>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</si>
  <si>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</si>
  <si>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</si>
  <si>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</si>
  <si>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</si>
  <si>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</si>
  <si>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</si>
  <si>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</si>
  <si>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PRIDE</t>
  </si>
  <si>
    <t>CONQUEST</t>
  </si>
  <si>
    <t>VISTA</t>
  </si>
  <si>
    <t>09/08/2025</t>
  </si>
  <si>
    <t>FREEDOM</t>
  </si>
  <si>
    <t>09/09/25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</si>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</sst>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52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175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52</v>
      </c>
      <c r="E6" s="36">
        <v>150</v>
      </c>
      <c r="F6" s="35">
        <v>52</v>
      </c>
      <c r="G6" s="36">
        <v>135</v>
      </c>
      <c r="H6" s="35">
        <v>82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186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82</v>
      </c>
      <c r="E7" s="36">
        <v>180</v>
      </c>
      <c r="F7" s="35">
        <v>80</v>
      </c>
      <c r="G7" s="36">
        <v>180</v>
      </c>
      <c r="H7" s="35">
        <v>112</v>
      </c>
      <c r="I7" s="36">
        <v>190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17210</v>
      </c>
      <c r="BU7" s="45">
        <v>274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21</v>
      </c>
      <c r="D8" s="35">
        <v>82</v>
      </c>
      <c r="E8" s="36">
        <v>180</v>
      </c>
      <c r="F8" s="35">
        <v>80</v>
      </c>
      <c r="G8" s="36">
        <v>180</v>
      </c>
      <c r="H8" s="35">
        <v>112</v>
      </c>
      <c r="I8" s="36">
        <v>190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17210</v>
      </c>
      <c r="BU8" s="45">
        <v>274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21</v>
      </c>
      <c r="D9" s="35">
        <v>82</v>
      </c>
      <c r="E9" s="36">
        <v>180</v>
      </c>
      <c r="F9" s="35">
        <v>80</v>
      </c>
      <c r="G9" s="36">
        <v>180</v>
      </c>
      <c r="H9" s="35">
        <v>112</v>
      </c>
      <c r="I9" s="36">
        <v>190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17210</v>
      </c>
      <c r="BU9" s="45">
        <v>274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82</v>
      </c>
      <c r="E10" s="36">
        <v>180</v>
      </c>
      <c r="F10" s="35">
        <v>80</v>
      </c>
      <c r="G10" s="36">
        <v>180</v>
      </c>
      <c r="H10" s="35">
        <v>112</v>
      </c>
      <c r="I10" s="36">
        <v>190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17210</v>
      </c>
      <c r="BU10" s="45">
        <v>274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22</v>
      </c>
      <c r="B11" s="33" t="s">
        <v>17</v>
      </c>
      <c r="C11" s="34" t="s">
        <v>23</v>
      </c>
      <c r="D11" s="35">
        <v>72</v>
      </c>
      <c r="E11" s="36">
        <v>180</v>
      </c>
      <c r="F11" s="35">
        <v>60</v>
      </c>
      <c r="G11" s="36">
        <v>150</v>
      </c>
      <c r="H11" s="35">
        <v>82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17710</v>
      </c>
      <c r="BU11" s="45">
        <v>214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22</v>
      </c>
      <c r="B12" s="33" t="s">
        <v>17</v>
      </c>
      <c r="C12" s="34" t="s">
        <v>23</v>
      </c>
      <c r="D12" s="35">
        <v>72</v>
      </c>
      <c r="E12" s="36">
        <v>180</v>
      </c>
      <c r="F12" s="35">
        <v>60</v>
      </c>
      <c r="G12" s="36">
        <v>150</v>
      </c>
      <c r="H12" s="35">
        <v>82</v>
      </c>
      <c r="I12" s="36">
        <v>150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30605</v>
      </c>
      <c r="BU12" s="45">
        <v>214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22</v>
      </c>
      <c r="B13" s="33" t="s">
        <v>17</v>
      </c>
      <c r="C13" s="34" t="s">
        <v>21</v>
      </c>
      <c r="D13" s="35">
        <v>72</v>
      </c>
      <c r="E13" s="36">
        <v>180</v>
      </c>
      <c r="F13" s="35">
        <v>60</v>
      </c>
      <c r="G13" s="36">
        <v>150</v>
      </c>
      <c r="H13" s="35">
        <v>82</v>
      </c>
      <c r="I13" s="36">
        <v>150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30605</v>
      </c>
      <c r="BU13" s="45">
        <v>214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22</v>
      </c>
      <c r="B14" s="33" t="s">
        <v>17</v>
      </c>
      <c r="C14" s="34" t="s">
        <v>23</v>
      </c>
      <c r="D14" s="35">
        <v>72</v>
      </c>
      <c r="E14" s="36">
        <v>180</v>
      </c>
      <c r="F14" s="35">
        <v>60</v>
      </c>
      <c r="G14" s="36">
        <v>150</v>
      </c>
      <c r="H14" s="35">
        <v>82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30605</v>
      </c>
      <c r="BU14" s="45">
        <v>214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24</v>
      </c>
      <c r="B15" s="33" t="s">
        <v>17</v>
      </c>
      <c r="C15" s="34" t="s">
        <v>20</v>
      </c>
      <c r="D15" s="35">
        <v>72</v>
      </c>
      <c r="E15" s="36">
        <v>180</v>
      </c>
      <c r="F15" s="35">
        <v>60</v>
      </c>
      <c r="G15" s="36">
        <v>150</v>
      </c>
      <c r="H15" s="35">
        <v>82</v>
      </c>
      <c r="I15" s="36">
        <v>150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30605</v>
      </c>
      <c r="BU15" s="45">
        <v>214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68" t="s">
        <v>30</v>
      </c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68" t="s">
        <v>30</v>
      </c>
    </row>
    <row r="95" ht="13.2" customHeight="1" spans="1:9" x14ac:dyDescent="0.25">
      <c r="A95" s="92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173" t="s">
        <v>14</v>
      </c>
      <c r="I74" s="68" t="s">
        <v>30</v>
      </c>
    </row>
    <row r="75" ht="13.2" customHeight="1" spans="1:13" x14ac:dyDescent="0.25">
      <c r="A75" s="70" t="s">
        <v>31</v>
      </c>
      <c r="B75" s="64">
        <f>SUM('Oct 24:Sept 25'!B75)</f>
        <v>0</v>
      </c>
      <c r="C75" s="3" t="s">
        <v>32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33</v>
      </c>
      <c r="B76" s="64">
        <f>SUM('Oct 24:Sept 25'!B76)</f>
        <v>0</v>
      </c>
      <c r="C76" s="3" t="s">
        <v>34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35</v>
      </c>
      <c r="B77" s="64">
        <f>SUM('Oct 24:Sept 25'!B77)</f>
        <v>0</v>
      </c>
      <c r="C77" s="3" t="s">
        <v>36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37</v>
      </c>
      <c r="B78" s="64">
        <f>SUM('Oct 24:Sept 25'!B78)</f>
        <v>0</v>
      </c>
      <c r="C78" s="3" t="s">
        <v>38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39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40</v>
      </c>
      <c r="B80" s="64">
        <f>SUM('Oct 24:Sept 25'!B80)</f>
        <v>0</v>
      </c>
      <c r="C80" s="3" t="s">
        <v>41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42</v>
      </c>
      <c r="B81" s="64">
        <f>SUM('Oct 24:Sept 25'!B81)</f>
        <v>0</v>
      </c>
      <c r="C81" s="3" t="s">
        <v>43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44</v>
      </c>
      <c r="B82" s="64">
        <f>SUM('Oct 24:Sept 25'!B82)</f>
        <v>0</v>
      </c>
      <c r="C82" s="3" t="s">
        <v>45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46</v>
      </c>
      <c r="B83" s="64">
        <f>SUM('Oct 24:Sept 25'!B83)</f>
        <v>0</v>
      </c>
      <c r="C83" s="3" t="s">
        <v>46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47</v>
      </c>
      <c r="B84" s="64">
        <f>SUM('Oct 24:Sept 25'!B84)</f>
        <v>0</v>
      </c>
      <c r="C84" s="3" t="s">
        <v>47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48</v>
      </c>
      <c r="B85" s="64">
        <f>SUM('Oct 24:Sept 25'!B85)</f>
        <v>0</v>
      </c>
      <c r="C85" s="3" t="s">
        <v>48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49</v>
      </c>
      <c r="B86" s="64">
        <f>SUM('Oct 24:Sept 25'!B86)</f>
        <v>0</v>
      </c>
      <c r="C86" s="3" t="s">
        <v>49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50</v>
      </c>
      <c r="B87" s="64">
        <f>SUM('Oct 24:Sept 25'!B87)</f>
        <v>0</v>
      </c>
      <c r="C87" s="3" t="s">
        <v>50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51</v>
      </c>
      <c r="B88" s="64">
        <f>SUM('Oct 24:Sept 25'!B88)</f>
        <v>0</v>
      </c>
      <c r="C88" s="3" t="s">
        <v>51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52</v>
      </c>
      <c r="B89" s="64">
        <f>SUM('Oct 24:Sept 25'!B89)</f>
        <v>0</v>
      </c>
      <c r="C89" s="3" t="s">
        <v>52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53</v>
      </c>
      <c r="B90" s="64">
        <f>SUM('Oct 24:Sept 25'!B90)</f>
        <v>0</v>
      </c>
      <c r="C90" s="3" t="s">
        <v>53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54</v>
      </c>
      <c r="B91" s="81">
        <f>SUM('Oct 24:Sept 25'!B91)</f>
        <v>0</v>
      </c>
      <c r="C91" s="82" t="s">
        <v>54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26</v>
      </c>
      <c r="C94" s="89"/>
      <c r="D94" s="67" t="s">
        <v>28</v>
      </c>
      <c r="E94" s="68" t="s">
        <v>29</v>
      </c>
      <c r="F94" s="69" t="s">
        <v>11</v>
      </c>
      <c r="G94" s="68" t="s">
        <v>13</v>
      </c>
      <c r="H94" s="173" t="s">
        <v>14</v>
      </c>
      <c r="I94" s="68" t="s">
        <v>30</v>
      </c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25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25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26</v>
      </c>
      <c r="C74" s="66" t="s">
        <v>27</v>
      </c>
      <c r="D74" s="67" t="s">
        <v>28</v>
      </c>
      <c r="E74" s="68" t="s">
        <v>29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31</v>
      </c>
      <c r="B75" s="64">
        <f>COUNTIF(B4:B70,"*RCL*")</f>
        <v>0</v>
      </c>
      <c r="C75" s="3" t="s">
        <v>32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33</v>
      </c>
      <c r="B76" s="64">
        <f>COUNTIF(B4:B70,"*NCL*")</f>
        <v>0</v>
      </c>
      <c r="C76" s="3" t="s">
        <v>34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35</v>
      </c>
      <c r="B77" s="64">
        <f>COUNTIF(B4:B70,"*DCL*")</f>
        <v>0</v>
      </c>
      <c r="C77" s="3" t="s">
        <v>36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37</v>
      </c>
      <c r="B78" s="64">
        <f>COUNTIF(B4:B70,"*CEL*")</f>
        <v>0</v>
      </c>
      <c r="C78" s="3" t="s">
        <v>38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39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40</v>
      </c>
      <c r="B80" s="64">
        <f>COUNTIF(B4:B70,"*PCL*")</f>
        <v>0</v>
      </c>
      <c r="C80" s="3" t="s">
        <v>41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42</v>
      </c>
      <c r="B81" s="64">
        <f>COUNTIF(B4:B70,"*HAL*")</f>
        <v>0</v>
      </c>
      <c r="C81" s="3" t="s">
        <v>43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44</v>
      </c>
      <c r="B82" s="64">
        <f>COUNTIF(B4:B70,"*Silver*")</f>
        <v>0</v>
      </c>
      <c r="C82" s="3" t="s">
        <v>45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46</v>
      </c>
      <c r="B83" s="64">
        <f>COUNTIF(B4:B70,"*Viking*")</f>
        <v>0</v>
      </c>
      <c r="C83" s="3" t="s">
        <v>46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47</v>
      </c>
      <c r="B84" s="64">
        <f>COUNTIF(B4:B70,"*Azamara*")</f>
        <v>0</v>
      </c>
      <c r="C84" s="3" t="s">
        <v>47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48</v>
      </c>
      <c r="B85" s="64">
        <f>COUNTIF(B4:B70,"*TUI*")</f>
        <v>0</v>
      </c>
      <c r="C85" s="3" t="s">
        <v>48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49</v>
      </c>
      <c r="B86" s="64">
        <f>COUNTIF(B4:B70,"*Marella*")</f>
        <v>0</v>
      </c>
      <c r="C86" s="3" t="s">
        <v>49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50</v>
      </c>
      <c r="B87" s="64">
        <f>COUNTIF(B4:B70,"*MSC*")</f>
        <v>0</v>
      </c>
      <c r="C87" s="3" t="s">
        <v>50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51</v>
      </c>
      <c r="B88" s="64">
        <f>COUNTIF(B4:B70,"*Regent*")</f>
        <v>0</v>
      </c>
      <c r="C88" s="3" t="s">
        <v>51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52</v>
      </c>
      <c r="B89" s="64">
        <f>COUNTIF(B5:B71,"*Windstar*")</f>
        <v>0</v>
      </c>
      <c r="C89" s="3" t="s">
        <v>52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53</v>
      </c>
      <c r="B90" s="64">
        <f>COUNTIF(B6:B72,"*Explora*")</f>
        <v>0</v>
      </c>
      <c r="C90" s="3" t="s">
        <v>53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54</v>
      </c>
      <c r="B91" s="81">
        <f>COUNTIF(B7:B73,"*Cunard*")</f>
        <v>0</v>
      </c>
      <c r="C91" s="82" t="s">
        <v>54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26</v>
      </c>
      <c r="C94" s="89"/>
      <c r="D94" s="90" t="s">
        <v>28</v>
      </c>
      <c r="E94" s="68" t="s">
        <v>29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55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56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57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