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<sst xmlns="http://schemas.openxmlformats.org/spreadsheetml/2006/main" count="2001" uniqueCount="76">
  <si>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</si>
  <si>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</si>
  <si>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</si>
  <si>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</si>
  <si>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</si>
  <si>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</si>
  <si>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</si>
  <si>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</si>
  <si>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</si>
  <si>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</si>
  <si>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</si>
  <si>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</si>
  <si>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</si>
  <si>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</si>
  <si>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</si>
  <si>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</si>
  <si>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</si>
  <si>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</si>
  <si>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All Ships</t>
  </si>
  <si>
    <t>Ship C - Catamaran Sail &amp; Snorkel</t>
  </si>
  <si>
    <t>Ship C - Champagne Adults Only</t>
  </si>
  <si>
    <t>Ship C - Invisible Boat Family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</si>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</sst>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48</v>
      </c>
      <c r="E4" s="36">
        <v>150</v>
      </c>
      <c r="F4" s="35">
        <v>45</v>
      </c>
      <c r="G4" s="36">
        <v>135</v>
      </c>
      <c r="H4" s="35">
        <v>78</v>
      </c>
      <c r="I4" s="36">
        <v>135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3315</v>
      </c>
      <c r="BU4" s="46">
        <v>171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 t="s">
        <v>16</v>
      </c>
      <c r="B5" s="33" t="s">
        <v>19</v>
      </c>
      <c r="C5" s="34"/>
      <c r="D5" s="37"/>
      <c r="E5" s="36"/>
      <c r="F5" s="37"/>
      <c r="G5" s="36"/>
      <c r="H5" s="37">
        <v>50</v>
      </c>
      <c r="I5" s="36"/>
      <c r="J5" s="37">
        <v>16</v>
      </c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>
        <v>350</v>
      </c>
      <c r="BU5" s="46">
        <v>16</v>
      </c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 t="s">
        <v>16</v>
      </c>
      <c r="B6" s="33" t="s">
        <v>20</v>
      </c>
      <c r="C6" s="34"/>
      <c r="D6" s="37"/>
      <c r="E6" s="36"/>
      <c r="F6" s="37"/>
      <c r="G6" s="36"/>
      <c r="H6" s="37">
        <v>45</v>
      </c>
      <c r="I6" s="36"/>
      <c r="J6" s="37">
        <v>15</v>
      </c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>
        <v>355</v>
      </c>
      <c r="BU6" s="46">
        <v>15</v>
      </c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 t="s">
        <v>16</v>
      </c>
      <c r="B7" s="33" t="s">
        <v>21</v>
      </c>
      <c r="C7" s="34"/>
      <c r="D7" s="37"/>
      <c r="E7" s="36"/>
      <c r="F7" s="37"/>
      <c r="G7" s="36"/>
      <c r="H7" s="37">
        <v>45</v>
      </c>
      <c r="I7" s="36"/>
      <c r="J7" s="37">
        <v>26</v>
      </c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>
        <v>400</v>
      </c>
      <c r="BU7" s="46">
        <v>26</v>
      </c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 t="s">
        <v>16</v>
      </c>
      <c r="B8" s="33" t="s">
        <v>19</v>
      </c>
      <c r="C8" s="34"/>
      <c r="D8" s="37"/>
      <c r="E8" s="36"/>
      <c r="F8" s="37"/>
      <c r="G8" s="36"/>
      <c r="H8" s="37">
        <v>50</v>
      </c>
      <c r="I8" s="36"/>
      <c r="J8" s="37">
        <v>16</v>
      </c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>
        <v>350</v>
      </c>
      <c r="BU8" s="46">
        <v>16</v>
      </c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 t="s">
        <v>16</v>
      </c>
      <c r="B9" s="33" t="s">
        <v>20</v>
      </c>
      <c r="C9" s="34"/>
      <c r="D9" s="37"/>
      <c r="E9" s="36"/>
      <c r="F9" s="37"/>
      <c r="G9" s="36"/>
      <c r="H9" s="37">
        <v>45</v>
      </c>
      <c r="I9" s="36"/>
      <c r="J9" s="37">
        <v>15</v>
      </c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>
        <v>355</v>
      </c>
      <c r="BU9" s="46">
        <v>15</v>
      </c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 t="s">
        <v>16</v>
      </c>
      <c r="B10" s="33" t="s">
        <v>21</v>
      </c>
      <c r="C10" s="34"/>
      <c r="D10" s="37"/>
      <c r="E10" s="36"/>
      <c r="F10" s="37"/>
      <c r="G10" s="36"/>
      <c r="H10" s="37">
        <v>45</v>
      </c>
      <c r="I10" s="36"/>
      <c r="J10" s="37">
        <v>26</v>
      </c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>
        <v>400</v>
      </c>
      <c r="BU10" s="46">
        <v>26</v>
      </c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 t="s">
        <v>16</v>
      </c>
      <c r="B11" s="33" t="s">
        <v>19</v>
      </c>
      <c r="C11" s="34"/>
      <c r="D11" s="37"/>
      <c r="E11" s="36"/>
      <c r="F11" s="37"/>
      <c r="G11" s="36"/>
      <c r="H11" s="37">
        <v>50</v>
      </c>
      <c r="I11" s="36"/>
      <c r="J11" s="37">
        <v>16</v>
      </c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>
        <v>350</v>
      </c>
      <c r="BU11" s="46">
        <v>16</v>
      </c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 t="s">
        <v>16</v>
      </c>
      <c r="B12" s="33" t="s">
        <v>20</v>
      </c>
      <c r="C12" s="34"/>
      <c r="D12" s="37"/>
      <c r="E12" s="36"/>
      <c r="F12" s="37"/>
      <c r="G12" s="36"/>
      <c r="H12" s="37">
        <v>45</v>
      </c>
      <c r="I12" s="36"/>
      <c r="J12" s="37">
        <v>15</v>
      </c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>
        <v>355</v>
      </c>
      <c r="BU12" s="46">
        <v>15</v>
      </c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 t="s">
        <v>16</v>
      </c>
      <c r="B13" s="33" t="s">
        <v>21</v>
      </c>
      <c r="C13" s="34"/>
      <c r="D13" s="37"/>
      <c r="E13" s="36"/>
      <c r="F13" s="37"/>
      <c r="G13" s="36"/>
      <c r="H13" s="37">
        <v>45</v>
      </c>
      <c r="I13" s="36"/>
      <c r="J13" s="37">
        <v>26</v>
      </c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>
        <v>400</v>
      </c>
      <c r="BU13" s="46">
        <v>26</v>
      </c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22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69" t="s">
        <v>27</v>
      </c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69" t="s">
        <v>27</v>
      </c>
    </row>
    <row r="95" ht="13.2" customHeight="1" spans="1:9" x14ac:dyDescent="0.25">
      <c r="A95" s="93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22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22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28</v>
      </c>
      <c r="B75" s="65">
        <f>COUNTIF(B4:B70,"*RCL*")</f>
        <v>0</v>
      </c>
      <c r="C75" s="3" t="s">
        <v>29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30</v>
      </c>
      <c r="B76" s="65">
        <f>COUNTIF(B4:B70,"*NCL*")</f>
        <v>0</v>
      </c>
      <c r="C76" s="3" t="s">
        <v>31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32</v>
      </c>
      <c r="B77" s="65">
        <f>COUNTIF(B4:B70,"*DCL*")</f>
        <v>0</v>
      </c>
      <c r="C77" s="3" t="s">
        <v>33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34</v>
      </c>
      <c r="B78" s="65">
        <f>COUNTIF(B4:B70,"*CEL*")</f>
        <v>0</v>
      </c>
      <c r="C78" s="3" t="s">
        <v>35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36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37</v>
      </c>
      <c r="B80" s="65">
        <f>COUNTIF(B4:B70,"*PCL*")</f>
        <v>0</v>
      </c>
      <c r="C80" s="3" t="s">
        <v>38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39</v>
      </c>
      <c r="B81" s="65">
        <f>COUNTIF(B4:B70,"*HAL*")</f>
        <v>0</v>
      </c>
      <c r="C81" s="3" t="s">
        <v>40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41</v>
      </c>
      <c r="B82" s="65">
        <f>COUNTIF(B4:B70,"*Silver*")</f>
        <v>0</v>
      </c>
      <c r="C82" s="3" t="s">
        <v>42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43</v>
      </c>
      <c r="B83" s="65">
        <f>COUNTIF(B4:B70,"*Viking*")</f>
        <v>0</v>
      </c>
      <c r="C83" s="3" t="s">
        <v>43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44</v>
      </c>
      <c r="B84" s="65">
        <f>COUNTIF(B4:B70,"*Azamara*")</f>
        <v>0</v>
      </c>
      <c r="C84" s="3" t="s">
        <v>44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45</v>
      </c>
      <c r="B85" s="65">
        <f>COUNTIF(B4:B70,"*TUI*")</f>
        <v>0</v>
      </c>
      <c r="C85" s="3" t="s">
        <v>45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46</v>
      </c>
      <c r="B86" s="65">
        <f>COUNTIF(B4:B70,"*Marella*")</f>
        <v>0</v>
      </c>
      <c r="C86" s="3" t="s">
        <v>46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47</v>
      </c>
      <c r="B87" s="65">
        <f>COUNTIF(B4:B70,"*MSC*")</f>
        <v>0</v>
      </c>
      <c r="C87" s="3" t="s">
        <v>47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48</v>
      </c>
      <c r="B88" s="65">
        <f>COUNTIF(B4:B70,"*Regent*")</f>
        <v>0</v>
      </c>
      <c r="C88" s="3" t="s">
        <v>48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49</v>
      </c>
      <c r="B89" s="65">
        <f>COUNTIF(B5:B71,"*Windstar*")</f>
        <v>0</v>
      </c>
      <c r="C89" s="3" t="s">
        <v>49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50</v>
      </c>
      <c r="B90" s="65">
        <f>COUNTIF(B6:B72,"*Explora*")</f>
        <v>0</v>
      </c>
      <c r="C90" s="3" t="s">
        <v>50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51</v>
      </c>
      <c r="B91" s="82">
        <f>COUNTIF(B7:B73,"*Cunard*")</f>
        <v>0</v>
      </c>
      <c r="C91" s="83" t="s">
        <v>51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23</v>
      </c>
      <c r="C94" s="90"/>
      <c r="D94" s="91" t="s">
        <v>25</v>
      </c>
      <c r="E94" s="69" t="s">
        <v>26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22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23</v>
      </c>
      <c r="C74" s="67" t="s">
        <v>24</v>
      </c>
      <c r="D74" s="68" t="s">
        <v>25</v>
      </c>
      <c r="E74" s="69" t="s">
        <v>26</v>
      </c>
      <c r="F74" s="70" t="s">
        <v>11</v>
      </c>
      <c r="G74" s="69" t="s">
        <v>13</v>
      </c>
      <c r="H74" s="174" t="s">
        <v>14</v>
      </c>
      <c r="I74" s="69" t="s">
        <v>27</v>
      </c>
    </row>
    <row r="75" ht="13.2" customHeight="1" spans="1:13" x14ac:dyDescent="0.25">
      <c r="A75" s="71" t="s">
        <v>28</v>
      </c>
      <c r="B75" s="65">
        <f>SUM('Oct 24:Sept 25'!B75)</f>
        <v>0</v>
      </c>
      <c r="C75" s="3" t="s">
        <v>29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30</v>
      </c>
      <c r="B76" s="65">
        <f>SUM('Oct 24:Sept 25'!B76)</f>
        <v>0</v>
      </c>
      <c r="C76" s="3" t="s">
        <v>31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32</v>
      </c>
      <c r="B77" s="65">
        <f>SUM('Oct 24:Sept 25'!B77)</f>
        <v>0</v>
      </c>
      <c r="C77" s="3" t="s">
        <v>33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34</v>
      </c>
      <c r="B78" s="65">
        <f>SUM('Oct 24:Sept 25'!B78)</f>
        <v>0</v>
      </c>
      <c r="C78" s="3" t="s">
        <v>35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36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37</v>
      </c>
      <c r="B80" s="65">
        <f>SUM('Oct 24:Sept 25'!B80)</f>
        <v>0</v>
      </c>
      <c r="C80" s="3" t="s">
        <v>38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39</v>
      </c>
      <c r="B81" s="65">
        <f>SUM('Oct 24:Sept 25'!B81)</f>
        <v>0</v>
      </c>
      <c r="C81" s="3" t="s">
        <v>40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41</v>
      </c>
      <c r="B82" s="65">
        <f>SUM('Oct 24:Sept 25'!B82)</f>
        <v>0</v>
      </c>
      <c r="C82" s="3" t="s">
        <v>42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43</v>
      </c>
      <c r="B83" s="65">
        <f>SUM('Oct 24:Sept 25'!B83)</f>
        <v>0</v>
      </c>
      <c r="C83" s="3" t="s">
        <v>43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44</v>
      </c>
      <c r="B84" s="65">
        <f>SUM('Oct 24:Sept 25'!B84)</f>
        <v>0</v>
      </c>
      <c r="C84" s="3" t="s">
        <v>44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45</v>
      </c>
      <c r="B85" s="65">
        <f>SUM('Oct 24:Sept 25'!B85)</f>
        <v>0</v>
      </c>
      <c r="C85" s="3" t="s">
        <v>45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46</v>
      </c>
      <c r="B86" s="65">
        <f>SUM('Oct 24:Sept 25'!B86)</f>
        <v>0</v>
      </c>
      <c r="C86" s="3" t="s">
        <v>46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47</v>
      </c>
      <c r="B87" s="65">
        <f>SUM('Oct 24:Sept 25'!B87)</f>
        <v>0</v>
      </c>
      <c r="C87" s="3" t="s">
        <v>47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48</v>
      </c>
      <c r="B88" s="65">
        <f>SUM('Oct 24:Sept 25'!B88)</f>
        <v>0</v>
      </c>
      <c r="C88" s="3" t="s">
        <v>48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49</v>
      </c>
      <c r="B89" s="65">
        <f>SUM('Oct 24:Sept 25'!B89)</f>
        <v>0</v>
      </c>
      <c r="C89" s="3" t="s">
        <v>49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50</v>
      </c>
      <c r="B90" s="65">
        <f>SUM('Oct 24:Sept 25'!B90)</f>
        <v>0</v>
      </c>
      <c r="C90" s="3" t="s">
        <v>50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51</v>
      </c>
      <c r="B91" s="82">
        <f>SUM('Oct 24:Sept 25'!B91)</f>
        <v>0</v>
      </c>
      <c r="C91" s="83" t="s">
        <v>51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23</v>
      </c>
      <c r="C94" s="90"/>
      <c r="D94" s="68" t="s">
        <v>25</v>
      </c>
      <c r="E94" s="69" t="s">
        <v>26</v>
      </c>
      <c r="F94" s="70" t="s">
        <v>11</v>
      </c>
      <c r="G94" s="69" t="s">
        <v>13</v>
      </c>
      <c r="H94" s="174" t="s">
        <v>14</v>
      </c>
      <c r="I94" s="69" t="s">
        <v>27</v>
      </c>
    </row>
    <row r="95" ht="13.2" customHeight="1" spans="1:9" x14ac:dyDescent="0.25">
      <c r="A95" s="115" t="s">
        <v>52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53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54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55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56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57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58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59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60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61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62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63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64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65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66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67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68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69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70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71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72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73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74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75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