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r.JAVARA-LAPTOP\Documents\AKUC\Yearly report\2021\"/>
    </mc:Choice>
  </mc:AlternateContent>
  <xr:revisionPtr revIDLastSave="0" documentId="13_ncr:1_{31838E20-4DAA-43A8-B326-B5F9AC6E9557}" xr6:coauthVersionLast="47" xr6:coauthVersionMax="47" xr10:uidLastSave="{00000000-0000-0000-0000-000000000000}"/>
  <bookViews>
    <workbookView xWindow="890" yWindow="-110" windowWidth="18420" windowHeight="11020" activeTab="2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3">Cashflow!$A$1:$D$21</definedName>
    <definedName name="_xlnm.Print_Area" localSheetId="2">Expenditure!$A$1:$G$125</definedName>
    <definedName name="_xlnm.Print_Area" localSheetId="0">Summary!$A$1:$K$33</definedName>
    <definedName name="_xlnm.Print_Titles" localSheetId="2">Expenditure!$1:$4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3" i="4"/>
  <c r="B10" i="4"/>
  <c r="C8" i="4"/>
  <c r="B8" i="4"/>
  <c r="B7" i="4"/>
  <c r="B6" i="4"/>
  <c r="B5" i="4"/>
  <c r="B4" i="4"/>
  <c r="F98" i="3"/>
  <c r="F97" i="3"/>
  <c r="F76" i="3"/>
  <c r="F64" i="3"/>
  <c r="F61" i="3"/>
  <c r="F47" i="3"/>
  <c r="F45" i="3"/>
  <c r="F44" i="3"/>
  <c r="F37" i="3"/>
  <c r="F35" i="3"/>
  <c r="F117" i="3"/>
  <c r="F105" i="3"/>
  <c r="F87" i="3"/>
  <c r="F86" i="3"/>
  <c r="F70" i="3"/>
  <c r="F68" i="3"/>
  <c r="F51" i="3"/>
  <c r="F31" i="3"/>
  <c r="F20" i="2"/>
  <c r="F17" i="2"/>
  <c r="F12" i="2"/>
  <c r="F9" i="2"/>
  <c r="H123" i="3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S94" i="3"/>
  <c r="R94" i="3"/>
  <c r="Q94" i="3"/>
  <c r="P94" i="3"/>
  <c r="O94" i="3"/>
  <c r="N94" i="3"/>
  <c r="M94" i="3"/>
  <c r="L94" i="3"/>
  <c r="K94" i="3"/>
  <c r="J94" i="3"/>
  <c r="I94" i="3"/>
  <c r="H94" i="3"/>
  <c r="S80" i="3"/>
  <c r="R80" i="3"/>
  <c r="Q80" i="3"/>
  <c r="P80" i="3"/>
  <c r="O80" i="3"/>
  <c r="N80" i="3"/>
  <c r="M80" i="3"/>
  <c r="L80" i="3"/>
  <c r="K80" i="3"/>
  <c r="J80" i="3"/>
  <c r="I80" i="3"/>
  <c r="H80" i="3"/>
  <c r="S72" i="3"/>
  <c r="R72" i="3"/>
  <c r="Q72" i="3"/>
  <c r="P72" i="3"/>
  <c r="O72" i="3"/>
  <c r="N72" i="3"/>
  <c r="M72" i="3"/>
  <c r="L72" i="3"/>
  <c r="K72" i="3"/>
  <c r="J72" i="3"/>
  <c r="I72" i="3"/>
  <c r="H72" i="3"/>
  <c r="S65" i="3"/>
  <c r="R65" i="3"/>
  <c r="Q65" i="3"/>
  <c r="P65" i="3"/>
  <c r="O65" i="3"/>
  <c r="N65" i="3"/>
  <c r="M65" i="3"/>
  <c r="L65" i="3"/>
  <c r="K65" i="3"/>
  <c r="J65" i="3"/>
  <c r="I65" i="3"/>
  <c r="H65" i="3"/>
  <c r="S58" i="3"/>
  <c r="R58" i="3"/>
  <c r="Q58" i="3"/>
  <c r="P58" i="3"/>
  <c r="O58" i="3"/>
  <c r="N58" i="3"/>
  <c r="M58" i="3"/>
  <c r="L58" i="3"/>
  <c r="K58" i="3"/>
  <c r="J58" i="3"/>
  <c r="I58" i="3"/>
  <c r="H58" i="3"/>
  <c r="S48" i="3"/>
  <c r="R48" i="3"/>
  <c r="Q48" i="3"/>
  <c r="P48" i="3"/>
  <c r="O48" i="3"/>
  <c r="N48" i="3"/>
  <c r="M48" i="3"/>
  <c r="L48" i="3"/>
  <c r="K48" i="3"/>
  <c r="J48" i="3"/>
  <c r="I48" i="3"/>
  <c r="H48" i="3"/>
  <c r="S32" i="3"/>
  <c r="R32" i="3"/>
  <c r="Q32" i="3"/>
  <c r="P32" i="3"/>
  <c r="O32" i="3"/>
  <c r="N32" i="3"/>
  <c r="M32" i="3"/>
  <c r="M112" i="3" s="1"/>
  <c r="L32" i="3"/>
  <c r="L112" i="3" s="1"/>
  <c r="K32" i="3"/>
  <c r="J32" i="3"/>
  <c r="I32" i="3"/>
  <c r="H32" i="3"/>
  <c r="S28" i="2"/>
  <c r="R28" i="2"/>
  <c r="Q28" i="2"/>
  <c r="P28" i="2"/>
  <c r="O28" i="2"/>
  <c r="N28" i="2"/>
  <c r="M28" i="2"/>
  <c r="L28" i="2"/>
  <c r="K28" i="2"/>
  <c r="J28" i="2"/>
  <c r="I28" i="2"/>
  <c r="H28" i="2"/>
  <c r="S22" i="2"/>
  <c r="R22" i="2"/>
  <c r="Q22" i="2"/>
  <c r="P22" i="2"/>
  <c r="O22" i="2"/>
  <c r="N22" i="2"/>
  <c r="N30" i="2" s="1"/>
  <c r="M22" i="2"/>
  <c r="M30" i="2" s="1"/>
  <c r="L22" i="2"/>
  <c r="K22" i="2"/>
  <c r="J22" i="2"/>
  <c r="I22" i="2"/>
  <c r="H22" i="2"/>
  <c r="I29" i="1"/>
  <c r="I28" i="1"/>
  <c r="I27" i="1"/>
  <c r="I26" i="1"/>
  <c r="I25" i="1"/>
  <c r="I24" i="1"/>
  <c r="C32" i="1"/>
  <c r="C31" i="1"/>
  <c r="D17" i="4" s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2" i="2"/>
  <c r="E32" i="1" s="1"/>
  <c r="D32" i="1" s="1"/>
  <c r="G27" i="2"/>
  <c r="E27" i="1" s="1"/>
  <c r="G26" i="2"/>
  <c r="E26" i="1" s="1"/>
  <c r="C7" i="4" s="1"/>
  <c r="G25" i="2"/>
  <c r="E25" i="1" s="1"/>
  <c r="C6" i="4" s="1"/>
  <c r="G24" i="2"/>
  <c r="F24" i="2" s="1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8" i="2"/>
  <c r="D28" i="2"/>
  <c r="C28" i="2"/>
  <c r="E22" i="2"/>
  <c r="D22" i="2"/>
  <c r="C22" i="2"/>
  <c r="G120" i="3"/>
  <c r="K29" i="1" s="1"/>
  <c r="G119" i="3"/>
  <c r="K28" i="1" s="1"/>
  <c r="G118" i="3"/>
  <c r="K27" i="1" s="1"/>
  <c r="G117" i="3"/>
  <c r="K26" i="1" s="1"/>
  <c r="G116" i="3"/>
  <c r="K25" i="1" s="1"/>
  <c r="J25" i="1" s="1"/>
  <c r="G115" i="3"/>
  <c r="K24" i="1" s="1"/>
  <c r="G109" i="3"/>
  <c r="G110" i="3" s="1"/>
  <c r="K15" i="1" s="1"/>
  <c r="G105" i="3"/>
  <c r="G106" i="3" s="1"/>
  <c r="K14" i="1" s="1"/>
  <c r="G101" i="3"/>
  <c r="F101" i="3" s="1"/>
  <c r="G100" i="3"/>
  <c r="F100" i="3" s="1"/>
  <c r="G99" i="3"/>
  <c r="F99" i="3" s="1"/>
  <c r="G98" i="3"/>
  <c r="G97" i="3"/>
  <c r="G93" i="3"/>
  <c r="F93" i="3" s="1"/>
  <c r="G92" i="3"/>
  <c r="F92" i="3" s="1"/>
  <c r="G91" i="3"/>
  <c r="F91" i="3" s="1"/>
  <c r="G90" i="3"/>
  <c r="F90" i="3" s="1"/>
  <c r="G89" i="3"/>
  <c r="F89" i="3" s="1"/>
  <c r="G88" i="3"/>
  <c r="F88" i="3" s="1"/>
  <c r="G87" i="3"/>
  <c r="G86" i="3"/>
  <c r="G85" i="3"/>
  <c r="G84" i="3"/>
  <c r="F84" i="3" s="1"/>
  <c r="G83" i="3"/>
  <c r="F83" i="3" s="1"/>
  <c r="G79" i="3"/>
  <c r="F79" i="3" s="1"/>
  <c r="G78" i="3"/>
  <c r="F78" i="3" s="1"/>
  <c r="G77" i="3"/>
  <c r="F77" i="3" s="1"/>
  <c r="G76" i="3"/>
  <c r="G75" i="3"/>
  <c r="F75" i="3" s="1"/>
  <c r="G71" i="3"/>
  <c r="F71" i="3" s="1"/>
  <c r="G70" i="3"/>
  <c r="G69" i="3"/>
  <c r="F69" i="3" s="1"/>
  <c r="G68" i="3"/>
  <c r="G64" i="3"/>
  <c r="G63" i="3"/>
  <c r="F63" i="3" s="1"/>
  <c r="G62" i="3"/>
  <c r="F62" i="3" s="1"/>
  <c r="G61" i="3"/>
  <c r="G57" i="3"/>
  <c r="F57" i="3" s="1"/>
  <c r="G56" i="3"/>
  <c r="F56" i="3" s="1"/>
  <c r="G55" i="3"/>
  <c r="F55" i="3" s="1"/>
  <c r="G54" i="3"/>
  <c r="F54" i="3" s="1"/>
  <c r="G53" i="3"/>
  <c r="F53" i="3" s="1"/>
  <c r="G52" i="3"/>
  <c r="F52" i="3" s="1"/>
  <c r="G51" i="3"/>
  <c r="G47" i="3"/>
  <c r="G46" i="3"/>
  <c r="F46" i="3" s="1"/>
  <c r="G45" i="3"/>
  <c r="G44" i="3"/>
  <c r="G43" i="3"/>
  <c r="F43" i="3" s="1"/>
  <c r="G42" i="3"/>
  <c r="F42" i="3" s="1"/>
  <c r="G41" i="3"/>
  <c r="F41" i="3" s="1"/>
  <c r="G40" i="3"/>
  <c r="F40" i="3" s="1"/>
  <c r="G39" i="3"/>
  <c r="G38" i="3"/>
  <c r="G37" i="3"/>
  <c r="G36" i="3"/>
  <c r="F36" i="3" s="1"/>
  <c r="G35" i="3"/>
  <c r="G31" i="3"/>
  <c r="G29" i="3"/>
  <c r="G28" i="3"/>
  <c r="F28" i="3" s="1"/>
  <c r="G27" i="3"/>
  <c r="F27" i="3" s="1"/>
  <c r="G26" i="3"/>
  <c r="F26" i="3" s="1"/>
  <c r="G24" i="3"/>
  <c r="F24" i="3" s="1"/>
  <c r="G23" i="3"/>
  <c r="F23" i="3" s="1"/>
  <c r="G22" i="3"/>
  <c r="F22" i="3" s="1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D123" i="3"/>
  <c r="E121" i="3"/>
  <c r="E123" i="3" s="1"/>
  <c r="D121" i="3"/>
  <c r="E110" i="3"/>
  <c r="I15" i="1" s="1"/>
  <c r="D110" i="3"/>
  <c r="E106" i="3"/>
  <c r="I14" i="1" s="1"/>
  <c r="D106" i="3"/>
  <c r="E102" i="3"/>
  <c r="I13" i="1" s="1"/>
  <c r="D102" i="3"/>
  <c r="E94" i="3"/>
  <c r="I12" i="1" s="1"/>
  <c r="D94" i="3"/>
  <c r="E80" i="3"/>
  <c r="I11" i="1" s="1"/>
  <c r="D80" i="3"/>
  <c r="E72" i="3"/>
  <c r="I10" i="1" s="1"/>
  <c r="D72" i="3"/>
  <c r="E65" i="3"/>
  <c r="I9" i="1" s="1"/>
  <c r="D65" i="3"/>
  <c r="E58" i="3"/>
  <c r="I8" i="1" s="1"/>
  <c r="D58" i="3"/>
  <c r="C121" i="3"/>
  <c r="C123" i="3" s="1"/>
  <c r="C110" i="3"/>
  <c r="C106" i="3"/>
  <c r="C102" i="3"/>
  <c r="C94" i="3"/>
  <c r="C80" i="3"/>
  <c r="C72" i="3"/>
  <c r="C65" i="3"/>
  <c r="C58" i="3"/>
  <c r="E48" i="3"/>
  <c r="I7" i="1" s="1"/>
  <c r="D48" i="3"/>
  <c r="C48" i="3"/>
  <c r="E32" i="3"/>
  <c r="I6" i="1" s="1"/>
  <c r="D32" i="3"/>
  <c r="C32" i="3"/>
  <c r="F13" i="2" l="1"/>
  <c r="E24" i="1"/>
  <c r="C5" i="4" s="1"/>
  <c r="F14" i="2"/>
  <c r="F106" i="3"/>
  <c r="F7" i="2"/>
  <c r="F115" i="3"/>
  <c r="F15" i="2"/>
  <c r="F25" i="2"/>
  <c r="O30" i="2"/>
  <c r="O33" i="2" s="1"/>
  <c r="F8" i="2"/>
  <c r="F16" i="2"/>
  <c r="F27" i="2"/>
  <c r="F116" i="3"/>
  <c r="H30" i="2"/>
  <c r="H33" i="2" s="1"/>
  <c r="D13" i="4"/>
  <c r="I112" i="3"/>
  <c r="I125" i="3" s="1"/>
  <c r="Q112" i="3"/>
  <c r="F10" i="2"/>
  <c r="F18" i="2"/>
  <c r="F120" i="3"/>
  <c r="F109" i="3"/>
  <c r="F11" i="2"/>
  <c r="F19" i="2"/>
  <c r="F110" i="3"/>
  <c r="J112" i="3"/>
  <c r="R112" i="3"/>
  <c r="R125" i="3" s="1"/>
  <c r="K112" i="3"/>
  <c r="K125" i="3" s="1"/>
  <c r="S112" i="3"/>
  <c r="Q125" i="3"/>
  <c r="G65" i="3"/>
  <c r="J26" i="1"/>
  <c r="N112" i="3"/>
  <c r="N125" i="3" s="1"/>
  <c r="J125" i="3"/>
  <c r="O112" i="3"/>
  <c r="O125" i="3" s="1"/>
  <c r="S125" i="3"/>
  <c r="H112" i="3"/>
  <c r="H125" i="3" s="1"/>
  <c r="J29" i="1"/>
  <c r="M125" i="3"/>
  <c r="P112" i="3"/>
  <c r="P125" i="3" s="1"/>
  <c r="L125" i="3"/>
  <c r="G72" i="3"/>
  <c r="G94" i="3"/>
  <c r="C30" i="2"/>
  <c r="C33" i="2" s="1"/>
  <c r="L30" i="2"/>
  <c r="L33" i="2" s="1"/>
  <c r="I33" i="2"/>
  <c r="P30" i="2"/>
  <c r="P33" i="2" s="1"/>
  <c r="M33" i="2"/>
  <c r="I30" i="2"/>
  <c r="Q30" i="2"/>
  <c r="Q33" i="2" s="1"/>
  <c r="J30" i="2"/>
  <c r="J33" i="2" s="1"/>
  <c r="R30" i="2"/>
  <c r="R33" i="2" s="1"/>
  <c r="N33" i="2"/>
  <c r="G22" i="2"/>
  <c r="F22" i="2" s="1"/>
  <c r="G28" i="2"/>
  <c r="F28" i="2" s="1"/>
  <c r="K30" i="2"/>
  <c r="K33" i="2" s="1"/>
  <c r="S30" i="2"/>
  <c r="S33" i="2" s="1"/>
  <c r="E6" i="1"/>
  <c r="D6" i="1" s="1"/>
  <c r="J15" i="1"/>
  <c r="K30" i="1"/>
  <c r="I16" i="1"/>
  <c r="I30" i="1"/>
  <c r="J14" i="1"/>
  <c r="J24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14" i="1"/>
  <c r="D8" i="1"/>
  <c r="D16" i="1"/>
  <c r="E112" i="3"/>
  <c r="G80" i="3"/>
  <c r="G102" i="3"/>
  <c r="C112" i="3"/>
  <c r="C125" i="3" s="1"/>
  <c r="G58" i="3"/>
  <c r="G121" i="3"/>
  <c r="D112" i="3"/>
  <c r="D125" i="3" s="1"/>
  <c r="G48" i="3"/>
  <c r="E28" i="1"/>
  <c r="C28" i="1"/>
  <c r="C22" i="1"/>
  <c r="E30" i="2"/>
  <c r="D30" i="2"/>
  <c r="D33" i="2" s="1"/>
  <c r="G30" i="2"/>
  <c r="G32" i="3"/>
  <c r="K6" i="1" s="1"/>
  <c r="K11" i="1" l="1"/>
  <c r="J11" i="1" s="1"/>
  <c r="F80" i="3"/>
  <c r="K12" i="1"/>
  <c r="J12" i="1" s="1"/>
  <c r="F94" i="3"/>
  <c r="K10" i="1"/>
  <c r="J10" i="1" s="1"/>
  <c r="F72" i="3"/>
  <c r="K13" i="1"/>
  <c r="J13" i="1" s="1"/>
  <c r="F102" i="3"/>
  <c r="G33" i="2"/>
  <c r="F30" i="2"/>
  <c r="G123" i="3"/>
  <c r="F123" i="3" s="1"/>
  <c r="F121" i="3"/>
  <c r="F32" i="3"/>
  <c r="K7" i="1"/>
  <c r="J7" i="1" s="1"/>
  <c r="F48" i="3"/>
  <c r="K8" i="1"/>
  <c r="J8" i="1" s="1"/>
  <c r="F58" i="3"/>
  <c r="K9" i="1"/>
  <c r="J9" i="1" s="1"/>
  <c r="F65" i="3"/>
  <c r="E125" i="3"/>
  <c r="E22" i="1"/>
  <c r="E30" i="1" s="1"/>
  <c r="D28" i="1"/>
  <c r="J6" i="1"/>
  <c r="I33" i="1"/>
  <c r="J30" i="1"/>
  <c r="G112" i="3"/>
  <c r="G125" i="3" s="1"/>
  <c r="C30" i="1"/>
  <c r="C33" i="1" s="1"/>
  <c r="E33" i="2"/>
  <c r="F33" i="2" s="1"/>
  <c r="F112" i="3" l="1"/>
  <c r="K16" i="1"/>
  <c r="K33" i="1" s="1"/>
  <c r="C10" i="4" s="1"/>
  <c r="D11" i="4" s="1"/>
  <c r="D14" i="4" s="1"/>
  <c r="D21" i="4" s="1"/>
  <c r="D22" i="1"/>
  <c r="C4" i="4"/>
  <c r="F125" i="3"/>
  <c r="J16" i="1"/>
  <c r="E33" i="1"/>
  <c r="D33" i="1" s="1"/>
  <c r="D30" i="1"/>
  <c r="J33" i="1" l="1"/>
</calcChain>
</file>

<file path=xl/sharedStrings.xml><?xml version="1.0" encoding="utf-8"?>
<sst xmlns="http://schemas.openxmlformats.org/spreadsheetml/2006/main" count="344" uniqueCount="260">
  <si>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</si>
  <si>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</si>
  <si>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</si>
  <si>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</si>
  <si>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</si>
  <si>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</si>
  <si>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</si>
  <si>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</si>
  <si>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</si>
  <si>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</si>
  <si>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</si>
  <si>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</si>
  <si>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</si>
  <si>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</si>
  <si>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</si>
  <si>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</si>
  <si>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</si>
  <si>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</si>
  <si>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</si>
  <si>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</si>
  <si>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</si>
  <si>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</si>
  <si>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</si>
  <si>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</si>
  <si>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</si>
  <si>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</si>
  <si>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</si>
  <si>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</si>
  <si>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</si>
  <si>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</si>
  <si>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</si>
  <si>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</si>
  <si>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</si>
  <si>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</si>
  <si>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</si>
  <si>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</si>
  <si>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</si>
  <si>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</si>
  <si>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</si>
  <si>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</si>
  <si>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</si>
  <si>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</si>
  <si>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</si>
  <si>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</si>
  <si>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</si>
  <si>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</si>
  <si>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</si>
  <si>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</si>
  <si>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</si>
  <si>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</si>
  <si>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</si>
  <si>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</si>
  <si>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</si>
  <si>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</si>
  <si>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</si>
  <si>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</si>
  <si>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</si>
  <si>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</si>
  <si>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</si>
  <si>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</si>
  <si>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</si>
  <si>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</si>
  <si>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</si>
  <si>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</si>
  <si>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</si>
  <si>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</si>
  <si>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</si>
  <si>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</si>
  <si>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</si>
  <si>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</si>
  <si>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</si>
  <si>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</si>
  <si>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</si>
  <si>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</si>
  <si>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</si>
  <si>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</si>
  <si>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</si>
  <si>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</si>
  <si>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</si>
  <si>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</si>
  <si>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</si>
  <si>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</si>
  <si>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</si>
  <si>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</si>
  <si>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</si>
  <si>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</si>
  <si>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</si>
  <si>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</si>
  <si>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</si>
  <si>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</si>
  <si>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</si>
  <si>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</si>
  <si>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</si>
  <si>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</si>
  <si>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</si>
  <si>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</si>
  <si>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</si>
  <si>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</si>
  <si>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</si>
  <si>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</si>
  <si>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</si>
  <si>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</si>
  <si>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</si>
  <si>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</si>
  <si>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</si>
  <si>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</si>
  <si>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</si>
  <si>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</si>
  <si>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</si>
  <si>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</si>
  <si>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</si>
  <si>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</si>
  <si>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</si>
  <si>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</si>
  <si>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</si>
  <si>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</si>
  <si>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</si>
  <si>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</si>
  <si>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</si>
  <si>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</si>
  <si>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</si>
  <si>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</si>
  <si>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</si>
  <si>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</si>
  <si>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</si>
  <si>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</si>
  <si>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</si>
  <si>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</si>
  <si>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</si>
  <si>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</si>
  <si>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</si>
  <si>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</si>
  <si>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</si>
  <si>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</si>
  <si>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</si>
  <si>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</si>
  <si>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</si>
  <si>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</si>
  <si>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</si>
  <si>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</si>
  <si>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</si>
  <si>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</si>
  <si>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</si>
  <si>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</si>
  <si>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</si>
  <si>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</si>
  <si>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</si>
  <si>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</si>
  <si>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</si>
  <si>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</si>
  <si>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</si>
  <si>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</si>
  <si>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</si>
  <si>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</si>
  <si>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</si>
  <si>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</si>
  <si>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</si>
  <si>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</si>
  <si>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</si>
  <si>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</si>
  <si>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</si>
  <si>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</si>
  <si>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</si>
  <si>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</si>
  <si>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</si>
  <si>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</si>
  <si>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</si>
  <si>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</si>
  <si>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</si>
  <si>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</si>
  <si>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</si>
  <si>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</si>
  <si>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</si>
  <si>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</si>
  <si>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</si>
  <si>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</si>
  <si>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</si>
  <si>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</si>
  <si>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</si>
  <si>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</si>
  <si>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</si>
  <si>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</si>
  <si>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</si>
  <si>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</si>
  <si>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</si>
  <si>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</si>
  <si>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</si>
  <si>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</si>
  <si>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</si>
  <si>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</si>
  <si>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</si>
  <si>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</si>
  <si>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</si>
  <si>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</si>
  <si>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</si>
  <si>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</si>
  <si>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</si>
  <si>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</si>
  <si>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</si>
  <si>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</si>
  <si>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</si>
  <si>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</si>
  <si>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</si>
  <si>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</si>
  <si>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</si>
  <si>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</si>
  <si>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</si>
  <si>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</si>
  <si>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</si>
  <si>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</si>
  <si>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</si>
  <si>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</si>
  <si>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</si>
  <si>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</si>
  <si>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</si>
  <si>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</si>
  <si>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</si>
  <si>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</si>
  <si>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</si>
  <si>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</si>
  <si>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</si>
  <si>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</si>
  <si>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</si>
  <si>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</si>
  <si>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</si>
  <si>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</si>
  <si>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</si>
  <si>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</si>
  <si>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</si>
  <si>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</si>
  <si>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</si>
  <si>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</si>
  <si>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</si>
  <si>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</si>
  <si>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</si>
  <si>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</si>
  <si>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</si>
  <si>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</si>
  <si>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</si>
  <si>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</si>
  <si>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</si>
  <si>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</si>
  <si>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</si>
  <si>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</si>
  <si>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</si>
  <si>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</si>
  <si>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</si>
  <si>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</si>
  <si>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</si>
  <si>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</si>
  <si>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</si>
  <si>
    <t>Add:</t>
  </si>
  <si>
    <t>Less:</t>
  </si>
  <si>
    <t>포토카피어 토너 및 수리</t>
  </si>
  <si>
    <t>Report period: 2021-01-01 ~ 2021-12-31   (Printed at 2022-01-05 12:55:05)</t>
  </si>
  <si>
    <t>2021 Jan to Dec Cachflow Reconciliation</t>
  </si>
  <si>
    <r>
      <t>2021'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</si>
  <si>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2021' 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</si>
  <si>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Dec 31, 2021 Outstanding Cheques</t>
  </si>
  <si>
    <t>Dec 31, 2021 Balance per Bank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</si>
</sst>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Font="1" applyBorder="1"/>
    <xf numFmtId="166" fontId="0" fillId="0" borderId="9" xfId="0" applyNumberFormat="1" applyBorder="1"/>
    <xf numFmtId="166" fontId="6" fillId="0" borderId="10" xfId="0" applyNumberFormat="1" applyFont="1" applyBorder="1"/>
    <xf numFmtId="167" fontId="0" fillId="5" borderId="11" xfId="0" applyNumberFormat="1" applyFont="1" applyFill="1" applyBorder="1"/>
    <xf numFmtId="0" fontId="11" fillId="0" borderId="12" xfId="2" applyNumberFormat="1" applyFont="1" applyFill="1" applyBorder="1" applyAlignment="1">
      <alignment horizontal="center" vertical="center"/>
    </xf>
    <xf numFmtId="19" fontId="11" fillId="0" borderId="12" xfId="2" applyNumberFormat="1" applyFont="1" applyFill="1" applyBorder="1" applyAlignment="1">
      <alignment horizontal="center" vertical="center"/>
    </xf>
    <xf numFmtId="40" fontId="11" fillId="0" borderId="12" xfId="3" applyNumberFormat="1" applyFont="1" applyFill="1" applyBorder="1" applyAlignment="1">
      <alignment horizontal="right" vertical="center"/>
    </xf>
    <xf numFmtId="40" fontId="11" fillId="0" borderId="12" xfId="2" applyNumberFormat="1" applyFont="1" applyFill="1" applyBorder="1" applyAlignment="1">
      <alignment horizontal="right" vertical="center"/>
    </xf>
    <xf numFmtId="0" fontId="11" fillId="0" borderId="12" xfId="2" applyFont="1" applyFill="1" applyBorder="1" applyAlignment="1">
      <alignment horizontal="right" vertical="center"/>
    </xf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workbookViewId="0">
      <selection sqref="A1:K1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7" t="s">
        <v>0</v>
      </c>
      <c r="B1" s="117"/>
      <c r="C1" s="118"/>
      <c r="D1" s="118"/>
      <c r="E1" s="118"/>
      <c r="F1" s="119"/>
      <c r="G1" s="119"/>
      <c r="H1" s="119"/>
      <c r="I1" s="119"/>
      <c r="J1" s="119"/>
      <c r="K1" s="119"/>
    </row>
    <row r="2" spans="1:11" ht="18.5">
      <c r="A2" s="117" t="s">
        <v>238</v>
      </c>
      <c r="B2" s="118"/>
      <c r="C2" s="118"/>
      <c r="D2" s="118"/>
      <c r="E2" s="118"/>
      <c r="F2" s="119"/>
      <c r="G2" s="119"/>
      <c r="H2" s="119"/>
      <c r="I2" s="119"/>
      <c r="J2" s="119"/>
      <c r="K2" s="119"/>
    </row>
    <row r="3" spans="1:11" ht="18.5">
      <c r="A3" s="120" t="s">
        <v>254</v>
      </c>
      <c r="B3" s="121"/>
      <c r="C3" s="118"/>
      <c r="D3" s="118"/>
      <c r="E3" s="118"/>
      <c r="F3" s="119"/>
      <c r="G3" s="119"/>
      <c r="H3" s="119"/>
      <c r="I3" s="119"/>
      <c r="J3" s="119"/>
      <c r="K3" s="119"/>
    </row>
    <row r="4" spans="1:11">
      <c r="A4" s="126" t="s">
        <v>236</v>
      </c>
      <c r="B4" s="127"/>
      <c r="C4" s="128"/>
      <c r="D4" s="128"/>
      <c r="E4" s="129"/>
      <c r="G4" s="112" t="s">
        <v>239</v>
      </c>
      <c r="H4" s="113"/>
      <c r="I4" s="113"/>
      <c r="J4" s="113"/>
      <c r="K4" s="114"/>
    </row>
    <row r="5" spans="1:11">
      <c r="A5" s="130" t="s">
        <v>207</v>
      </c>
      <c r="B5" s="131"/>
      <c r="C5" s="65" t="s">
        <v>1</v>
      </c>
      <c r="D5" s="90" t="s">
        <v>5</v>
      </c>
      <c r="E5" s="66" t="s">
        <v>197</v>
      </c>
      <c r="G5" s="115" t="s">
        <v>240</v>
      </c>
      <c r="H5" s="116"/>
      <c r="I5" s="65" t="s">
        <v>1</v>
      </c>
      <c r="J5" s="90" t="s">
        <v>5</v>
      </c>
      <c r="K5" s="66" t="s">
        <v>197</v>
      </c>
    </row>
    <row r="6" spans="1:11">
      <c r="A6" s="67"/>
      <c r="B6" s="12" t="s">
        <v>209</v>
      </c>
      <c r="C6" s="13">
        <f>Offering!$E$6</f>
        <v>105000</v>
      </c>
      <c r="D6" s="91">
        <f>E6/C6*100</f>
        <v>89.714285714285708</v>
      </c>
      <c r="E6" s="68">
        <f>Offering!$G$6</f>
        <v>94200</v>
      </c>
      <c r="G6" s="75"/>
      <c r="H6" s="14" t="s">
        <v>198</v>
      </c>
      <c r="I6" s="15">
        <f>Expenditure!$E$32</f>
        <v>113960</v>
      </c>
      <c r="J6" s="91">
        <f t="shared" ref="J6:J16" si="0">K6/I6*100</f>
        <v>83.922630747630734</v>
      </c>
      <c r="K6" s="76">
        <f>Expenditure!$G$32</f>
        <v>95638.229999999981</v>
      </c>
    </row>
    <row r="7" spans="1:11">
      <c r="A7" s="67"/>
      <c r="B7" s="12" t="s">
        <v>210</v>
      </c>
      <c r="C7" s="13">
        <f>Offering!$E$7</f>
        <v>3000</v>
      </c>
      <c r="D7" s="91">
        <f t="shared" ref="D7:D20" si="1">E7/C7*100</f>
        <v>1.3333333333333335</v>
      </c>
      <c r="E7" s="68">
        <f>Offering!$G$7</f>
        <v>40</v>
      </c>
      <c r="G7" s="75"/>
      <c r="H7" s="14" t="s">
        <v>199</v>
      </c>
      <c r="I7" s="15">
        <f>Expenditure!$E$48</f>
        <v>49100</v>
      </c>
      <c r="J7" s="91">
        <f t="shared" si="0"/>
        <v>91.378228105906317</v>
      </c>
      <c r="K7" s="76">
        <f>Expenditure!$G$48</f>
        <v>44866.710000000006</v>
      </c>
    </row>
    <row r="8" spans="1:11">
      <c r="A8" s="67"/>
      <c r="B8" s="12" t="s">
        <v>211</v>
      </c>
      <c r="C8" s="13">
        <f>Offering!$E$8</f>
        <v>200</v>
      </c>
      <c r="D8" s="91">
        <f t="shared" si="1"/>
        <v>0</v>
      </c>
      <c r="E8" s="68">
        <f>Offering!$G$8</f>
        <v>0</v>
      </c>
      <c r="G8" s="75"/>
      <c r="H8" s="14" t="s">
        <v>200</v>
      </c>
      <c r="I8" s="15">
        <f>Expenditure!$E$58</f>
        <v>2300</v>
      </c>
      <c r="J8" s="91">
        <f t="shared" si="0"/>
        <v>28.10478260869565</v>
      </c>
      <c r="K8" s="76">
        <f>Expenditure!$G$58</f>
        <v>646.41</v>
      </c>
    </row>
    <row r="9" spans="1:11">
      <c r="A9" s="67"/>
      <c r="B9" s="12" t="s">
        <v>212</v>
      </c>
      <c r="C9" s="13">
        <f>Offering!$E$9</f>
        <v>5000</v>
      </c>
      <c r="D9" s="91">
        <f t="shared" si="1"/>
        <v>109.60000000000001</v>
      </c>
      <c r="E9" s="68">
        <f>Offering!$G$9</f>
        <v>5480</v>
      </c>
      <c r="G9" s="75"/>
      <c r="H9" s="14" t="s">
        <v>201</v>
      </c>
      <c r="I9" s="15">
        <f>Expenditure!$E$65</f>
        <v>2300</v>
      </c>
      <c r="J9" s="91">
        <f t="shared" si="0"/>
        <v>38.85173913043478</v>
      </c>
      <c r="K9" s="76">
        <f>Expenditure!$G$65</f>
        <v>893.59</v>
      </c>
    </row>
    <row r="10" spans="1:11">
      <c r="A10" s="67"/>
      <c r="B10" s="12" t="s">
        <v>213</v>
      </c>
      <c r="C10" s="13">
        <f>Offering!$E$10</f>
        <v>4500</v>
      </c>
      <c r="D10" s="91">
        <f t="shared" si="1"/>
        <v>5.3333333333333339</v>
      </c>
      <c r="E10" s="68">
        <f>Offering!$G$10</f>
        <v>240</v>
      </c>
      <c r="G10" s="75"/>
      <c r="H10" s="14" t="s">
        <v>202</v>
      </c>
      <c r="I10" s="15">
        <f>Expenditure!$E$72</f>
        <v>2630</v>
      </c>
      <c r="J10" s="91">
        <f t="shared" si="0"/>
        <v>69.307984790874528</v>
      </c>
      <c r="K10" s="76">
        <f>Expenditure!$G$72</f>
        <v>1822.8</v>
      </c>
    </row>
    <row r="11" spans="1:11">
      <c r="A11" s="67"/>
      <c r="B11" s="12" t="s">
        <v>214</v>
      </c>
      <c r="C11" s="13">
        <f>Offering!$E$11</f>
        <v>2500</v>
      </c>
      <c r="D11" s="91">
        <f t="shared" si="1"/>
        <v>125.6</v>
      </c>
      <c r="E11" s="68">
        <f>Offering!$G$11</f>
        <v>3140</v>
      </c>
      <c r="G11" s="75"/>
      <c r="H11" s="14" t="s">
        <v>203</v>
      </c>
      <c r="I11" s="15">
        <f>Expenditure!$E$80</f>
        <v>1900</v>
      </c>
      <c r="J11" s="91">
        <f t="shared" si="0"/>
        <v>16.664210526315788</v>
      </c>
      <c r="K11" s="76">
        <f>Expenditure!$G$80</f>
        <v>316.62</v>
      </c>
    </row>
    <row r="12" spans="1:11">
      <c r="A12" s="67"/>
      <c r="B12" s="12" t="s">
        <v>215</v>
      </c>
      <c r="C12" s="13">
        <f>Offering!$E$12</f>
        <v>1500</v>
      </c>
      <c r="D12" s="91">
        <f t="shared" si="1"/>
        <v>94.666666666666671</v>
      </c>
      <c r="E12" s="68">
        <f>Offering!$G$12</f>
        <v>1420</v>
      </c>
      <c r="G12" s="75"/>
      <c r="H12" s="14" t="s">
        <v>204</v>
      </c>
      <c r="I12" s="15">
        <f>Expenditure!$E$94</f>
        <v>20600</v>
      </c>
      <c r="J12" s="91">
        <f t="shared" si="0"/>
        <v>42.928543689320378</v>
      </c>
      <c r="K12" s="76">
        <f>Expenditure!$G$94</f>
        <v>8843.2799999999988</v>
      </c>
    </row>
    <row r="13" spans="1:11">
      <c r="A13" s="67"/>
      <c r="B13" s="12" t="s">
        <v>216</v>
      </c>
      <c r="C13" s="13">
        <f>Offering!$E$13</f>
        <v>3500</v>
      </c>
      <c r="D13" s="91">
        <f t="shared" si="1"/>
        <v>124</v>
      </c>
      <c r="E13" s="68">
        <f>Offering!$G$13</f>
        <v>4340</v>
      </c>
      <c r="G13" s="75"/>
      <c r="H13" s="14" t="s">
        <v>149</v>
      </c>
      <c r="I13" s="15">
        <f>Expenditure!$E$102</f>
        <v>6500</v>
      </c>
      <c r="J13" s="91">
        <f t="shared" si="0"/>
        <v>31.245076923076919</v>
      </c>
      <c r="K13" s="76">
        <f>Expenditure!$G$102</f>
        <v>2030.9299999999998</v>
      </c>
    </row>
    <row r="14" spans="1:11">
      <c r="A14" s="67"/>
      <c r="B14" s="12" t="s">
        <v>217</v>
      </c>
      <c r="C14" s="13">
        <f>Offering!$E$14</f>
        <v>4000</v>
      </c>
      <c r="D14" s="91">
        <f t="shared" si="1"/>
        <v>93.75</v>
      </c>
      <c r="E14" s="68">
        <f>Offering!$G$14</f>
        <v>3750</v>
      </c>
      <c r="G14" s="75"/>
      <c r="H14" s="14" t="s">
        <v>205</v>
      </c>
      <c r="I14" s="15">
        <f>Expenditure!$E$106</f>
        <v>1000</v>
      </c>
      <c r="J14" s="91">
        <f t="shared" si="0"/>
        <v>4.45</v>
      </c>
      <c r="K14" s="76">
        <f>Expenditure!$G$106</f>
        <v>44.5</v>
      </c>
    </row>
    <row r="15" spans="1:11">
      <c r="A15" s="67"/>
      <c r="B15" s="12" t="s">
        <v>218</v>
      </c>
      <c r="C15" s="13">
        <f>Offering!$E$15</f>
        <v>6000</v>
      </c>
      <c r="D15" s="91">
        <f t="shared" si="1"/>
        <v>100.83333333333333</v>
      </c>
      <c r="E15" s="68">
        <f>Offering!$G$15</f>
        <v>6050</v>
      </c>
      <c r="G15" s="75"/>
      <c r="H15" s="14" t="s">
        <v>206</v>
      </c>
      <c r="I15" s="15">
        <f>Expenditure!$E$110</f>
        <v>3200.4</v>
      </c>
      <c r="J15" s="91">
        <f t="shared" si="0"/>
        <v>19.860017497812773</v>
      </c>
      <c r="K15" s="76">
        <f>Expenditure!$G$110</f>
        <v>635.6</v>
      </c>
    </row>
    <row r="16" spans="1:11">
      <c r="A16" s="67"/>
      <c r="B16" s="12" t="s">
        <v>219</v>
      </c>
      <c r="C16" s="13">
        <f>Offering!$E$16</f>
        <v>300</v>
      </c>
      <c r="D16" s="91">
        <f t="shared" si="1"/>
        <v>110.00000000000001</v>
      </c>
      <c r="E16" s="68">
        <f>Offering!$G$16</f>
        <v>330</v>
      </c>
      <c r="G16" s="77" t="s">
        <v>241</v>
      </c>
      <c r="H16" s="16"/>
      <c r="I16" s="17">
        <f>SUBTOTAL(9,I6:I15)</f>
        <v>203490.4</v>
      </c>
      <c r="J16" s="92">
        <f t="shared" si="0"/>
        <v>76.533669401603206</v>
      </c>
      <c r="K16" s="78">
        <f>SUBTOTAL(9,K6:K15)</f>
        <v>155738.66999999998</v>
      </c>
    </row>
    <row r="17" spans="1:11">
      <c r="A17" s="67"/>
      <c r="B17" s="12" t="s">
        <v>220</v>
      </c>
      <c r="C17" s="13">
        <f>Offering!$E$17</f>
        <v>5000</v>
      </c>
      <c r="D17" s="91">
        <f t="shared" si="1"/>
        <v>93.2</v>
      </c>
      <c r="E17" s="68">
        <f>Offering!$G$17</f>
        <v>4660</v>
      </c>
      <c r="G17" s="135"/>
      <c r="H17" s="136"/>
      <c r="I17" s="136"/>
      <c r="J17" s="136"/>
      <c r="K17" s="137"/>
    </row>
    <row r="18" spans="1:11">
      <c r="A18" s="67"/>
      <c r="B18" s="12" t="s">
        <v>221</v>
      </c>
      <c r="C18" s="13">
        <f>Offering!$E$18</f>
        <v>1000</v>
      </c>
      <c r="D18" s="91">
        <f t="shared" si="1"/>
        <v>2372.7829999999999</v>
      </c>
      <c r="E18" s="68">
        <f>Offering!$G$18</f>
        <v>23727.829999999998</v>
      </c>
      <c r="G18" s="81"/>
      <c r="H18" s="82"/>
      <c r="I18" s="82"/>
      <c r="J18" s="82"/>
      <c r="K18" s="83"/>
    </row>
    <row r="19" spans="1:11">
      <c r="A19" s="67"/>
      <c r="B19" s="12" t="s">
        <v>149</v>
      </c>
      <c r="C19" s="13">
        <f>Offering!$E$19</f>
        <v>6000</v>
      </c>
      <c r="D19" s="91">
        <f t="shared" si="1"/>
        <v>51.666666666666671</v>
      </c>
      <c r="E19" s="68">
        <f>Offering!$G$19</f>
        <v>3100</v>
      </c>
      <c r="G19" s="81"/>
      <c r="H19" s="82"/>
      <c r="I19" s="82"/>
      <c r="J19" s="82"/>
      <c r="K19" s="83"/>
    </row>
    <row r="20" spans="1:11">
      <c r="A20" s="67"/>
      <c r="B20" s="12" t="s">
        <v>222</v>
      </c>
      <c r="C20" s="13">
        <f>Offering!$E$20</f>
        <v>500</v>
      </c>
      <c r="D20" s="91">
        <f t="shared" si="1"/>
        <v>176.988</v>
      </c>
      <c r="E20" s="68">
        <f>Offering!$G$20</f>
        <v>884.94</v>
      </c>
      <c r="G20" s="81"/>
      <c r="H20" s="82"/>
      <c r="I20" s="82"/>
      <c r="J20" s="82"/>
      <c r="K20" s="83"/>
    </row>
    <row r="21" spans="1:11">
      <c r="A21" s="67"/>
      <c r="B21" s="12" t="s">
        <v>223</v>
      </c>
      <c r="C21" s="13">
        <f>Offering!$E$21</f>
        <v>0</v>
      </c>
      <c r="D21" s="91"/>
      <c r="E21" s="68">
        <f>Offering!$G$21</f>
        <v>0</v>
      </c>
      <c r="G21" s="81"/>
      <c r="K21" s="83"/>
    </row>
    <row r="22" spans="1:11">
      <c r="A22" s="122" t="s">
        <v>224</v>
      </c>
      <c r="B22" s="123"/>
      <c r="C22" s="18">
        <f t="shared" ref="C22:E22" si="2">SUBTOTAL(9,C6:C21)</f>
        <v>148000</v>
      </c>
      <c r="D22" s="92">
        <f>E22/C22*100</f>
        <v>102.27214189189189</v>
      </c>
      <c r="E22" s="69">
        <f t="shared" si="2"/>
        <v>151362.76999999999</v>
      </c>
      <c r="G22" s="81"/>
      <c r="K22" s="83"/>
    </row>
    <row r="23" spans="1:11">
      <c r="A23" s="132"/>
      <c r="B23" s="133"/>
      <c r="C23" s="133"/>
      <c r="D23" s="133"/>
      <c r="E23" s="134"/>
      <c r="G23" s="79" t="s">
        <v>242</v>
      </c>
      <c r="H23" s="20"/>
      <c r="I23" s="19"/>
      <c r="J23" s="19"/>
      <c r="K23" s="80"/>
    </row>
    <row r="24" spans="1:11">
      <c r="A24" s="70"/>
      <c r="B24" s="23" t="s">
        <v>232</v>
      </c>
      <c r="C24" s="22">
        <f>Offering!$E$24</f>
        <v>8000</v>
      </c>
      <c r="D24" s="99">
        <f t="shared" ref="D24:D27" si="3">E24/C24*100</f>
        <v>53.036000000000008</v>
      </c>
      <c r="E24" s="71">
        <f>Offering!$G$24</f>
        <v>4242.88</v>
      </c>
      <c r="G24" s="84"/>
      <c r="H24" s="21" t="s">
        <v>243</v>
      </c>
      <c r="I24" s="19">
        <f>Expenditure!$E$115</f>
        <v>5000</v>
      </c>
      <c r="J24" s="99">
        <f>K24/I24*100</f>
        <v>71.599999999999994</v>
      </c>
      <c r="K24" s="80">
        <f>Expenditure!$G$115</f>
        <v>3580</v>
      </c>
    </row>
    <row r="25" spans="1:11">
      <c r="A25" s="72"/>
      <c r="B25" s="23" t="s">
        <v>225</v>
      </c>
      <c r="C25" s="22">
        <f>Offering!$E$25</f>
        <v>4000</v>
      </c>
      <c r="D25" s="99">
        <f t="shared" si="3"/>
        <v>225</v>
      </c>
      <c r="E25" s="71">
        <f>Offering!$G$25</f>
        <v>9000</v>
      </c>
      <c r="G25" s="84"/>
      <c r="H25" s="21" t="s">
        <v>244</v>
      </c>
      <c r="I25" s="19">
        <f>Expenditure!$E$116</f>
        <v>3000</v>
      </c>
      <c r="J25" s="99">
        <f>K25/I25*100</f>
        <v>100</v>
      </c>
      <c r="K25" s="80">
        <f>Expenditure!$G$116</f>
        <v>3000</v>
      </c>
    </row>
    <row r="26" spans="1:11">
      <c r="A26" s="72"/>
      <c r="B26" s="23" t="s">
        <v>233</v>
      </c>
      <c r="C26" s="22">
        <f>Offering!$E$26</f>
        <v>0</v>
      </c>
      <c r="D26" s="99"/>
      <c r="E26" s="71">
        <f>Offering!$G$26</f>
        <v>0</v>
      </c>
      <c r="G26" s="84"/>
      <c r="H26" s="21" t="s">
        <v>168</v>
      </c>
      <c r="I26" s="19">
        <f>Expenditure!$E$117</f>
        <v>4000</v>
      </c>
      <c r="J26" s="99">
        <f>K26/I26*100</f>
        <v>95.498499999999993</v>
      </c>
      <c r="K26" s="80">
        <f>Expenditure!$G$117</f>
        <v>3819.94</v>
      </c>
    </row>
    <row r="27" spans="1:11">
      <c r="A27" s="72"/>
      <c r="B27" s="23" t="s">
        <v>226</v>
      </c>
      <c r="C27" s="22">
        <f>Offering!$E$27</f>
        <v>3000</v>
      </c>
      <c r="D27" s="99">
        <f t="shared" si="3"/>
        <v>83.333333333333343</v>
      </c>
      <c r="E27" s="71">
        <f>Offering!$G$27</f>
        <v>2500</v>
      </c>
      <c r="G27" s="84"/>
      <c r="H27" s="21" t="s">
        <v>245</v>
      </c>
      <c r="I27" s="19">
        <f>Expenditure!$E$118</f>
        <v>0</v>
      </c>
      <c r="J27" s="99"/>
      <c r="K27" s="80">
        <f>Expenditure!$G$118</f>
        <v>0</v>
      </c>
    </row>
    <row r="28" spans="1:11">
      <c r="A28" s="122" t="s">
        <v>227</v>
      </c>
      <c r="B28" s="123"/>
      <c r="C28" s="18">
        <f>SUBTOTAL(9,C24:C27)</f>
        <v>15000</v>
      </c>
      <c r="D28" s="92">
        <f>E28/C28*100</f>
        <v>104.95253333333335</v>
      </c>
      <c r="E28" s="69">
        <f>SUBTOTAL(9,E24:E27)</f>
        <v>15742.880000000001</v>
      </c>
      <c r="G28" s="84"/>
      <c r="H28" s="21" t="s">
        <v>248</v>
      </c>
      <c r="I28" s="19">
        <f>Expenditure!$E$119</f>
        <v>0</v>
      </c>
      <c r="J28" s="99"/>
      <c r="K28" s="80">
        <f>Expenditure!$G$119</f>
        <v>0</v>
      </c>
    </row>
    <row r="29" spans="1:11">
      <c r="A29" s="132"/>
      <c r="B29" s="133"/>
      <c r="C29" s="133"/>
      <c r="D29" s="133"/>
      <c r="E29" s="134"/>
      <c r="G29" s="84"/>
      <c r="H29" s="23" t="s">
        <v>226</v>
      </c>
      <c r="I29" s="19">
        <f>Expenditure!$E$120</f>
        <v>10000</v>
      </c>
      <c r="J29" s="99">
        <f>K29/I29*100</f>
        <v>100.4</v>
      </c>
      <c r="K29" s="80">
        <f>Expenditure!$G$120</f>
        <v>10040</v>
      </c>
    </row>
    <row r="30" spans="1:11">
      <c r="A30" s="73" t="s">
        <v>228</v>
      </c>
      <c r="B30" s="26"/>
      <c r="C30" s="18">
        <f>SUBTOTAL(9,C6:C28)</f>
        <v>163000</v>
      </c>
      <c r="D30" s="92">
        <f>E30/C30*100</f>
        <v>102.51880368098159</v>
      </c>
      <c r="E30" s="69">
        <f>SUBTOTAL(9,E6:E28)</f>
        <v>167105.65</v>
      </c>
      <c r="G30" s="85" t="s">
        <v>246</v>
      </c>
      <c r="H30" s="25"/>
      <c r="I30" s="17">
        <f>SUBTOTAL(9,I24:I29)</f>
        <v>22000</v>
      </c>
      <c r="J30" s="92">
        <f>K30/I30*100</f>
        <v>92.908818181818191</v>
      </c>
      <c r="K30" s="78">
        <f>SUBTOTAL(9,K24:K29)</f>
        <v>20439.940000000002</v>
      </c>
    </row>
    <row r="31" spans="1:11">
      <c r="A31" s="74"/>
      <c r="B31" s="12" t="s">
        <v>229</v>
      </c>
      <c r="C31" s="13">
        <f>Offering!$E$31</f>
        <v>57490.400000000001</v>
      </c>
      <c r="D31" s="13"/>
      <c r="E31" s="68"/>
      <c r="G31" s="81"/>
      <c r="H31" s="82"/>
      <c r="I31" s="82"/>
      <c r="J31" s="82"/>
      <c r="K31" s="83"/>
    </row>
    <row r="32" spans="1:11">
      <c r="A32" s="67"/>
      <c r="B32" s="12" t="s">
        <v>230</v>
      </c>
      <c r="C32" s="13">
        <f>Offering!$E$32</f>
        <v>5000</v>
      </c>
      <c r="D32" s="13">
        <f>E32/C32*100</f>
        <v>0</v>
      </c>
      <c r="E32" s="68">
        <f>Offering!$G$32</f>
        <v>0</v>
      </c>
      <c r="G32" s="81"/>
      <c r="H32" s="82"/>
      <c r="I32" s="82"/>
      <c r="J32" s="82"/>
      <c r="K32" s="83"/>
    </row>
    <row r="33" spans="1:11">
      <c r="A33" s="124" t="s">
        <v>231</v>
      </c>
      <c r="B33" s="125"/>
      <c r="C33" s="86">
        <f>SUBTOTAL(9,C6:C32)</f>
        <v>225490.4</v>
      </c>
      <c r="D33" s="100">
        <f>E33/C33*100</f>
        <v>74.107656024380645</v>
      </c>
      <c r="E33" s="87">
        <f>SUBTOTAL(9,E6:E32)</f>
        <v>167105.65</v>
      </c>
      <c r="G33" s="138" t="s">
        <v>247</v>
      </c>
      <c r="H33" s="139"/>
      <c r="I33" s="88">
        <f>SUBTOTAL(9,I6:I30)</f>
        <v>225490.4</v>
      </c>
      <c r="J33" s="100">
        <f t="shared" ref="J33" si="4">K33/I33*100</f>
        <v>78.131312907334404</v>
      </c>
      <c r="K33" s="89">
        <f>SUBTOTAL(9,K6:K30)</f>
        <v>176178.61</v>
      </c>
    </row>
    <row r="35" spans="1:11">
      <c r="A35" s="111" t="s">
        <v>249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</row>
  </sheetData>
  <mergeCells count="15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topLeftCell="A19" workbookViewId="0">
      <selection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42" t="s">
        <v>0</v>
      </c>
      <c r="B1" s="142"/>
      <c r="C1" s="143"/>
      <c r="D1" s="143"/>
      <c r="E1" s="144"/>
      <c r="F1" s="144"/>
      <c r="G1" s="14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42" t="s">
        <v>234</v>
      </c>
      <c r="B2" s="144"/>
      <c r="C2" s="144"/>
      <c r="D2" s="144"/>
      <c r="E2" s="144"/>
      <c r="F2" s="144"/>
      <c r="G2" s="14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45" t="s">
        <v>235</v>
      </c>
      <c r="B3" s="145"/>
      <c r="C3" s="143"/>
      <c r="D3" s="143"/>
      <c r="E3" s="144"/>
      <c r="F3" s="144"/>
      <c r="G3" s="14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46" t="s">
        <v>236</v>
      </c>
      <c r="B4" s="146"/>
      <c r="C4" s="28"/>
      <c r="D4" s="29"/>
      <c r="E4" s="30"/>
      <c r="F4" s="30"/>
      <c r="G4" s="3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7" t="s">
        <v>207</v>
      </c>
      <c r="B5" s="147"/>
      <c r="C5" s="32" t="s">
        <v>208</v>
      </c>
      <c r="D5" s="33" t="s">
        <v>196</v>
      </c>
      <c r="E5" s="9" t="s">
        <v>1</v>
      </c>
      <c r="F5" s="94" t="s">
        <v>5</v>
      </c>
      <c r="G5" s="10" t="s">
        <v>197</v>
      </c>
      <c r="H5" s="27" t="s">
        <v>184</v>
      </c>
      <c r="I5" s="27" t="s">
        <v>185</v>
      </c>
      <c r="J5" s="27" t="s">
        <v>186</v>
      </c>
      <c r="K5" s="27" t="s">
        <v>187</v>
      </c>
      <c r="L5" s="27" t="s">
        <v>188</v>
      </c>
      <c r="M5" s="27" t="s">
        <v>189</v>
      </c>
      <c r="N5" s="27" t="s">
        <v>190</v>
      </c>
      <c r="O5" s="27" t="s">
        <v>191</v>
      </c>
      <c r="P5" s="27" t="s">
        <v>192</v>
      </c>
      <c r="Q5" s="27" t="s">
        <v>193</v>
      </c>
      <c r="R5" s="27" t="s">
        <v>194</v>
      </c>
      <c r="S5" s="27" t="s">
        <v>195</v>
      </c>
    </row>
    <row r="6" spans="1:19">
      <c r="A6" s="11"/>
      <c r="B6" s="12" t="s">
        <v>209</v>
      </c>
      <c r="C6" s="13">
        <v>110000</v>
      </c>
      <c r="D6" s="13">
        <v>107151.18</v>
      </c>
      <c r="E6" s="13">
        <v>105000</v>
      </c>
      <c r="F6" s="91">
        <f>G6/E6*100</f>
        <v>89.714285714285708</v>
      </c>
      <c r="G6" s="34">
        <f>SUM(H6:S6)</f>
        <v>94200</v>
      </c>
      <c r="H6" s="105">
        <v>5840</v>
      </c>
      <c r="I6" s="105">
        <v>6600</v>
      </c>
      <c r="J6" s="105">
        <v>7290</v>
      </c>
      <c r="K6" s="105">
        <v>8930</v>
      </c>
      <c r="L6" s="105">
        <v>8370</v>
      </c>
      <c r="M6" s="105">
        <v>8080</v>
      </c>
      <c r="N6" s="105">
        <v>7745</v>
      </c>
      <c r="O6" s="105">
        <v>11335</v>
      </c>
      <c r="P6" s="105">
        <v>6390</v>
      </c>
      <c r="Q6" s="105">
        <v>9430</v>
      </c>
      <c r="R6" s="105">
        <v>6780</v>
      </c>
      <c r="S6" s="105">
        <v>7410</v>
      </c>
    </row>
    <row r="7" spans="1:19">
      <c r="A7" s="11"/>
      <c r="B7" s="12" t="s">
        <v>210</v>
      </c>
      <c r="C7" s="13">
        <v>3000</v>
      </c>
      <c r="D7" s="13">
        <v>1860</v>
      </c>
      <c r="E7" s="13">
        <v>3000</v>
      </c>
      <c r="F7" s="91">
        <f>G7/E7*100</f>
        <v>1.3333333333333335</v>
      </c>
      <c r="G7" s="34">
        <f t="shared" ref="G7:G21" si="0">SUM(H7:S7)</f>
        <v>40</v>
      </c>
      <c r="H7" s="8"/>
      <c r="I7" s="105">
        <v>40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1"/>
      <c r="B8" s="12" t="s">
        <v>211</v>
      </c>
      <c r="C8" s="13">
        <v>500</v>
      </c>
      <c r="D8" s="13">
        <v>5</v>
      </c>
      <c r="E8" s="13">
        <v>200</v>
      </c>
      <c r="F8" s="91">
        <f t="shared" ref="F8:F20" si="1">G8/E8*100</f>
        <v>0</v>
      </c>
      <c r="G8" s="34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1"/>
      <c r="B9" s="12" t="s">
        <v>212</v>
      </c>
      <c r="C9" s="13">
        <v>5000</v>
      </c>
      <c r="D9" s="13">
        <v>6580</v>
      </c>
      <c r="E9" s="13">
        <v>5000</v>
      </c>
      <c r="F9" s="91">
        <f t="shared" si="1"/>
        <v>109.60000000000001</v>
      </c>
      <c r="G9" s="34">
        <f t="shared" si="0"/>
        <v>5480</v>
      </c>
      <c r="H9" s="105">
        <v>600</v>
      </c>
      <c r="I9" s="8"/>
      <c r="J9" s="8"/>
      <c r="K9" s="105">
        <v>200</v>
      </c>
      <c r="L9" s="105">
        <v>70</v>
      </c>
      <c r="M9" s="105">
        <v>570</v>
      </c>
      <c r="N9" s="105">
        <v>120</v>
      </c>
      <c r="O9" s="105">
        <v>920</v>
      </c>
      <c r="P9" s="105">
        <v>320</v>
      </c>
      <c r="Q9" s="105">
        <v>310</v>
      </c>
      <c r="R9" s="105">
        <v>340</v>
      </c>
      <c r="S9" s="105">
        <v>2030</v>
      </c>
    </row>
    <row r="10" spans="1:19">
      <c r="A10" s="11"/>
      <c r="B10" s="12" t="s">
        <v>213</v>
      </c>
      <c r="C10" s="13">
        <v>4500</v>
      </c>
      <c r="D10" s="13">
        <v>4300</v>
      </c>
      <c r="E10" s="13">
        <v>4500</v>
      </c>
      <c r="F10" s="91">
        <f t="shared" si="1"/>
        <v>5.3333333333333339</v>
      </c>
      <c r="G10" s="34">
        <f t="shared" si="0"/>
        <v>240</v>
      </c>
      <c r="H10" s="8"/>
      <c r="I10" s="8"/>
      <c r="J10" s="8"/>
      <c r="K10" s="8"/>
      <c r="L10" s="105">
        <v>160</v>
      </c>
      <c r="M10" s="8"/>
      <c r="N10" s="8"/>
      <c r="O10" s="8"/>
      <c r="P10" s="8"/>
      <c r="Q10" s="105">
        <v>80</v>
      </c>
      <c r="R10" s="8"/>
      <c r="S10" s="8"/>
    </row>
    <row r="11" spans="1:19">
      <c r="A11" s="11"/>
      <c r="B11" s="12" t="s">
        <v>214</v>
      </c>
      <c r="C11" s="13">
        <v>4500</v>
      </c>
      <c r="D11" s="13">
        <v>2820</v>
      </c>
      <c r="E11" s="13">
        <v>2500</v>
      </c>
      <c r="F11" s="91">
        <f t="shared" si="1"/>
        <v>125.6</v>
      </c>
      <c r="G11" s="34">
        <f t="shared" si="0"/>
        <v>3140</v>
      </c>
      <c r="H11" s="8"/>
      <c r="I11" s="8"/>
      <c r="J11" s="105">
        <v>1070</v>
      </c>
      <c r="K11" s="105">
        <v>1800</v>
      </c>
      <c r="L11" s="105">
        <v>120</v>
      </c>
      <c r="M11" s="105">
        <v>50</v>
      </c>
      <c r="N11" s="8"/>
      <c r="O11" s="105">
        <v>100</v>
      </c>
      <c r="P11" s="8"/>
      <c r="Q11" s="8"/>
      <c r="R11" s="8"/>
      <c r="S11" s="8"/>
    </row>
    <row r="12" spans="1:19">
      <c r="A12" s="11"/>
      <c r="B12" s="12" t="s">
        <v>215</v>
      </c>
      <c r="C12" s="13">
        <v>2500</v>
      </c>
      <c r="D12" s="13">
        <v>1460</v>
      </c>
      <c r="E12" s="13">
        <v>1500</v>
      </c>
      <c r="F12" s="91">
        <f t="shared" si="1"/>
        <v>94.666666666666671</v>
      </c>
      <c r="G12" s="34">
        <f t="shared" si="0"/>
        <v>1420</v>
      </c>
      <c r="H12" s="8"/>
      <c r="I12" s="8"/>
      <c r="J12" s="105">
        <v>120</v>
      </c>
      <c r="K12" s="105">
        <v>1050</v>
      </c>
      <c r="L12" s="105">
        <v>180</v>
      </c>
      <c r="M12" s="105">
        <v>50</v>
      </c>
      <c r="N12" s="105">
        <v>20</v>
      </c>
      <c r="O12" s="8"/>
      <c r="P12" s="8"/>
      <c r="Q12" s="8"/>
      <c r="R12" s="8"/>
      <c r="S12" s="8"/>
    </row>
    <row r="13" spans="1:19">
      <c r="A13" s="11"/>
      <c r="B13" s="12" t="s">
        <v>216</v>
      </c>
      <c r="C13" s="13">
        <v>4000</v>
      </c>
      <c r="D13" s="13">
        <v>3505</v>
      </c>
      <c r="E13" s="13">
        <v>3500</v>
      </c>
      <c r="F13" s="91">
        <f t="shared" si="1"/>
        <v>124</v>
      </c>
      <c r="G13" s="34">
        <f t="shared" si="0"/>
        <v>4340</v>
      </c>
      <c r="H13" s="8"/>
      <c r="I13" s="8"/>
      <c r="J13" s="8"/>
      <c r="K13" s="8"/>
      <c r="L13" s="8"/>
      <c r="M13" s="8"/>
      <c r="N13" s="8"/>
      <c r="O13" s="8"/>
      <c r="P13" s="105">
        <v>20</v>
      </c>
      <c r="Q13" s="105">
        <v>4320</v>
      </c>
      <c r="R13" s="8"/>
      <c r="S13" s="8"/>
    </row>
    <row r="14" spans="1:19">
      <c r="A14" s="11"/>
      <c r="B14" s="12" t="s">
        <v>217</v>
      </c>
      <c r="C14" s="13">
        <v>4500</v>
      </c>
      <c r="D14" s="13">
        <v>2940</v>
      </c>
      <c r="E14" s="13">
        <v>4000</v>
      </c>
      <c r="F14" s="91">
        <f t="shared" si="1"/>
        <v>93.75</v>
      </c>
      <c r="G14" s="34">
        <f t="shared" si="0"/>
        <v>3750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05">
        <v>3750</v>
      </c>
    </row>
    <row r="15" spans="1:19">
      <c r="A15" s="11"/>
      <c r="B15" s="12" t="s">
        <v>218</v>
      </c>
      <c r="C15" s="13">
        <v>7500</v>
      </c>
      <c r="D15" s="13">
        <v>6080</v>
      </c>
      <c r="E15" s="13">
        <v>6000</v>
      </c>
      <c r="F15" s="91">
        <f t="shared" si="1"/>
        <v>100.83333333333333</v>
      </c>
      <c r="G15" s="34">
        <f t="shared" si="0"/>
        <v>6050</v>
      </c>
      <c r="H15" s="8"/>
      <c r="I15" s="8"/>
      <c r="J15" s="8"/>
      <c r="K15" s="8"/>
      <c r="L15" s="8"/>
      <c r="M15" s="8"/>
      <c r="N15" s="105">
        <v>1300</v>
      </c>
      <c r="O15" s="105">
        <v>3850</v>
      </c>
      <c r="P15" s="105">
        <v>900</v>
      </c>
      <c r="Q15" s="8"/>
      <c r="R15" s="8"/>
      <c r="S15" s="8"/>
    </row>
    <row r="16" spans="1:19">
      <c r="A16" s="11"/>
      <c r="B16" s="12" t="s">
        <v>219</v>
      </c>
      <c r="C16" s="13">
        <v>550</v>
      </c>
      <c r="D16" s="13">
        <v>615</v>
      </c>
      <c r="E16" s="13">
        <v>300</v>
      </c>
      <c r="F16" s="91">
        <f t="shared" si="1"/>
        <v>110.00000000000001</v>
      </c>
      <c r="G16" s="34">
        <f t="shared" si="0"/>
        <v>330</v>
      </c>
      <c r="H16" s="105">
        <v>170</v>
      </c>
      <c r="I16" s="105">
        <v>80</v>
      </c>
      <c r="J16" s="105">
        <v>20</v>
      </c>
      <c r="K16" s="105">
        <v>20</v>
      </c>
      <c r="L16" s="8"/>
      <c r="M16" s="8"/>
      <c r="N16" s="8"/>
      <c r="O16" s="8"/>
      <c r="P16" s="8"/>
      <c r="Q16" s="105">
        <v>40</v>
      </c>
      <c r="R16" s="8"/>
      <c r="S16" s="8"/>
    </row>
    <row r="17" spans="1:19">
      <c r="A17" s="11"/>
      <c r="B17" s="12" t="s">
        <v>220</v>
      </c>
      <c r="C17" s="13">
        <v>9000</v>
      </c>
      <c r="D17" s="13">
        <v>7170</v>
      </c>
      <c r="E17" s="13">
        <v>5000</v>
      </c>
      <c r="F17" s="91">
        <f t="shared" si="1"/>
        <v>93.2</v>
      </c>
      <c r="G17" s="34">
        <f t="shared" si="0"/>
        <v>4660</v>
      </c>
      <c r="H17" s="8"/>
      <c r="I17" s="8"/>
      <c r="J17" s="8"/>
      <c r="K17" s="105">
        <v>390</v>
      </c>
      <c r="L17" s="105">
        <v>150</v>
      </c>
      <c r="M17" s="8"/>
      <c r="N17" s="8"/>
      <c r="O17" s="8"/>
      <c r="P17" s="8"/>
      <c r="Q17" s="105">
        <v>240</v>
      </c>
      <c r="R17" s="105">
        <v>2160</v>
      </c>
      <c r="S17" s="105">
        <v>1720</v>
      </c>
    </row>
    <row r="18" spans="1:19">
      <c r="A18" s="11"/>
      <c r="B18" s="12" t="s">
        <v>221</v>
      </c>
      <c r="C18" s="13">
        <v>2000</v>
      </c>
      <c r="D18" s="13">
        <v>12721.45</v>
      </c>
      <c r="E18" s="13">
        <v>1000</v>
      </c>
      <c r="F18" s="91">
        <f t="shared" si="1"/>
        <v>2372.7829999999999</v>
      </c>
      <c r="G18" s="34">
        <f t="shared" si="0"/>
        <v>23727.829999999998</v>
      </c>
      <c r="H18" s="8"/>
      <c r="I18" s="105">
        <v>2448.79</v>
      </c>
      <c r="J18" s="105">
        <v>1390.42</v>
      </c>
      <c r="K18" s="105">
        <v>256.43</v>
      </c>
      <c r="L18" s="105">
        <v>150</v>
      </c>
      <c r="M18" s="105">
        <v>75</v>
      </c>
      <c r="N18" s="8"/>
      <c r="O18" s="105">
        <v>12376.39</v>
      </c>
      <c r="P18" s="105">
        <v>1777.04</v>
      </c>
      <c r="Q18" s="8"/>
      <c r="R18" s="8"/>
      <c r="S18" s="105">
        <v>5253.7599999999993</v>
      </c>
    </row>
    <row r="19" spans="1:19">
      <c r="A19" s="11"/>
      <c r="B19" s="12" t="s">
        <v>149</v>
      </c>
      <c r="C19" s="13">
        <v>2000</v>
      </c>
      <c r="D19" s="13">
        <v>700</v>
      </c>
      <c r="E19" s="13">
        <v>6000</v>
      </c>
      <c r="F19" s="91">
        <f t="shared" si="1"/>
        <v>51.666666666666671</v>
      </c>
      <c r="G19" s="34">
        <f t="shared" si="0"/>
        <v>3100</v>
      </c>
      <c r="H19" s="105">
        <v>200</v>
      </c>
      <c r="I19" s="105">
        <v>500</v>
      </c>
      <c r="J19" s="8"/>
      <c r="K19" s="8"/>
      <c r="L19" s="8"/>
      <c r="M19" s="8"/>
      <c r="N19" s="8"/>
      <c r="O19" s="105">
        <v>300</v>
      </c>
      <c r="P19" s="8"/>
      <c r="Q19" s="105">
        <v>2100</v>
      </c>
      <c r="R19" s="8"/>
      <c r="S19" s="8"/>
    </row>
    <row r="20" spans="1:19">
      <c r="A20" s="11"/>
      <c r="B20" s="12" t="s">
        <v>222</v>
      </c>
      <c r="C20" s="13">
        <v>800</v>
      </c>
      <c r="D20" s="13">
        <v>1770</v>
      </c>
      <c r="E20" s="13">
        <v>500</v>
      </c>
      <c r="F20" s="91">
        <f t="shared" si="1"/>
        <v>176.988</v>
      </c>
      <c r="G20" s="34">
        <f t="shared" si="0"/>
        <v>884.94</v>
      </c>
      <c r="H20" s="8"/>
      <c r="I20" s="8"/>
      <c r="J20" s="105">
        <v>20</v>
      </c>
      <c r="K20" s="8"/>
      <c r="L20" s="8"/>
      <c r="M20" s="8"/>
      <c r="N20" s="8"/>
      <c r="O20" s="8"/>
      <c r="P20" s="105">
        <v>60</v>
      </c>
      <c r="Q20" s="105">
        <v>559.94000000000005</v>
      </c>
      <c r="R20" s="105">
        <v>240</v>
      </c>
      <c r="S20" s="105">
        <v>5</v>
      </c>
    </row>
    <row r="21" spans="1:19">
      <c r="A21" s="11"/>
      <c r="B21" s="12" t="s">
        <v>223</v>
      </c>
      <c r="C21" s="13">
        <v>2500</v>
      </c>
      <c r="D21" s="13">
        <v>0</v>
      </c>
      <c r="E21" s="13"/>
      <c r="F21" s="13"/>
      <c r="G21" s="34">
        <f t="shared" si="0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23" t="s">
        <v>224</v>
      </c>
      <c r="B22" s="123"/>
      <c r="C22" s="18">
        <f>SUBTOTAL(9,C6:C21)</f>
        <v>162850</v>
      </c>
      <c r="D22" s="18">
        <f t="shared" ref="D22:S22" si="2">SUBTOTAL(9,D6:D21)</f>
        <v>159677.63</v>
      </c>
      <c r="E22" s="18">
        <f t="shared" si="2"/>
        <v>148000</v>
      </c>
      <c r="F22" s="92">
        <f>G22/E22*100</f>
        <v>102.27214189189189</v>
      </c>
      <c r="G22" s="18">
        <f t="shared" si="2"/>
        <v>151362.76999999999</v>
      </c>
      <c r="H22" s="18">
        <f t="shared" si="2"/>
        <v>6810</v>
      </c>
      <c r="I22" s="18">
        <f t="shared" si="2"/>
        <v>9668.7900000000009</v>
      </c>
      <c r="J22" s="18">
        <f t="shared" si="2"/>
        <v>9910.42</v>
      </c>
      <c r="K22" s="18">
        <f t="shared" si="2"/>
        <v>12646.43</v>
      </c>
      <c r="L22" s="18">
        <f t="shared" si="2"/>
        <v>9200</v>
      </c>
      <c r="M22" s="18">
        <f t="shared" si="2"/>
        <v>8825</v>
      </c>
      <c r="N22" s="18">
        <f t="shared" si="2"/>
        <v>9185</v>
      </c>
      <c r="O22" s="18">
        <f t="shared" si="2"/>
        <v>28881.39</v>
      </c>
      <c r="P22" s="18">
        <f t="shared" si="2"/>
        <v>9467.0400000000009</v>
      </c>
      <c r="Q22" s="18">
        <f t="shared" si="2"/>
        <v>17079.939999999999</v>
      </c>
      <c r="R22" s="18">
        <f t="shared" si="2"/>
        <v>9520</v>
      </c>
      <c r="S22" s="18">
        <f t="shared" si="2"/>
        <v>20168.759999999998</v>
      </c>
    </row>
    <row r="23" spans="1:19">
      <c r="A23" s="148"/>
      <c r="B23" s="133"/>
      <c r="C23" s="133"/>
      <c r="D23" s="133"/>
      <c r="E23" s="133"/>
      <c r="F23" s="133"/>
      <c r="G23" s="133"/>
      <c r="H23" s="140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</row>
    <row r="24" spans="1:19">
      <c r="A24" s="23"/>
      <c r="B24" s="23" t="s">
        <v>232</v>
      </c>
      <c r="C24" s="22">
        <v>8000</v>
      </c>
      <c r="D24" s="22">
        <v>8066.8</v>
      </c>
      <c r="E24" s="22">
        <v>8000</v>
      </c>
      <c r="F24" s="91">
        <f>G24/E24*100</f>
        <v>53.036000000000008</v>
      </c>
      <c r="G24" s="35">
        <f t="shared" ref="G24:G27" si="3">SUM(H24:S24)</f>
        <v>4242.88</v>
      </c>
      <c r="H24" s="8"/>
      <c r="I24" s="8"/>
      <c r="J24" s="8"/>
      <c r="K24" s="8"/>
      <c r="L24" s="105">
        <v>2121</v>
      </c>
      <c r="M24" s="8"/>
      <c r="N24" s="8"/>
      <c r="O24" s="8"/>
      <c r="P24" s="8"/>
      <c r="Q24" s="105">
        <v>2121.88</v>
      </c>
      <c r="R24" s="8"/>
      <c r="S24" s="8"/>
    </row>
    <row r="25" spans="1:19">
      <c r="A25" s="24"/>
      <c r="B25" s="23" t="s">
        <v>225</v>
      </c>
      <c r="C25" s="22">
        <v>4000</v>
      </c>
      <c r="D25" s="22">
        <v>4000</v>
      </c>
      <c r="E25" s="22">
        <v>4000</v>
      </c>
      <c r="F25" s="91">
        <f>G25/E25*100</f>
        <v>225</v>
      </c>
      <c r="G25" s="35">
        <f t="shared" si="3"/>
        <v>9000</v>
      </c>
      <c r="H25" s="8"/>
      <c r="I25" s="8"/>
      <c r="J25" s="105">
        <v>9000</v>
      </c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4"/>
      <c r="B26" s="23" t="s">
        <v>233</v>
      </c>
      <c r="C26" s="22"/>
      <c r="D26" s="22">
        <v>7000</v>
      </c>
      <c r="E26" s="22"/>
      <c r="F26" s="22"/>
      <c r="G26" s="35">
        <f t="shared" si="3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4"/>
      <c r="B27" s="23" t="s">
        <v>226</v>
      </c>
      <c r="C27" s="22">
        <v>3000</v>
      </c>
      <c r="D27" s="22">
        <v>3330</v>
      </c>
      <c r="E27" s="22">
        <v>3000</v>
      </c>
      <c r="F27" s="91">
        <f>G27/E27*100</f>
        <v>83.333333333333343</v>
      </c>
      <c r="G27" s="35">
        <f t="shared" si="3"/>
        <v>2500</v>
      </c>
      <c r="H27" s="8"/>
      <c r="I27" s="105">
        <v>150</v>
      </c>
      <c r="J27" s="8"/>
      <c r="K27" s="8"/>
      <c r="L27" s="8"/>
      <c r="M27" s="8"/>
      <c r="N27" s="105">
        <v>300</v>
      </c>
      <c r="O27" s="105">
        <v>500</v>
      </c>
      <c r="P27" s="8"/>
      <c r="Q27" s="105">
        <v>1250</v>
      </c>
      <c r="R27" s="105">
        <v>300</v>
      </c>
      <c r="S27" s="8"/>
    </row>
    <row r="28" spans="1:19">
      <c r="A28" s="123" t="s">
        <v>227</v>
      </c>
      <c r="B28" s="123"/>
      <c r="C28" s="18">
        <f>SUBTOTAL(9,C24:C27)</f>
        <v>15000</v>
      </c>
      <c r="D28" s="18">
        <f>SUBTOTAL(9,D24:D27)</f>
        <v>22396.799999999999</v>
      </c>
      <c r="E28" s="18">
        <f>SUBTOTAL(9,E24:E27)</f>
        <v>15000</v>
      </c>
      <c r="F28" s="92">
        <f>G28/E28*100</f>
        <v>104.95253333333335</v>
      </c>
      <c r="G28" s="18">
        <f>SUBTOTAL(9,G24:G27)</f>
        <v>15742.880000000001</v>
      </c>
      <c r="H28" s="18">
        <f t="shared" ref="H28:S28" si="4">SUBTOTAL(9,H24:H27)</f>
        <v>0</v>
      </c>
      <c r="I28" s="18">
        <f t="shared" si="4"/>
        <v>150</v>
      </c>
      <c r="J28" s="18">
        <f t="shared" si="4"/>
        <v>9000</v>
      </c>
      <c r="K28" s="18">
        <f t="shared" si="4"/>
        <v>0</v>
      </c>
      <c r="L28" s="18">
        <f t="shared" si="4"/>
        <v>2121</v>
      </c>
      <c r="M28" s="18">
        <f t="shared" si="4"/>
        <v>0</v>
      </c>
      <c r="N28" s="18">
        <f t="shared" si="4"/>
        <v>300</v>
      </c>
      <c r="O28" s="18">
        <f t="shared" si="4"/>
        <v>500</v>
      </c>
      <c r="P28" s="18">
        <f t="shared" si="4"/>
        <v>0</v>
      </c>
      <c r="Q28" s="18">
        <f t="shared" si="4"/>
        <v>3371.88</v>
      </c>
      <c r="R28" s="18">
        <f t="shared" si="4"/>
        <v>300</v>
      </c>
      <c r="S28" s="18">
        <f t="shared" si="4"/>
        <v>0</v>
      </c>
    </row>
    <row r="29" spans="1:19">
      <c r="A29" s="148"/>
      <c r="B29" s="133"/>
      <c r="C29" s="133"/>
      <c r="D29" s="133"/>
      <c r="E29" s="133"/>
      <c r="F29" s="133"/>
      <c r="G29" s="133"/>
      <c r="H29" s="140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</row>
    <row r="30" spans="1:19">
      <c r="A30" s="26" t="s">
        <v>228</v>
      </c>
      <c r="B30" s="26"/>
      <c r="C30" s="18">
        <f>SUBTOTAL(9,C6:C28)</f>
        <v>177850</v>
      </c>
      <c r="D30" s="18">
        <f>SUBTOTAL(9,D6:D28)</f>
        <v>182074.43</v>
      </c>
      <c r="E30" s="18">
        <f>SUBTOTAL(9,E6:E28)</f>
        <v>163000</v>
      </c>
      <c r="F30" s="92">
        <f>G30/E30*100</f>
        <v>102.51880368098159</v>
      </c>
      <c r="G30" s="18">
        <f>SUBTOTAL(9,G6:G28)</f>
        <v>167105.65</v>
      </c>
      <c r="H30" s="18">
        <f t="shared" ref="H30:S30" si="5">SUBTOTAL(9,H6:H28)</f>
        <v>6810</v>
      </c>
      <c r="I30" s="18">
        <f t="shared" si="5"/>
        <v>9818.7900000000009</v>
      </c>
      <c r="J30" s="18">
        <f t="shared" si="5"/>
        <v>18910.419999999998</v>
      </c>
      <c r="K30" s="18">
        <f t="shared" si="5"/>
        <v>12646.43</v>
      </c>
      <c r="L30" s="18">
        <f t="shared" si="5"/>
        <v>11321</v>
      </c>
      <c r="M30" s="18">
        <f t="shared" si="5"/>
        <v>8825</v>
      </c>
      <c r="N30" s="18">
        <f t="shared" si="5"/>
        <v>9485</v>
      </c>
      <c r="O30" s="18">
        <f t="shared" si="5"/>
        <v>29381.39</v>
      </c>
      <c r="P30" s="18">
        <f t="shared" si="5"/>
        <v>9467.0400000000009</v>
      </c>
      <c r="Q30" s="18">
        <f t="shared" si="5"/>
        <v>20451.82</v>
      </c>
      <c r="R30" s="18">
        <f t="shared" si="5"/>
        <v>9820</v>
      </c>
      <c r="S30" s="18">
        <f t="shared" si="5"/>
        <v>20168.759999999998</v>
      </c>
    </row>
    <row r="31" spans="1:19">
      <c r="A31" s="12"/>
      <c r="B31" s="12" t="s">
        <v>229</v>
      </c>
      <c r="C31" s="13">
        <v>9041</v>
      </c>
      <c r="D31" s="13">
        <v>9040.9500000000007</v>
      </c>
      <c r="E31" s="13">
        <v>57490.400000000001</v>
      </c>
      <c r="F31" s="13"/>
      <c r="G31" s="3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1"/>
      <c r="B32" s="12" t="s">
        <v>230</v>
      </c>
      <c r="C32" s="13">
        <v>30000</v>
      </c>
      <c r="D32" s="13">
        <v>50000</v>
      </c>
      <c r="E32" s="13">
        <v>5000</v>
      </c>
      <c r="F32" s="13"/>
      <c r="G32" s="34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41" t="s">
        <v>231</v>
      </c>
      <c r="B33" s="141"/>
      <c r="C33" s="36">
        <f>SUBTOTAL(9,C6:C32)</f>
        <v>216891</v>
      </c>
      <c r="D33" s="36">
        <f>SUBTOTAL(9,D6:D32)</f>
        <v>241115.38</v>
      </c>
      <c r="E33" s="36">
        <f>SUBTOTAL(9,E6:E32)</f>
        <v>225490.4</v>
      </c>
      <c r="F33" s="93">
        <f>G33/E33*100</f>
        <v>74.107656024380645</v>
      </c>
      <c r="G33" s="36">
        <f>SUBTOTAL(9,G6:G32)</f>
        <v>167105.65</v>
      </c>
      <c r="H33" s="36">
        <f t="shared" ref="H33:S33" si="6">SUBTOTAL(9,H6:H32)</f>
        <v>6810</v>
      </c>
      <c r="I33" s="36">
        <f t="shared" si="6"/>
        <v>9818.7900000000009</v>
      </c>
      <c r="J33" s="36">
        <f t="shared" si="6"/>
        <v>18910.419999999998</v>
      </c>
      <c r="K33" s="36">
        <f t="shared" si="6"/>
        <v>12646.43</v>
      </c>
      <c r="L33" s="36">
        <f t="shared" si="6"/>
        <v>11321</v>
      </c>
      <c r="M33" s="36">
        <f t="shared" si="6"/>
        <v>8825</v>
      </c>
      <c r="N33" s="36">
        <f t="shared" si="6"/>
        <v>9485</v>
      </c>
      <c r="O33" s="36">
        <f t="shared" si="6"/>
        <v>29381.39</v>
      </c>
      <c r="P33" s="36">
        <f t="shared" si="6"/>
        <v>9467.0400000000009</v>
      </c>
      <c r="Q33" s="36">
        <f t="shared" si="6"/>
        <v>20451.82</v>
      </c>
      <c r="R33" s="36">
        <f t="shared" si="6"/>
        <v>9820</v>
      </c>
      <c r="S33" s="36">
        <f t="shared" si="6"/>
        <v>20168.759999999998</v>
      </c>
    </row>
    <row r="34" spans="1:19">
      <c r="F34" s="7" t="s">
        <v>250</v>
      </c>
      <c r="G34" s="105">
        <v>167105.65</v>
      </c>
    </row>
    <row r="36" spans="1:19">
      <c r="D36" s="5"/>
    </row>
    <row r="37" spans="1:19">
      <c r="D37" s="5"/>
    </row>
    <row r="38" spans="1:19">
      <c r="D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tabSelected="1" workbookViewId="0">
      <selection activeCell="F4" sqref="F1:F1048576"/>
    </sheetView>
  </sheetViews>
  <sheetFormatPr defaultRowHeight="12.5"/>
  <cols>
    <col min="1" max="1" width="16.08984375" style="4" bestFit="1" customWidth="1"/>
    <col min="2" max="2" width="29.7265625" style="4" customWidth="1"/>
    <col min="3" max="5" width="11.6328125" style="4" customWidth="1"/>
    <col min="6" max="6" width="6.6328125" style="4" customWidth="1"/>
    <col min="7" max="7" width="11.6328125" style="4" customWidth="1"/>
    <col min="8" max="16384" width="8.7265625" style="4"/>
  </cols>
  <sheetData>
    <row r="1" spans="1:19" ht="15.5">
      <c r="A1" s="154" t="s">
        <v>0</v>
      </c>
      <c r="B1" s="155"/>
      <c r="C1" s="155"/>
      <c r="D1" s="155"/>
      <c r="E1" s="155"/>
      <c r="F1" s="155"/>
      <c r="G1" s="144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.5">
      <c r="A2" s="156">
        <v>2021</v>
      </c>
      <c r="B2" s="154"/>
      <c r="C2" s="154"/>
      <c r="D2" s="154"/>
      <c r="E2" s="155"/>
      <c r="F2" s="155"/>
      <c r="G2" s="144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19" ht="15.5">
      <c r="A3" s="157" t="s">
        <v>237</v>
      </c>
      <c r="B3" s="157"/>
      <c r="C3" s="157"/>
      <c r="D3" s="154"/>
      <c r="E3" s="155"/>
      <c r="F3" s="155"/>
      <c r="G3" s="144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1:19" ht="14.5">
      <c r="A4" s="106" t="s">
        <v>2</v>
      </c>
      <c r="B4" s="107" t="s">
        <v>3</v>
      </c>
      <c r="C4" s="108" t="s">
        <v>4</v>
      </c>
      <c r="D4" s="108" t="s">
        <v>196</v>
      </c>
      <c r="E4" s="109" t="s">
        <v>1</v>
      </c>
      <c r="F4" s="109" t="s">
        <v>5</v>
      </c>
      <c r="G4" s="110" t="s">
        <v>197</v>
      </c>
      <c r="H4" s="29" t="s">
        <v>184</v>
      </c>
      <c r="I4" s="29" t="s">
        <v>185</v>
      </c>
      <c r="J4" s="29" t="s">
        <v>186</v>
      </c>
      <c r="K4" s="29" t="s">
        <v>187</v>
      </c>
      <c r="L4" s="29" t="s">
        <v>188</v>
      </c>
      <c r="M4" s="29" t="s">
        <v>189</v>
      </c>
      <c r="N4" s="29" t="s">
        <v>190</v>
      </c>
      <c r="O4" s="29" t="s">
        <v>191</v>
      </c>
      <c r="P4" s="29" t="s">
        <v>192</v>
      </c>
      <c r="Q4" s="29" t="s">
        <v>193</v>
      </c>
      <c r="R4" s="29" t="s">
        <v>194</v>
      </c>
      <c r="S4" s="29" t="s">
        <v>195</v>
      </c>
    </row>
    <row r="5" spans="1:19" ht="14.5">
      <c r="A5" s="151"/>
      <c r="B5" s="152"/>
      <c r="C5" s="152"/>
      <c r="D5" s="152"/>
      <c r="E5" s="152"/>
      <c r="F5" s="152"/>
      <c r="G5" s="152"/>
      <c r="H5" s="149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14.5">
      <c r="A6" s="151" t="s">
        <v>6</v>
      </c>
      <c r="B6" s="152"/>
      <c r="C6" s="152"/>
      <c r="D6" s="152"/>
      <c r="E6" s="152"/>
      <c r="F6" s="152"/>
      <c r="G6" s="152"/>
      <c r="H6" s="149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</row>
    <row r="7" spans="1:19" ht="14.5">
      <c r="A7" s="39" t="s">
        <v>7</v>
      </c>
      <c r="B7" s="40" t="s">
        <v>8</v>
      </c>
      <c r="C7" s="41"/>
      <c r="D7" s="41"/>
      <c r="E7" s="42"/>
      <c r="F7" s="42"/>
      <c r="G7" s="4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ht="14.5">
      <c r="A8" s="39"/>
      <c r="B8" s="39" t="s">
        <v>9</v>
      </c>
      <c r="C8" s="44"/>
      <c r="D8" s="44"/>
      <c r="E8" s="42"/>
      <c r="F8" s="42"/>
      <c r="G8" s="4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ht="14.5">
      <c r="A9" s="40" t="s">
        <v>10</v>
      </c>
      <c r="B9" s="40" t="s">
        <v>11</v>
      </c>
      <c r="C9" s="41">
        <v>43920</v>
      </c>
      <c r="D9" s="41">
        <v>44509.920000000006</v>
      </c>
      <c r="E9" s="41">
        <v>45500</v>
      </c>
      <c r="F9" s="95">
        <f>G9/E9*100</f>
        <v>99.481318681318683</v>
      </c>
      <c r="G9" s="42">
        <f>SUM(H9:S9)</f>
        <v>45264</v>
      </c>
      <c r="H9" s="105">
        <v>3709.16</v>
      </c>
      <c r="I9" s="105">
        <v>3834.84</v>
      </c>
      <c r="J9" s="105">
        <v>3772</v>
      </c>
      <c r="K9" s="105">
        <v>3772</v>
      </c>
      <c r="L9" s="105">
        <v>3772</v>
      </c>
      <c r="M9" s="105">
        <v>3772</v>
      </c>
      <c r="N9" s="105">
        <v>3772</v>
      </c>
      <c r="O9" s="105">
        <v>3772</v>
      </c>
      <c r="P9" s="105">
        <v>3772</v>
      </c>
      <c r="Q9" s="105">
        <v>3772</v>
      </c>
      <c r="R9" s="105">
        <v>3772</v>
      </c>
      <c r="S9" s="105">
        <v>3772</v>
      </c>
    </row>
    <row r="10" spans="1:19" ht="14.5">
      <c r="A10" s="40" t="s">
        <v>12</v>
      </c>
      <c r="B10" s="40" t="s">
        <v>13</v>
      </c>
      <c r="C10" s="41">
        <v>20820</v>
      </c>
      <c r="D10" s="41">
        <v>21129.96</v>
      </c>
      <c r="E10" s="41">
        <v>21600</v>
      </c>
      <c r="F10" s="95">
        <f t="shared" ref="F10:F16" si="0">G10/E10*100</f>
        <v>99.555555555555557</v>
      </c>
      <c r="G10" s="42">
        <f t="shared" ref="G10:G16" si="1">SUM(H10:S10)</f>
        <v>21504</v>
      </c>
      <c r="H10" s="105">
        <v>1760.83</v>
      </c>
      <c r="I10" s="105">
        <v>1823.17</v>
      </c>
      <c r="J10" s="105">
        <v>1792</v>
      </c>
      <c r="K10" s="105">
        <v>1792</v>
      </c>
      <c r="L10" s="105">
        <v>1792</v>
      </c>
      <c r="M10" s="105">
        <v>1792</v>
      </c>
      <c r="N10" s="105">
        <v>1792</v>
      </c>
      <c r="O10" s="105">
        <v>1792</v>
      </c>
      <c r="P10" s="105">
        <v>1792</v>
      </c>
      <c r="Q10" s="105">
        <v>1792</v>
      </c>
      <c r="R10" s="105">
        <v>1792</v>
      </c>
      <c r="S10" s="105">
        <v>1792</v>
      </c>
    </row>
    <row r="11" spans="1:19" ht="14.5">
      <c r="A11" s="40" t="s">
        <v>14</v>
      </c>
      <c r="B11" s="40" t="s">
        <v>15</v>
      </c>
      <c r="C11" s="41">
        <v>3720</v>
      </c>
      <c r="D11" s="41">
        <v>3841.34</v>
      </c>
      <c r="E11" s="41">
        <v>3925</v>
      </c>
      <c r="F11" s="95">
        <f t="shared" si="0"/>
        <v>99.974522292993626</v>
      </c>
      <c r="G11" s="42">
        <f t="shared" si="1"/>
        <v>3924</v>
      </c>
      <c r="H11" s="105">
        <v>320</v>
      </c>
      <c r="I11" s="105">
        <v>334</v>
      </c>
      <c r="J11" s="105">
        <v>327</v>
      </c>
      <c r="K11" s="105">
        <v>327</v>
      </c>
      <c r="L11" s="105">
        <v>327</v>
      </c>
      <c r="M11" s="105">
        <v>327</v>
      </c>
      <c r="N11" s="105">
        <v>327</v>
      </c>
      <c r="O11" s="105">
        <v>327</v>
      </c>
      <c r="P11" s="105">
        <v>327</v>
      </c>
      <c r="Q11" s="105">
        <v>327</v>
      </c>
      <c r="R11" s="105">
        <v>327</v>
      </c>
      <c r="S11" s="105">
        <v>327</v>
      </c>
    </row>
    <row r="12" spans="1:19" ht="14.5">
      <c r="A12" s="40" t="s">
        <v>16</v>
      </c>
      <c r="B12" s="40" t="s">
        <v>17</v>
      </c>
      <c r="C12" s="41">
        <v>2640</v>
      </c>
      <c r="D12" s="41">
        <v>2435.7600000000002</v>
      </c>
      <c r="E12" s="41">
        <v>2800</v>
      </c>
      <c r="F12" s="95">
        <f t="shared" si="0"/>
        <v>81.756071428571431</v>
      </c>
      <c r="G12" s="42">
        <f t="shared" si="1"/>
        <v>2289.17</v>
      </c>
      <c r="H12" s="105">
        <v>187.17</v>
      </c>
      <c r="I12" s="105">
        <v>194.2</v>
      </c>
      <c r="J12" s="105">
        <v>190.78</v>
      </c>
      <c r="K12" s="105">
        <v>190.78</v>
      </c>
      <c r="L12" s="105">
        <v>190.78</v>
      </c>
      <c r="M12" s="105">
        <v>190.78</v>
      </c>
      <c r="N12" s="105">
        <v>190.78</v>
      </c>
      <c r="O12" s="105">
        <v>190.78</v>
      </c>
      <c r="P12" s="105">
        <v>190.78</v>
      </c>
      <c r="Q12" s="105">
        <v>190.78</v>
      </c>
      <c r="R12" s="105">
        <v>190.78</v>
      </c>
      <c r="S12" s="105">
        <v>190.78</v>
      </c>
    </row>
    <row r="13" spans="1:19" ht="14.5">
      <c r="A13" s="40" t="s">
        <v>18</v>
      </c>
      <c r="B13" s="40" t="s">
        <v>19</v>
      </c>
      <c r="C13" s="41">
        <v>1440</v>
      </c>
      <c r="D13" s="41">
        <v>856.36</v>
      </c>
      <c r="E13" s="41">
        <v>1500</v>
      </c>
      <c r="F13" s="95">
        <f t="shared" si="0"/>
        <v>83.021333333333317</v>
      </c>
      <c r="G13" s="42">
        <f t="shared" si="1"/>
        <v>1245.3199999999997</v>
      </c>
      <c r="H13" s="105">
        <v>121</v>
      </c>
      <c r="I13" s="105">
        <v>125.16</v>
      </c>
      <c r="J13" s="105">
        <v>123.07</v>
      </c>
      <c r="K13" s="105">
        <v>123.07</v>
      </c>
      <c r="L13" s="105">
        <v>123.07</v>
      </c>
      <c r="M13" s="105">
        <v>123.07</v>
      </c>
      <c r="N13" s="105">
        <v>123.07</v>
      </c>
      <c r="O13" s="105">
        <v>123.07</v>
      </c>
      <c r="P13" s="105">
        <v>123.07</v>
      </c>
      <c r="Q13" s="105">
        <v>123.07</v>
      </c>
      <c r="R13" s="105">
        <v>14.6</v>
      </c>
      <c r="S13" s="105">
        <v>0</v>
      </c>
    </row>
    <row r="14" spans="1:19" ht="14.5">
      <c r="A14" s="40" t="s">
        <v>20</v>
      </c>
      <c r="B14" s="40" t="s">
        <v>21</v>
      </c>
      <c r="C14" s="41">
        <v>3360</v>
      </c>
      <c r="D14" s="41"/>
      <c r="E14" s="41">
        <v>6000</v>
      </c>
      <c r="F14" s="95">
        <f t="shared" si="0"/>
        <v>100.15200000000002</v>
      </c>
      <c r="G14" s="42">
        <f t="shared" si="1"/>
        <v>6009.1200000000017</v>
      </c>
      <c r="H14" s="105">
        <v>492.3</v>
      </c>
      <c r="I14" s="105">
        <v>509.22</v>
      </c>
      <c r="J14" s="105">
        <v>500.76</v>
      </c>
      <c r="K14" s="105">
        <v>500.76</v>
      </c>
      <c r="L14" s="105">
        <v>500.76</v>
      </c>
      <c r="M14" s="105">
        <v>500.76</v>
      </c>
      <c r="N14" s="105">
        <v>500.76</v>
      </c>
      <c r="O14" s="105">
        <v>500.76</v>
      </c>
      <c r="P14" s="105">
        <v>500.76</v>
      </c>
      <c r="Q14" s="105">
        <v>500.76</v>
      </c>
      <c r="R14" s="105">
        <v>500.76</v>
      </c>
      <c r="S14" s="105">
        <v>500.76</v>
      </c>
    </row>
    <row r="15" spans="1:19" ht="14.5">
      <c r="A15" s="40" t="s">
        <v>22</v>
      </c>
      <c r="B15" s="40" t="s">
        <v>23</v>
      </c>
      <c r="C15" s="41">
        <v>2760</v>
      </c>
      <c r="D15" s="41"/>
      <c r="E15" s="41">
        <v>6000</v>
      </c>
      <c r="F15" s="95">
        <f t="shared" si="0"/>
        <v>95.889999999999972</v>
      </c>
      <c r="G15" s="42">
        <f t="shared" si="1"/>
        <v>5753.3999999999987</v>
      </c>
      <c r="H15" s="105">
        <v>471.35</v>
      </c>
      <c r="I15" s="105">
        <v>487.55</v>
      </c>
      <c r="J15" s="105">
        <v>479.45</v>
      </c>
      <c r="K15" s="105">
        <v>479.45</v>
      </c>
      <c r="L15" s="105">
        <v>479.45</v>
      </c>
      <c r="M15" s="105">
        <v>479.45</v>
      </c>
      <c r="N15" s="105">
        <v>479.45</v>
      </c>
      <c r="O15" s="105">
        <v>479.45</v>
      </c>
      <c r="P15" s="105">
        <v>479.45</v>
      </c>
      <c r="Q15" s="105">
        <v>479.45</v>
      </c>
      <c r="R15" s="105">
        <v>479.45</v>
      </c>
      <c r="S15" s="105">
        <v>479.45</v>
      </c>
    </row>
    <row r="16" spans="1:19" ht="14.5">
      <c r="A16" s="40" t="s">
        <v>24</v>
      </c>
      <c r="B16" s="40" t="s">
        <v>25</v>
      </c>
      <c r="C16" s="41">
        <v>1440</v>
      </c>
      <c r="D16" s="41">
        <v>365.55</v>
      </c>
      <c r="E16" s="41">
        <v>500</v>
      </c>
      <c r="F16" s="95">
        <f t="shared" si="0"/>
        <v>75</v>
      </c>
      <c r="G16" s="42">
        <f t="shared" si="1"/>
        <v>375</v>
      </c>
      <c r="H16" s="63"/>
      <c r="I16" s="63"/>
      <c r="J16" s="63"/>
      <c r="K16" s="63"/>
      <c r="L16" s="63"/>
      <c r="M16" s="63"/>
      <c r="N16" s="63"/>
      <c r="O16" s="105">
        <v>182.17</v>
      </c>
      <c r="P16" s="63"/>
      <c r="Q16" s="63"/>
      <c r="R16" s="63"/>
      <c r="S16" s="105">
        <v>192.83</v>
      </c>
    </row>
    <row r="17" spans="1:19" ht="14.5">
      <c r="A17" s="39"/>
      <c r="B17" s="39" t="s">
        <v>26</v>
      </c>
      <c r="C17" s="41"/>
      <c r="D17" s="41"/>
      <c r="E17" s="41"/>
      <c r="F17" s="41"/>
      <c r="G17" s="45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19" ht="14.5">
      <c r="A18" s="40" t="s">
        <v>27</v>
      </c>
      <c r="B18" s="40" t="s">
        <v>28</v>
      </c>
      <c r="C18" s="41">
        <v>20040</v>
      </c>
      <c r="D18" s="41">
        <v>20379.66</v>
      </c>
      <c r="E18" s="41">
        <v>5205</v>
      </c>
      <c r="F18" s="95">
        <f t="shared" ref="F18:F20" si="2">G18/E18*100</f>
        <v>99.596541786743515</v>
      </c>
      <c r="G18" s="42">
        <f t="shared" ref="G18:G20" si="3">SUM(H18:S18)</f>
        <v>5184</v>
      </c>
      <c r="H18" s="105">
        <v>1696.64</v>
      </c>
      <c r="I18" s="105">
        <v>1759.36</v>
      </c>
      <c r="J18" s="105">
        <v>1728</v>
      </c>
      <c r="K18" s="63"/>
      <c r="L18" s="63"/>
      <c r="M18" s="63"/>
      <c r="N18" s="63"/>
      <c r="O18" s="63"/>
      <c r="P18" s="63"/>
      <c r="Q18" s="63"/>
      <c r="R18" s="63"/>
      <c r="S18" s="63"/>
    </row>
    <row r="19" spans="1:19" ht="14.5">
      <c r="A19" s="40" t="s">
        <v>29</v>
      </c>
      <c r="B19" s="40" t="s">
        <v>30</v>
      </c>
      <c r="C19" s="41">
        <v>900</v>
      </c>
      <c r="D19" s="41">
        <v>885.12</v>
      </c>
      <c r="E19" s="41">
        <v>250</v>
      </c>
      <c r="F19" s="95">
        <f t="shared" si="2"/>
        <v>93.935999999999993</v>
      </c>
      <c r="G19" s="42">
        <f t="shared" si="3"/>
        <v>234.84</v>
      </c>
      <c r="H19" s="105">
        <v>76.569999999999993</v>
      </c>
      <c r="I19" s="105">
        <v>79.989999999999995</v>
      </c>
      <c r="J19" s="105">
        <v>78.28</v>
      </c>
      <c r="K19" s="63"/>
      <c r="L19" s="63"/>
      <c r="M19" s="63"/>
      <c r="N19" s="63"/>
      <c r="O19" s="63"/>
      <c r="P19" s="63"/>
      <c r="Q19" s="63"/>
      <c r="R19" s="63"/>
      <c r="S19" s="63"/>
    </row>
    <row r="20" spans="1:19" ht="14.5">
      <c r="A20" s="40" t="s">
        <v>31</v>
      </c>
      <c r="B20" s="40" t="s">
        <v>32</v>
      </c>
      <c r="C20" s="41">
        <v>550</v>
      </c>
      <c r="D20" s="41">
        <v>321.74</v>
      </c>
      <c r="E20" s="41">
        <v>100</v>
      </c>
      <c r="F20" s="95">
        <f t="shared" si="2"/>
        <v>114.67</v>
      </c>
      <c r="G20" s="42">
        <f t="shared" si="3"/>
        <v>114.67</v>
      </c>
      <c r="H20" s="105">
        <v>37.53</v>
      </c>
      <c r="I20" s="105">
        <v>38.92</v>
      </c>
      <c r="J20" s="105">
        <v>38.22</v>
      </c>
      <c r="K20" s="63"/>
      <c r="L20" s="63"/>
      <c r="M20" s="63"/>
      <c r="N20" s="63"/>
      <c r="O20" s="63"/>
      <c r="P20" s="63"/>
      <c r="Q20" s="63"/>
      <c r="R20" s="63"/>
      <c r="S20" s="63"/>
    </row>
    <row r="21" spans="1:19" ht="14.5">
      <c r="A21" s="40"/>
      <c r="B21" s="40" t="s">
        <v>33</v>
      </c>
      <c r="C21" s="41"/>
      <c r="D21" s="41">
        <v>0</v>
      </c>
      <c r="E21" s="41"/>
      <c r="F21" s="41"/>
      <c r="G21" s="45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  <row r="22" spans="1:19" ht="14.5">
      <c r="A22" s="40" t="s">
        <v>34</v>
      </c>
      <c r="B22" s="40" t="s">
        <v>35</v>
      </c>
      <c r="C22" s="41">
        <v>9840</v>
      </c>
      <c r="D22" s="41"/>
      <c r="E22" s="41">
        <v>9000</v>
      </c>
      <c r="F22" s="95">
        <f t="shared" ref="F22:F24" si="4">G22/E22*100</f>
        <v>0</v>
      </c>
      <c r="G22" s="42">
        <f t="shared" ref="G22:G24" si="5">SUM(H22:S22)</f>
        <v>0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</row>
    <row r="23" spans="1:19" ht="14.5">
      <c r="A23" s="40" t="s">
        <v>36</v>
      </c>
      <c r="B23" s="40" t="s">
        <v>30</v>
      </c>
      <c r="C23" s="41">
        <v>350</v>
      </c>
      <c r="D23" s="41"/>
      <c r="E23" s="41">
        <v>350</v>
      </c>
      <c r="F23" s="95">
        <f t="shared" si="4"/>
        <v>0</v>
      </c>
      <c r="G23" s="42">
        <f t="shared" si="5"/>
        <v>0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</row>
    <row r="24" spans="1:19" ht="14.5">
      <c r="A24" s="40" t="s">
        <v>37</v>
      </c>
      <c r="B24" s="40" t="s">
        <v>32</v>
      </c>
      <c r="C24" s="41">
        <v>230</v>
      </c>
      <c r="D24" s="41"/>
      <c r="E24" s="41">
        <v>250</v>
      </c>
      <c r="F24" s="95">
        <f t="shared" si="4"/>
        <v>0</v>
      </c>
      <c r="G24" s="42">
        <f t="shared" si="5"/>
        <v>0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  <row r="25" spans="1:19" ht="14.5">
      <c r="A25" s="40"/>
      <c r="B25" s="40" t="s">
        <v>38</v>
      </c>
      <c r="C25" s="41"/>
      <c r="D25" s="41">
        <v>0</v>
      </c>
      <c r="E25" s="41"/>
      <c r="F25" s="41"/>
      <c r="G25" s="45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1:19" ht="14.5">
      <c r="A26" s="40" t="s">
        <v>39</v>
      </c>
      <c r="B26" s="40" t="s">
        <v>35</v>
      </c>
      <c r="C26" s="41">
        <v>9840</v>
      </c>
      <c r="D26" s="41">
        <v>9782.4</v>
      </c>
      <c r="E26" s="41">
        <v>10000</v>
      </c>
      <c r="F26" s="95">
        <f t="shared" ref="F26:F28" si="6">G26/E26*100</f>
        <v>32</v>
      </c>
      <c r="G26" s="42">
        <f t="shared" ref="G26:G28" si="7">SUM(H26:S26)</f>
        <v>3200</v>
      </c>
      <c r="H26" s="63"/>
      <c r="I26" s="63"/>
      <c r="J26" s="63"/>
      <c r="K26" s="63"/>
      <c r="L26" s="63"/>
      <c r="M26" s="63"/>
      <c r="N26" s="63"/>
      <c r="O26" s="63"/>
      <c r="P26" s="105">
        <v>800</v>
      </c>
      <c r="Q26" s="105">
        <v>800</v>
      </c>
      <c r="R26" s="105">
        <v>800</v>
      </c>
      <c r="S26" s="105">
        <v>800</v>
      </c>
    </row>
    <row r="27" spans="1:19" ht="14.5">
      <c r="A27" s="40" t="s">
        <v>40</v>
      </c>
      <c r="B27" s="40" t="s">
        <v>30</v>
      </c>
      <c r="C27" s="41">
        <v>350</v>
      </c>
      <c r="D27" s="41">
        <v>329.87</v>
      </c>
      <c r="E27" s="41">
        <v>330</v>
      </c>
      <c r="F27" s="95">
        <f t="shared" si="6"/>
        <v>33.575757575757578</v>
      </c>
      <c r="G27" s="42">
        <f t="shared" si="7"/>
        <v>110.8</v>
      </c>
      <c r="H27" s="63"/>
      <c r="I27" s="63"/>
      <c r="J27" s="63"/>
      <c r="K27" s="63"/>
      <c r="L27" s="63"/>
      <c r="M27" s="63"/>
      <c r="N27" s="63"/>
      <c r="O27" s="63"/>
      <c r="P27" s="105">
        <v>27.7</v>
      </c>
      <c r="Q27" s="105">
        <v>27.7</v>
      </c>
      <c r="R27" s="105">
        <v>27.7</v>
      </c>
      <c r="S27" s="105">
        <v>27.7</v>
      </c>
    </row>
    <row r="28" spans="1:19" ht="14.5">
      <c r="A28" s="40" t="s">
        <v>41</v>
      </c>
      <c r="B28" s="40" t="s">
        <v>32</v>
      </c>
      <c r="C28" s="41">
        <v>230</v>
      </c>
      <c r="D28" s="41">
        <v>154.56</v>
      </c>
      <c r="E28" s="41">
        <v>250</v>
      </c>
      <c r="F28" s="95">
        <f t="shared" si="6"/>
        <v>28.32</v>
      </c>
      <c r="G28" s="42">
        <f t="shared" si="7"/>
        <v>70.8</v>
      </c>
      <c r="H28" s="63"/>
      <c r="I28" s="63"/>
      <c r="J28" s="63"/>
      <c r="K28" s="63"/>
      <c r="L28" s="63"/>
      <c r="M28" s="63"/>
      <c r="N28" s="63"/>
      <c r="O28" s="63"/>
      <c r="P28" s="105">
        <v>17.7</v>
      </c>
      <c r="Q28" s="105">
        <v>17.7</v>
      </c>
      <c r="R28" s="105">
        <v>17.7</v>
      </c>
      <c r="S28" s="105">
        <v>17.7</v>
      </c>
    </row>
    <row r="29" spans="1:19" ht="14.5">
      <c r="A29" s="40" t="s">
        <v>42</v>
      </c>
      <c r="B29" s="40" t="s">
        <v>43</v>
      </c>
      <c r="C29" s="41">
        <v>100</v>
      </c>
      <c r="D29" s="41">
        <v>0</v>
      </c>
      <c r="E29" s="41"/>
      <c r="F29" s="41"/>
      <c r="G29" s="42">
        <f>SUM(H29:S29)</f>
        <v>0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1:19" ht="14.5">
      <c r="A30" s="40"/>
      <c r="B30" s="40"/>
      <c r="C30" s="41"/>
      <c r="D30" s="41"/>
      <c r="E30" s="41"/>
      <c r="F30" s="41"/>
      <c r="G30" s="45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</row>
    <row r="31" spans="1:19" ht="14.5">
      <c r="A31" s="40" t="s">
        <v>176</v>
      </c>
      <c r="B31" s="40" t="s">
        <v>44</v>
      </c>
      <c r="C31" s="41">
        <v>350</v>
      </c>
      <c r="D31" s="41">
        <v>329.71999999999997</v>
      </c>
      <c r="E31" s="41">
        <v>400</v>
      </c>
      <c r="F31" s="95">
        <f t="shared" ref="F31:F32" si="8">G31/E31*100</f>
        <v>89.777499999999989</v>
      </c>
      <c r="G31" s="42">
        <f>SUM(H31:S31)</f>
        <v>359.10999999999996</v>
      </c>
      <c r="H31" s="105">
        <v>28.54</v>
      </c>
      <c r="I31" s="105">
        <v>59.68</v>
      </c>
      <c r="J31" s="105">
        <v>28.54</v>
      </c>
      <c r="K31" s="105">
        <v>27.19</v>
      </c>
      <c r="L31" s="105">
        <v>26.22</v>
      </c>
      <c r="M31" s="105">
        <v>195.72</v>
      </c>
      <c r="N31" s="105">
        <v>-143.28</v>
      </c>
      <c r="O31" s="105">
        <v>26.22</v>
      </c>
      <c r="P31" s="105">
        <v>27.57</v>
      </c>
      <c r="Q31" s="105">
        <v>27.57</v>
      </c>
      <c r="R31" s="105">
        <v>27.57</v>
      </c>
      <c r="S31" s="105">
        <v>27.57</v>
      </c>
    </row>
    <row r="32" spans="1:19" ht="14.5">
      <c r="A32" s="46" t="s">
        <v>45</v>
      </c>
      <c r="B32" s="40" t="s">
        <v>46</v>
      </c>
      <c r="C32" s="41">
        <f>SUBTOTAL(9,C9:C31)</f>
        <v>122880</v>
      </c>
      <c r="D32" s="41">
        <f>SUBTOTAL(9,D9:D31)</f>
        <v>105321.95999999999</v>
      </c>
      <c r="E32" s="41">
        <f>SUBTOTAL(9,E9:E31)</f>
        <v>113960</v>
      </c>
      <c r="F32" s="95">
        <f t="shared" si="8"/>
        <v>83.922630747630734</v>
      </c>
      <c r="G32" s="41">
        <f>SUBTOTAL(9,G9:G31)</f>
        <v>95638.229999999981</v>
      </c>
      <c r="H32" s="41">
        <f t="shared" ref="H32:S32" si="9">SUBTOTAL(9,H9:H31)</f>
        <v>8901.090000000002</v>
      </c>
      <c r="I32" s="41">
        <f t="shared" si="9"/>
        <v>9246.09</v>
      </c>
      <c r="J32" s="41">
        <f t="shared" si="9"/>
        <v>9058.1</v>
      </c>
      <c r="K32" s="41">
        <f t="shared" si="9"/>
        <v>7212.2499999999991</v>
      </c>
      <c r="L32" s="41">
        <f t="shared" si="9"/>
        <v>7211.28</v>
      </c>
      <c r="M32" s="41">
        <f t="shared" si="9"/>
        <v>7380.78</v>
      </c>
      <c r="N32" s="41">
        <f t="shared" si="9"/>
        <v>7041.78</v>
      </c>
      <c r="O32" s="41">
        <f t="shared" si="9"/>
        <v>7393.45</v>
      </c>
      <c r="P32" s="41">
        <f t="shared" si="9"/>
        <v>8058.0299999999988</v>
      </c>
      <c r="Q32" s="41">
        <f t="shared" si="9"/>
        <v>8058.0299999999988</v>
      </c>
      <c r="R32" s="41">
        <f t="shared" si="9"/>
        <v>7949.5599999999995</v>
      </c>
      <c r="S32" s="41">
        <f t="shared" si="9"/>
        <v>8127.7899999999991</v>
      </c>
    </row>
    <row r="33" spans="1:19" ht="14.5">
      <c r="A33" s="151"/>
      <c r="B33" s="133"/>
      <c r="C33" s="133"/>
      <c r="D33" s="133"/>
      <c r="E33" s="133"/>
      <c r="F33" s="133"/>
      <c r="G33" s="133"/>
      <c r="H33" s="153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</row>
    <row r="34" spans="1:19" ht="14.5">
      <c r="A34" s="47" t="s">
        <v>47</v>
      </c>
      <c r="B34" s="49" t="s">
        <v>48</v>
      </c>
      <c r="C34" s="48"/>
      <c r="D34" s="50"/>
      <c r="E34" s="48"/>
      <c r="F34" s="48"/>
      <c r="G34" s="48"/>
      <c r="H34" s="64"/>
      <c r="I34" s="64"/>
      <c r="J34" s="63"/>
      <c r="K34" s="63"/>
      <c r="L34" s="63"/>
      <c r="M34" s="63"/>
      <c r="N34" s="63"/>
      <c r="O34" s="63"/>
      <c r="P34" s="63"/>
      <c r="Q34" s="63"/>
      <c r="R34" s="63"/>
      <c r="S34" s="63"/>
    </row>
    <row r="35" spans="1:19" ht="14.5">
      <c r="A35" s="51" t="s">
        <v>49</v>
      </c>
      <c r="B35" s="49" t="s">
        <v>50</v>
      </c>
      <c r="C35" s="50">
        <v>1500</v>
      </c>
      <c r="D35" s="50">
        <v>1266.08</v>
      </c>
      <c r="E35" s="50">
        <v>1200</v>
      </c>
      <c r="F35" s="98">
        <f>G35/E35*100</f>
        <v>104.32499999999997</v>
      </c>
      <c r="G35" s="48">
        <f t="shared" ref="G35:G47" si="10">SUM(H35:S35)</f>
        <v>1251.8999999999999</v>
      </c>
      <c r="H35" s="64"/>
      <c r="I35" s="105">
        <v>192.1</v>
      </c>
      <c r="J35" s="105">
        <v>79.099999999999994</v>
      </c>
      <c r="K35" s="105">
        <v>86.84</v>
      </c>
      <c r="L35" s="105">
        <v>76.47</v>
      </c>
      <c r="M35" s="105">
        <v>83</v>
      </c>
      <c r="N35" s="105">
        <v>82.42</v>
      </c>
      <c r="O35" s="105">
        <v>100.53</v>
      </c>
      <c r="P35" s="105">
        <v>87.42</v>
      </c>
      <c r="Q35" s="105">
        <v>95.9</v>
      </c>
      <c r="R35" s="105">
        <v>116.24</v>
      </c>
      <c r="S35" s="105">
        <v>251.88</v>
      </c>
    </row>
    <row r="36" spans="1:19" ht="14.5">
      <c r="A36" s="51" t="s">
        <v>51</v>
      </c>
      <c r="B36" s="49" t="s">
        <v>52</v>
      </c>
      <c r="C36" s="50">
        <v>500</v>
      </c>
      <c r="D36" s="50">
        <v>1613.21</v>
      </c>
      <c r="E36" s="50">
        <v>1500</v>
      </c>
      <c r="F36" s="98">
        <f t="shared" ref="F36:F37" si="11">G36/E36*100</f>
        <v>86.22733333333332</v>
      </c>
      <c r="G36" s="48">
        <f t="shared" si="10"/>
        <v>1293.4099999999999</v>
      </c>
      <c r="H36" s="105">
        <v>231.04</v>
      </c>
      <c r="I36" s="105">
        <v>207.92</v>
      </c>
      <c r="J36" s="63"/>
      <c r="K36" s="105">
        <v>199.33</v>
      </c>
      <c r="L36" s="63"/>
      <c r="M36" s="105">
        <v>256.45999999999998</v>
      </c>
      <c r="N36" s="63"/>
      <c r="O36" s="63"/>
      <c r="P36" s="105">
        <v>199.33</v>
      </c>
      <c r="Q36" s="63"/>
      <c r="R36" s="105">
        <v>199.33</v>
      </c>
      <c r="S36" s="63"/>
    </row>
    <row r="37" spans="1:19" ht="14.5">
      <c r="A37" s="51" t="s">
        <v>53</v>
      </c>
      <c r="B37" s="49" t="s">
        <v>54</v>
      </c>
      <c r="C37" s="50">
        <v>800</v>
      </c>
      <c r="D37" s="50">
        <v>820.1099999999999</v>
      </c>
      <c r="E37" s="50">
        <v>1000</v>
      </c>
      <c r="F37" s="98">
        <f t="shared" si="11"/>
        <v>38.352000000000004</v>
      </c>
      <c r="G37" s="48">
        <f t="shared" si="10"/>
        <v>383.52000000000004</v>
      </c>
      <c r="H37" s="105">
        <v>92.63</v>
      </c>
      <c r="I37" s="64"/>
      <c r="J37" s="63"/>
      <c r="K37" s="63"/>
      <c r="L37" s="105">
        <v>83.04</v>
      </c>
      <c r="M37" s="63"/>
      <c r="N37" s="63"/>
      <c r="O37" s="105">
        <v>76.8</v>
      </c>
      <c r="P37" s="63"/>
      <c r="Q37" s="105">
        <v>83.04</v>
      </c>
      <c r="R37" s="63"/>
      <c r="S37" s="105">
        <v>48.01</v>
      </c>
    </row>
    <row r="38" spans="1:19" ht="14.5">
      <c r="A38" s="51" t="s">
        <v>55</v>
      </c>
      <c r="B38" s="49" t="s">
        <v>56</v>
      </c>
      <c r="C38" s="50"/>
      <c r="D38" s="50"/>
      <c r="E38" s="50"/>
      <c r="F38" s="50"/>
      <c r="G38" s="48">
        <f t="shared" si="10"/>
        <v>0</v>
      </c>
      <c r="H38" s="64"/>
      <c r="I38" s="64"/>
      <c r="J38" s="63"/>
      <c r="K38" s="63"/>
      <c r="L38" s="63"/>
      <c r="M38" s="63"/>
      <c r="N38" s="63"/>
      <c r="O38" s="63"/>
      <c r="P38" s="63"/>
      <c r="Q38" s="63"/>
      <c r="R38" s="63"/>
      <c r="S38" s="63"/>
    </row>
    <row r="39" spans="1:19" ht="14.5">
      <c r="A39" s="51" t="s">
        <v>57</v>
      </c>
      <c r="B39" s="49" t="s">
        <v>253</v>
      </c>
      <c r="C39" s="50">
        <v>400</v>
      </c>
      <c r="D39" s="50"/>
      <c r="E39" s="50"/>
      <c r="F39" s="50"/>
      <c r="G39" s="48">
        <f t="shared" si="10"/>
        <v>0</v>
      </c>
      <c r="H39" s="64"/>
      <c r="I39" s="64"/>
      <c r="J39" s="63"/>
      <c r="K39" s="63"/>
      <c r="L39" s="63"/>
      <c r="M39" s="63"/>
      <c r="N39" s="63"/>
      <c r="O39" s="63"/>
      <c r="P39" s="63"/>
      <c r="Q39" s="63"/>
      <c r="R39" s="63"/>
      <c r="S39" s="63"/>
    </row>
    <row r="40" spans="1:19" ht="14.5">
      <c r="A40" s="51" t="s">
        <v>58</v>
      </c>
      <c r="B40" s="49" t="s">
        <v>59</v>
      </c>
      <c r="C40" s="50">
        <v>5000</v>
      </c>
      <c r="D40" s="50">
        <v>4936</v>
      </c>
      <c r="E40" s="50">
        <v>5000</v>
      </c>
      <c r="F40" s="98">
        <f t="shared" ref="F40:F48" si="12">G40/E40*100</f>
        <v>98.72</v>
      </c>
      <c r="G40" s="48">
        <f t="shared" si="10"/>
        <v>4936</v>
      </c>
      <c r="H40" s="64"/>
      <c r="I40" s="64"/>
      <c r="J40" s="63"/>
      <c r="K40" s="63"/>
      <c r="L40" s="63"/>
      <c r="M40" s="63"/>
      <c r="N40" s="63"/>
      <c r="O40" s="63"/>
      <c r="P40" s="63"/>
      <c r="Q40" s="63"/>
      <c r="R40" s="63"/>
      <c r="S40" s="105">
        <v>4936</v>
      </c>
    </row>
    <row r="41" spans="1:19" ht="14.5">
      <c r="A41" s="51" t="s">
        <v>60</v>
      </c>
      <c r="B41" s="49" t="s">
        <v>61</v>
      </c>
      <c r="C41" s="50">
        <v>300</v>
      </c>
      <c r="D41" s="50">
        <v>0</v>
      </c>
      <c r="E41" s="50">
        <v>300</v>
      </c>
      <c r="F41" s="98">
        <f t="shared" si="12"/>
        <v>0</v>
      </c>
      <c r="G41" s="48">
        <f t="shared" si="10"/>
        <v>0</v>
      </c>
      <c r="H41" s="64"/>
      <c r="I41" s="64"/>
      <c r="J41" s="63"/>
      <c r="K41" s="63"/>
      <c r="L41" s="63"/>
      <c r="M41" s="63"/>
      <c r="N41" s="63"/>
      <c r="O41" s="63"/>
      <c r="P41" s="63"/>
      <c r="Q41" s="63"/>
      <c r="R41" s="63"/>
      <c r="S41" s="63"/>
    </row>
    <row r="42" spans="1:19" ht="14.5">
      <c r="A42" s="51" t="s">
        <v>62</v>
      </c>
      <c r="B42" s="49" t="s">
        <v>63</v>
      </c>
      <c r="C42" s="50">
        <v>300</v>
      </c>
      <c r="D42" s="50">
        <v>0</v>
      </c>
      <c r="E42" s="50">
        <v>300</v>
      </c>
      <c r="F42" s="98">
        <f t="shared" si="12"/>
        <v>0</v>
      </c>
      <c r="G42" s="48">
        <f t="shared" si="10"/>
        <v>0</v>
      </c>
      <c r="H42" s="64"/>
      <c r="I42" s="64"/>
      <c r="J42" s="63"/>
      <c r="K42" s="63"/>
      <c r="L42" s="63"/>
      <c r="M42" s="63"/>
      <c r="N42" s="63"/>
      <c r="O42" s="63"/>
      <c r="P42" s="63"/>
      <c r="Q42" s="63"/>
      <c r="R42" s="63"/>
      <c r="S42" s="63"/>
    </row>
    <row r="43" spans="1:19" ht="14.5">
      <c r="A43" s="51" t="s">
        <v>64</v>
      </c>
      <c r="B43" s="49" t="s">
        <v>65</v>
      </c>
      <c r="C43" s="50">
        <v>400</v>
      </c>
      <c r="D43" s="50">
        <v>361.6</v>
      </c>
      <c r="E43" s="50">
        <v>400</v>
      </c>
      <c r="F43" s="98">
        <f t="shared" si="12"/>
        <v>101.13499999999999</v>
      </c>
      <c r="G43" s="48">
        <f t="shared" si="10"/>
        <v>404.54</v>
      </c>
      <c r="H43" s="64"/>
      <c r="I43" s="64"/>
      <c r="J43" s="63"/>
      <c r="K43" s="63"/>
      <c r="L43" s="63"/>
      <c r="M43" s="63"/>
      <c r="N43" s="63"/>
      <c r="O43" s="63"/>
      <c r="P43" s="63"/>
      <c r="Q43" s="63"/>
      <c r="R43" s="63"/>
      <c r="S43" s="105">
        <v>404.54</v>
      </c>
    </row>
    <row r="44" spans="1:19" ht="14.5">
      <c r="A44" s="51" t="s">
        <v>66</v>
      </c>
      <c r="B44" s="49" t="s">
        <v>67</v>
      </c>
      <c r="C44" s="50">
        <v>40800</v>
      </c>
      <c r="D44" s="50">
        <v>39100</v>
      </c>
      <c r="E44" s="50">
        <v>36000</v>
      </c>
      <c r="F44" s="98">
        <f t="shared" si="12"/>
        <v>100</v>
      </c>
      <c r="G44" s="48">
        <f t="shared" si="10"/>
        <v>36000</v>
      </c>
      <c r="H44" s="105">
        <v>3000</v>
      </c>
      <c r="I44" s="105">
        <v>3000</v>
      </c>
      <c r="J44" s="105">
        <v>3000</v>
      </c>
      <c r="K44" s="105">
        <v>3000</v>
      </c>
      <c r="L44" s="105">
        <v>3000</v>
      </c>
      <c r="M44" s="105">
        <v>3000</v>
      </c>
      <c r="N44" s="105">
        <v>3000</v>
      </c>
      <c r="O44" s="105">
        <v>3000</v>
      </c>
      <c r="P44" s="105">
        <v>3000</v>
      </c>
      <c r="Q44" s="105">
        <v>3000</v>
      </c>
      <c r="R44" s="105">
        <v>3000</v>
      </c>
      <c r="S44" s="105">
        <v>3000</v>
      </c>
    </row>
    <row r="45" spans="1:19" ht="14.5">
      <c r="A45" s="51" t="s">
        <v>68</v>
      </c>
      <c r="B45" s="49" t="s">
        <v>69</v>
      </c>
      <c r="C45" s="50">
        <v>1200</v>
      </c>
      <c r="D45" s="50">
        <v>1479.6</v>
      </c>
      <c r="E45" s="50">
        <v>1500</v>
      </c>
      <c r="F45" s="98">
        <f t="shared" si="12"/>
        <v>0</v>
      </c>
      <c r="G45" s="48">
        <f t="shared" si="10"/>
        <v>0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</row>
    <row r="46" spans="1:19" ht="14.5">
      <c r="A46" s="49" t="s">
        <v>70</v>
      </c>
      <c r="B46" s="49" t="s">
        <v>71</v>
      </c>
      <c r="C46" s="50">
        <v>2000</v>
      </c>
      <c r="D46" s="50">
        <v>1046.22</v>
      </c>
      <c r="E46" s="50">
        <v>1500</v>
      </c>
      <c r="F46" s="98">
        <f t="shared" si="12"/>
        <v>26.619999999999997</v>
      </c>
      <c r="G46" s="48">
        <f t="shared" si="10"/>
        <v>399.29999999999995</v>
      </c>
      <c r="H46" s="63"/>
      <c r="I46" s="63"/>
      <c r="J46" s="105">
        <v>226</v>
      </c>
      <c r="K46" s="63"/>
      <c r="L46" s="63"/>
      <c r="M46" s="105">
        <v>25.01</v>
      </c>
      <c r="N46" s="63"/>
      <c r="O46" s="105">
        <v>111.65</v>
      </c>
      <c r="P46" s="105">
        <v>36.64</v>
      </c>
      <c r="Q46" s="63"/>
      <c r="R46" s="63"/>
      <c r="S46" s="63"/>
    </row>
    <row r="47" spans="1:19" ht="14.5">
      <c r="A47" s="49" t="s">
        <v>72</v>
      </c>
      <c r="B47" s="49" t="s">
        <v>73</v>
      </c>
      <c r="C47" s="50">
        <v>800</v>
      </c>
      <c r="D47" s="50">
        <v>360.3</v>
      </c>
      <c r="E47" s="50">
        <v>400</v>
      </c>
      <c r="F47" s="98">
        <f t="shared" si="12"/>
        <v>49.510000000000005</v>
      </c>
      <c r="G47" s="48">
        <f t="shared" si="10"/>
        <v>198.04000000000002</v>
      </c>
      <c r="H47" s="105">
        <v>38.9</v>
      </c>
      <c r="I47" s="63"/>
      <c r="J47" s="63"/>
      <c r="K47" s="105">
        <v>3.75</v>
      </c>
      <c r="L47" s="105">
        <v>17.5</v>
      </c>
      <c r="M47" s="105">
        <v>3.75</v>
      </c>
      <c r="N47" s="105">
        <v>3.75</v>
      </c>
      <c r="O47" s="105">
        <v>77.59</v>
      </c>
      <c r="P47" s="63"/>
      <c r="Q47" s="105">
        <v>14.78</v>
      </c>
      <c r="R47" s="105">
        <v>5.43</v>
      </c>
      <c r="S47" s="105">
        <v>32.590000000000003</v>
      </c>
    </row>
    <row r="48" spans="1:19" ht="14.5">
      <c r="A48" s="38" t="s">
        <v>45</v>
      </c>
      <c r="B48" s="49" t="s">
        <v>48</v>
      </c>
      <c r="C48" s="50">
        <f>SUBTOTAL(9,C35:C47)</f>
        <v>54000</v>
      </c>
      <c r="D48" s="50">
        <f t="shared" ref="D48:S48" si="13">SUBTOTAL(9,D35:D47)</f>
        <v>50983.12</v>
      </c>
      <c r="E48" s="50">
        <f t="shared" si="13"/>
        <v>49100</v>
      </c>
      <c r="F48" s="98">
        <f t="shared" si="12"/>
        <v>91.378228105906317</v>
      </c>
      <c r="G48" s="50">
        <f t="shared" si="13"/>
        <v>44866.710000000006</v>
      </c>
      <c r="H48" s="50">
        <f t="shared" si="13"/>
        <v>3362.57</v>
      </c>
      <c r="I48" s="50">
        <f t="shared" si="13"/>
        <v>3400.02</v>
      </c>
      <c r="J48" s="50">
        <f t="shared" si="13"/>
        <v>3305.1</v>
      </c>
      <c r="K48" s="50">
        <f t="shared" si="13"/>
        <v>3289.92</v>
      </c>
      <c r="L48" s="50">
        <f t="shared" si="13"/>
        <v>3177.01</v>
      </c>
      <c r="M48" s="50">
        <f t="shared" si="13"/>
        <v>3368.2200000000003</v>
      </c>
      <c r="N48" s="50">
        <f t="shared" si="13"/>
        <v>3086.17</v>
      </c>
      <c r="O48" s="50">
        <f t="shared" si="13"/>
        <v>3366.57</v>
      </c>
      <c r="P48" s="50">
        <f t="shared" si="13"/>
        <v>3323.39</v>
      </c>
      <c r="Q48" s="50">
        <f t="shared" si="13"/>
        <v>3193.7200000000003</v>
      </c>
      <c r="R48" s="50">
        <f t="shared" si="13"/>
        <v>3321</v>
      </c>
      <c r="S48" s="50">
        <f t="shared" si="13"/>
        <v>8673.02</v>
      </c>
    </row>
    <row r="49" spans="1:19" ht="14.5">
      <c r="A49" s="151"/>
      <c r="B49" s="136"/>
      <c r="C49" s="136"/>
      <c r="D49" s="136"/>
      <c r="E49" s="136"/>
      <c r="F49" s="136"/>
      <c r="G49" s="136"/>
      <c r="H49" s="149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</row>
    <row r="50" spans="1:19" ht="14.5">
      <c r="A50" s="39" t="s">
        <v>74</v>
      </c>
      <c r="B50" s="40" t="s">
        <v>75</v>
      </c>
      <c r="C50" s="42"/>
      <c r="D50" s="41"/>
      <c r="E50" s="42"/>
      <c r="F50" s="42"/>
      <c r="G50" s="5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</row>
    <row r="51" spans="1:19" ht="14.5">
      <c r="A51" s="54" t="s">
        <v>76</v>
      </c>
      <c r="B51" s="40" t="s">
        <v>77</v>
      </c>
      <c r="C51" s="42">
        <v>1200</v>
      </c>
      <c r="D51" s="42">
        <v>0</v>
      </c>
      <c r="E51" s="41">
        <v>1200</v>
      </c>
      <c r="F51" s="95">
        <f t="shared" ref="F51:F58" si="14">G51/E51*100</f>
        <v>33.333333333333329</v>
      </c>
      <c r="G51" s="42">
        <f t="shared" ref="G51:G57" si="15">SUM(H51:S51)</f>
        <v>400</v>
      </c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105">
        <v>400</v>
      </c>
      <c r="S51" s="63"/>
    </row>
    <row r="52" spans="1:19" ht="14.5">
      <c r="A52" s="54" t="s">
        <v>78</v>
      </c>
      <c r="B52" s="40" t="s">
        <v>79</v>
      </c>
      <c r="C52" s="42">
        <v>200</v>
      </c>
      <c r="D52" s="42">
        <v>0</v>
      </c>
      <c r="E52" s="41">
        <v>200</v>
      </c>
      <c r="F52" s="95">
        <f t="shared" si="14"/>
        <v>0</v>
      </c>
      <c r="G52" s="42">
        <f t="shared" si="15"/>
        <v>0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</row>
    <row r="53" spans="1:19" ht="14.5">
      <c r="A53" s="54" t="s">
        <v>80</v>
      </c>
      <c r="B53" s="40" t="s">
        <v>81</v>
      </c>
      <c r="C53" s="42">
        <v>100</v>
      </c>
      <c r="D53" s="42">
        <v>0</v>
      </c>
      <c r="E53" s="41">
        <v>200</v>
      </c>
      <c r="F53" s="95">
        <f t="shared" si="14"/>
        <v>0</v>
      </c>
      <c r="G53" s="42">
        <f t="shared" si="15"/>
        <v>0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</row>
    <row r="54" spans="1:19" ht="14.5">
      <c r="A54" s="54" t="s">
        <v>82</v>
      </c>
      <c r="B54" s="40" t="s">
        <v>83</v>
      </c>
      <c r="C54" s="42"/>
      <c r="D54" s="42"/>
      <c r="E54" s="41">
        <v>100</v>
      </c>
      <c r="F54" s="95">
        <f t="shared" si="14"/>
        <v>0</v>
      </c>
      <c r="G54" s="42">
        <f t="shared" si="15"/>
        <v>0</v>
      </c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</row>
    <row r="55" spans="1:19" ht="14.5">
      <c r="A55" s="54" t="s">
        <v>84</v>
      </c>
      <c r="B55" s="40" t="s">
        <v>85</v>
      </c>
      <c r="C55" s="42">
        <v>300</v>
      </c>
      <c r="D55" s="42">
        <v>73.27</v>
      </c>
      <c r="E55" s="41">
        <v>400</v>
      </c>
      <c r="F55" s="95">
        <f t="shared" si="14"/>
        <v>50.442499999999988</v>
      </c>
      <c r="G55" s="42">
        <f t="shared" si="15"/>
        <v>201.76999999999998</v>
      </c>
      <c r="H55" s="63"/>
      <c r="I55" s="63"/>
      <c r="J55" s="63"/>
      <c r="K55" s="63"/>
      <c r="L55" s="63"/>
      <c r="M55" s="105">
        <v>114.53</v>
      </c>
      <c r="N55" s="63"/>
      <c r="O55" s="63"/>
      <c r="P55" s="63"/>
      <c r="Q55" s="63"/>
      <c r="R55" s="63"/>
      <c r="S55" s="105">
        <v>87.24</v>
      </c>
    </row>
    <row r="56" spans="1:19" ht="14.5">
      <c r="A56" s="54" t="s">
        <v>86</v>
      </c>
      <c r="B56" s="40" t="s">
        <v>87</v>
      </c>
      <c r="C56" s="42">
        <v>200</v>
      </c>
      <c r="D56" s="42">
        <v>0</v>
      </c>
      <c r="E56" s="41">
        <v>100</v>
      </c>
      <c r="F56" s="95">
        <f t="shared" si="14"/>
        <v>0</v>
      </c>
      <c r="G56" s="42">
        <f t="shared" si="15"/>
        <v>0</v>
      </c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19" ht="14.5">
      <c r="A57" s="54" t="s">
        <v>88</v>
      </c>
      <c r="B57" s="40" t="s">
        <v>89</v>
      </c>
      <c r="C57" s="42">
        <v>100</v>
      </c>
      <c r="D57" s="42">
        <v>0</v>
      </c>
      <c r="E57" s="41">
        <v>100</v>
      </c>
      <c r="F57" s="95">
        <f t="shared" si="14"/>
        <v>44.64</v>
      </c>
      <c r="G57" s="42">
        <f t="shared" si="15"/>
        <v>44.64</v>
      </c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105">
        <v>44.64</v>
      </c>
    </row>
    <row r="58" spans="1:19" ht="14.5">
      <c r="A58" s="46" t="s">
        <v>45</v>
      </c>
      <c r="B58" s="40" t="s">
        <v>75</v>
      </c>
      <c r="C58" s="41">
        <f>SUBTOTAL(9,C51:C57)</f>
        <v>2100</v>
      </c>
      <c r="D58" s="41">
        <f t="shared" ref="D58:S58" si="16">SUBTOTAL(9,D51:D57)</f>
        <v>73.27</v>
      </c>
      <c r="E58" s="41">
        <f t="shared" si="16"/>
        <v>2300</v>
      </c>
      <c r="F58" s="95">
        <f t="shared" si="14"/>
        <v>28.10478260869565</v>
      </c>
      <c r="G58" s="41">
        <f t="shared" si="16"/>
        <v>646.41</v>
      </c>
      <c r="H58" s="41">
        <f t="shared" si="16"/>
        <v>0</v>
      </c>
      <c r="I58" s="41">
        <f t="shared" si="16"/>
        <v>0</v>
      </c>
      <c r="J58" s="41">
        <f t="shared" si="16"/>
        <v>0</v>
      </c>
      <c r="K58" s="41">
        <f t="shared" si="16"/>
        <v>0</v>
      </c>
      <c r="L58" s="41">
        <f t="shared" si="16"/>
        <v>0</v>
      </c>
      <c r="M58" s="41">
        <f t="shared" si="16"/>
        <v>114.53</v>
      </c>
      <c r="N58" s="41">
        <f t="shared" si="16"/>
        <v>0</v>
      </c>
      <c r="O58" s="41">
        <f t="shared" si="16"/>
        <v>0</v>
      </c>
      <c r="P58" s="41">
        <f t="shared" si="16"/>
        <v>0</v>
      </c>
      <c r="Q58" s="41">
        <f t="shared" si="16"/>
        <v>0</v>
      </c>
      <c r="R58" s="41">
        <f t="shared" si="16"/>
        <v>400</v>
      </c>
      <c r="S58" s="41">
        <f t="shared" si="16"/>
        <v>131.88</v>
      </c>
    </row>
    <row r="59" spans="1:19" ht="14.5">
      <c r="A59" s="151"/>
      <c r="B59" s="136"/>
      <c r="C59" s="136"/>
      <c r="D59" s="136"/>
      <c r="E59" s="136"/>
      <c r="F59" s="136"/>
      <c r="G59" s="136"/>
      <c r="H59" s="149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19" ht="14.5">
      <c r="A60" s="47" t="s">
        <v>90</v>
      </c>
      <c r="B60" s="49" t="s">
        <v>91</v>
      </c>
      <c r="C60" s="48"/>
      <c r="D60" s="50"/>
      <c r="E60" s="48"/>
      <c r="F60" s="48"/>
      <c r="G60" s="55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</row>
    <row r="61" spans="1:19" ht="14.5">
      <c r="A61" s="51" t="s">
        <v>92</v>
      </c>
      <c r="B61" s="49" t="s">
        <v>93</v>
      </c>
      <c r="C61" s="48">
        <v>700</v>
      </c>
      <c r="D61" s="50">
        <v>500</v>
      </c>
      <c r="E61" s="50">
        <v>400</v>
      </c>
      <c r="F61" s="98">
        <f t="shared" ref="F61:F65" si="17">G61/E61*100</f>
        <v>0</v>
      </c>
      <c r="G61" s="48">
        <f t="shared" ref="G61:G64" si="18">SUM(H61:S61)</f>
        <v>0</v>
      </c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</row>
    <row r="62" spans="1:19" ht="14.5">
      <c r="A62" s="51" t="s">
        <v>94</v>
      </c>
      <c r="B62" s="49" t="s">
        <v>95</v>
      </c>
      <c r="C62" s="48">
        <v>200</v>
      </c>
      <c r="D62" s="50">
        <v>0</v>
      </c>
      <c r="E62" s="50">
        <v>200</v>
      </c>
      <c r="F62" s="98">
        <f t="shared" si="17"/>
        <v>0</v>
      </c>
      <c r="G62" s="48">
        <f t="shared" si="18"/>
        <v>0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</row>
    <row r="63" spans="1:19" ht="14.5">
      <c r="A63" s="51" t="s">
        <v>96</v>
      </c>
      <c r="B63" s="49" t="s">
        <v>97</v>
      </c>
      <c r="C63" s="48">
        <v>450</v>
      </c>
      <c r="D63" s="50">
        <v>0</v>
      </c>
      <c r="E63" s="50">
        <v>400</v>
      </c>
      <c r="F63" s="98">
        <f t="shared" si="17"/>
        <v>0</v>
      </c>
      <c r="G63" s="48">
        <f t="shared" si="18"/>
        <v>0</v>
      </c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</row>
    <row r="64" spans="1:19" ht="14.5">
      <c r="A64" s="51" t="s">
        <v>98</v>
      </c>
      <c r="B64" s="49" t="s">
        <v>99</v>
      </c>
      <c r="C64" s="48"/>
      <c r="D64" s="50">
        <v>0</v>
      </c>
      <c r="E64" s="50">
        <v>1300</v>
      </c>
      <c r="F64" s="98">
        <f t="shared" si="17"/>
        <v>68.737692307692313</v>
      </c>
      <c r="G64" s="48">
        <f t="shared" si="18"/>
        <v>893.59</v>
      </c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105">
        <v>893.59</v>
      </c>
    </row>
    <row r="65" spans="1:19" ht="14.5">
      <c r="A65" s="38" t="s">
        <v>45</v>
      </c>
      <c r="B65" s="49" t="s">
        <v>91</v>
      </c>
      <c r="C65" s="50">
        <f>SUBTOTAL(9,C61:C64)</f>
        <v>1350</v>
      </c>
      <c r="D65" s="50">
        <f t="shared" ref="D65:S65" si="19">SUBTOTAL(9,D61:D64)</f>
        <v>500</v>
      </c>
      <c r="E65" s="50">
        <f t="shared" si="19"/>
        <v>2300</v>
      </c>
      <c r="F65" s="98">
        <f t="shared" si="17"/>
        <v>38.85173913043478</v>
      </c>
      <c r="G65" s="50">
        <f t="shared" si="19"/>
        <v>893.59</v>
      </c>
      <c r="H65" s="50">
        <f t="shared" si="19"/>
        <v>0</v>
      </c>
      <c r="I65" s="50">
        <f t="shared" si="19"/>
        <v>0</v>
      </c>
      <c r="J65" s="50">
        <f t="shared" si="19"/>
        <v>0</v>
      </c>
      <c r="K65" s="50">
        <f t="shared" si="19"/>
        <v>0</v>
      </c>
      <c r="L65" s="50">
        <f t="shared" si="19"/>
        <v>0</v>
      </c>
      <c r="M65" s="50">
        <f t="shared" si="19"/>
        <v>0</v>
      </c>
      <c r="N65" s="50">
        <f t="shared" si="19"/>
        <v>0</v>
      </c>
      <c r="O65" s="50">
        <f t="shared" si="19"/>
        <v>0</v>
      </c>
      <c r="P65" s="50">
        <f t="shared" si="19"/>
        <v>0</v>
      </c>
      <c r="Q65" s="50">
        <f t="shared" si="19"/>
        <v>0</v>
      </c>
      <c r="R65" s="50">
        <f t="shared" si="19"/>
        <v>0</v>
      </c>
      <c r="S65" s="50">
        <f t="shared" si="19"/>
        <v>893.59</v>
      </c>
    </row>
    <row r="66" spans="1:19" ht="14.5">
      <c r="A66" s="151"/>
      <c r="B66" s="136"/>
      <c r="C66" s="136"/>
      <c r="D66" s="136"/>
      <c r="E66" s="136"/>
      <c r="F66" s="136"/>
      <c r="G66" s="136"/>
      <c r="H66" s="149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14.5">
      <c r="A67" s="39" t="s">
        <v>100</v>
      </c>
      <c r="B67" s="40" t="s">
        <v>101</v>
      </c>
      <c r="C67" s="42"/>
      <c r="D67" s="41"/>
      <c r="E67" s="42"/>
      <c r="F67" s="42"/>
      <c r="G67" s="45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</row>
    <row r="68" spans="1:19" ht="14.5">
      <c r="A68" s="54" t="s">
        <v>102</v>
      </c>
      <c r="B68" s="40" t="s">
        <v>103</v>
      </c>
      <c r="C68" s="41">
        <v>200</v>
      </c>
      <c r="D68" s="41"/>
      <c r="E68" s="41">
        <v>200</v>
      </c>
      <c r="F68" s="95">
        <f t="shared" ref="F68:F72" si="20">G68/E68*100</f>
        <v>0</v>
      </c>
      <c r="G68" s="42">
        <f t="shared" ref="G68:G71" si="21">SUM(H68:S68)</f>
        <v>0</v>
      </c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</row>
    <row r="69" spans="1:19" ht="14.5">
      <c r="A69" s="54" t="s">
        <v>104</v>
      </c>
      <c r="B69" s="40" t="s">
        <v>105</v>
      </c>
      <c r="C69" s="41">
        <v>300</v>
      </c>
      <c r="D69" s="41"/>
      <c r="E69" s="41">
        <v>300</v>
      </c>
      <c r="F69" s="95">
        <f t="shared" si="20"/>
        <v>35.933333333333337</v>
      </c>
      <c r="G69" s="42">
        <f t="shared" si="21"/>
        <v>107.8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105">
        <v>107.8</v>
      </c>
    </row>
    <row r="70" spans="1:19" ht="14.5">
      <c r="A70" s="54" t="s">
        <v>106</v>
      </c>
      <c r="B70" s="40" t="s">
        <v>107</v>
      </c>
      <c r="C70" s="41">
        <v>100</v>
      </c>
      <c r="D70" s="41">
        <v>130</v>
      </c>
      <c r="E70" s="41">
        <v>130</v>
      </c>
      <c r="F70" s="95">
        <f t="shared" si="20"/>
        <v>0</v>
      </c>
      <c r="G70" s="42">
        <f t="shared" si="21"/>
        <v>0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</row>
    <row r="71" spans="1:19" ht="14.5">
      <c r="A71" s="54" t="s">
        <v>183</v>
      </c>
      <c r="B71" s="40" t="s">
        <v>108</v>
      </c>
      <c r="C71" s="42">
        <v>1000</v>
      </c>
      <c r="D71" s="41"/>
      <c r="E71" s="41">
        <v>2000</v>
      </c>
      <c r="F71" s="95">
        <f t="shared" si="20"/>
        <v>85.75</v>
      </c>
      <c r="G71" s="42">
        <f t="shared" si="21"/>
        <v>1715</v>
      </c>
      <c r="H71" s="63"/>
      <c r="I71" s="105">
        <v>565</v>
      </c>
      <c r="J71" s="105">
        <v>1150</v>
      </c>
      <c r="K71" s="63"/>
      <c r="L71" s="63"/>
      <c r="M71" s="63"/>
      <c r="N71" s="63"/>
      <c r="O71" s="63"/>
      <c r="P71" s="63"/>
      <c r="Q71" s="63"/>
      <c r="R71" s="63"/>
      <c r="S71" s="63"/>
    </row>
    <row r="72" spans="1:19" ht="14.5">
      <c r="A72" s="46" t="s">
        <v>45</v>
      </c>
      <c r="B72" s="40" t="s">
        <v>101</v>
      </c>
      <c r="C72" s="41">
        <f>SUBTOTAL(9,C68:C71)</f>
        <v>1600</v>
      </c>
      <c r="D72" s="41">
        <f t="shared" ref="D72:S72" si="22">SUBTOTAL(9,D68:D71)</f>
        <v>130</v>
      </c>
      <c r="E72" s="41">
        <f t="shared" si="22"/>
        <v>2630</v>
      </c>
      <c r="F72" s="95">
        <f t="shared" si="20"/>
        <v>69.307984790874528</v>
      </c>
      <c r="G72" s="41">
        <f t="shared" si="22"/>
        <v>1822.8</v>
      </c>
      <c r="H72" s="41">
        <f t="shared" si="22"/>
        <v>0</v>
      </c>
      <c r="I72" s="41">
        <f t="shared" si="22"/>
        <v>565</v>
      </c>
      <c r="J72" s="41">
        <f t="shared" si="22"/>
        <v>1150</v>
      </c>
      <c r="K72" s="41">
        <f t="shared" si="22"/>
        <v>0</v>
      </c>
      <c r="L72" s="41">
        <f t="shared" si="22"/>
        <v>0</v>
      </c>
      <c r="M72" s="41">
        <f t="shared" si="22"/>
        <v>0</v>
      </c>
      <c r="N72" s="41">
        <f t="shared" si="22"/>
        <v>0</v>
      </c>
      <c r="O72" s="41">
        <f t="shared" si="22"/>
        <v>0</v>
      </c>
      <c r="P72" s="41">
        <f t="shared" si="22"/>
        <v>0</v>
      </c>
      <c r="Q72" s="41">
        <f t="shared" si="22"/>
        <v>0</v>
      </c>
      <c r="R72" s="41">
        <f t="shared" si="22"/>
        <v>0</v>
      </c>
      <c r="S72" s="41">
        <f t="shared" si="22"/>
        <v>107.8</v>
      </c>
    </row>
    <row r="73" spans="1:19" ht="14.5">
      <c r="A73" s="151"/>
      <c r="B73" s="136"/>
      <c r="C73" s="136"/>
      <c r="D73" s="136"/>
      <c r="E73" s="136"/>
      <c r="F73" s="136"/>
      <c r="G73" s="136"/>
      <c r="H73" s="149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</row>
    <row r="74" spans="1:19" ht="14.5">
      <c r="A74" s="47" t="s">
        <v>109</v>
      </c>
      <c r="B74" s="49" t="s">
        <v>110</v>
      </c>
      <c r="C74" s="48"/>
      <c r="D74" s="50"/>
      <c r="E74" s="48"/>
      <c r="F74" s="48"/>
      <c r="G74" s="55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</row>
    <row r="75" spans="1:19" ht="14.5">
      <c r="A75" s="51" t="s">
        <v>111</v>
      </c>
      <c r="B75" s="49" t="s">
        <v>112</v>
      </c>
      <c r="C75" s="50">
        <v>500</v>
      </c>
      <c r="D75" s="48">
        <v>113</v>
      </c>
      <c r="E75" s="48">
        <v>300</v>
      </c>
      <c r="F75" s="98">
        <f t="shared" ref="F75:F80" si="23">G75/E75*100</f>
        <v>75.333333333333329</v>
      </c>
      <c r="G75" s="48">
        <f t="shared" ref="G75:G79" si="24">SUM(H75:S75)</f>
        <v>226</v>
      </c>
      <c r="H75" s="105">
        <v>113</v>
      </c>
      <c r="I75" s="63"/>
      <c r="J75" s="63"/>
      <c r="K75" s="105">
        <v>113</v>
      </c>
      <c r="L75" s="63"/>
      <c r="M75" s="63"/>
      <c r="N75" s="63"/>
      <c r="O75" s="63"/>
      <c r="P75" s="63"/>
      <c r="Q75" s="63"/>
      <c r="R75" s="63"/>
      <c r="S75" s="63"/>
    </row>
    <row r="76" spans="1:19" ht="14.5">
      <c r="A76" s="51" t="s">
        <v>113</v>
      </c>
      <c r="B76" s="49" t="s">
        <v>114</v>
      </c>
      <c r="C76" s="50">
        <v>100</v>
      </c>
      <c r="D76" s="48">
        <v>283</v>
      </c>
      <c r="E76" s="48">
        <v>300</v>
      </c>
      <c r="F76" s="98">
        <f t="shared" si="23"/>
        <v>11</v>
      </c>
      <c r="G76" s="48">
        <f t="shared" si="24"/>
        <v>33</v>
      </c>
      <c r="H76" s="64"/>
      <c r="I76" s="64"/>
      <c r="J76" s="63"/>
      <c r="K76" s="63"/>
      <c r="L76" s="63"/>
      <c r="M76" s="63"/>
      <c r="N76" s="63"/>
      <c r="O76" s="63"/>
      <c r="P76" s="63"/>
      <c r="Q76" s="63"/>
      <c r="R76" s="63"/>
      <c r="S76" s="105">
        <v>33</v>
      </c>
    </row>
    <row r="77" spans="1:19" ht="14.5">
      <c r="A77" s="51" t="s">
        <v>115</v>
      </c>
      <c r="B77" s="49" t="s">
        <v>116</v>
      </c>
      <c r="C77" s="50">
        <v>300</v>
      </c>
      <c r="D77" s="48">
        <v>305.41000000000003</v>
      </c>
      <c r="E77" s="48">
        <v>300</v>
      </c>
      <c r="F77" s="98">
        <f t="shared" si="23"/>
        <v>19.206666666666667</v>
      </c>
      <c r="G77" s="48">
        <f t="shared" si="24"/>
        <v>57.62</v>
      </c>
      <c r="H77" s="64"/>
      <c r="I77" s="105">
        <v>57.62</v>
      </c>
      <c r="J77" s="63"/>
      <c r="K77" s="63"/>
      <c r="L77" s="63"/>
      <c r="M77" s="63"/>
      <c r="N77" s="63"/>
      <c r="O77" s="63"/>
      <c r="P77" s="63"/>
      <c r="Q77" s="63"/>
      <c r="R77" s="63"/>
      <c r="S77" s="63"/>
    </row>
    <row r="78" spans="1:19" ht="14.5">
      <c r="A78" s="51" t="s">
        <v>117</v>
      </c>
      <c r="B78" s="49" t="s">
        <v>118</v>
      </c>
      <c r="C78" s="50">
        <v>500</v>
      </c>
      <c r="D78" s="48"/>
      <c r="E78" s="48">
        <v>500</v>
      </c>
      <c r="F78" s="98">
        <f t="shared" si="23"/>
        <v>0</v>
      </c>
      <c r="G78" s="48">
        <f t="shared" si="24"/>
        <v>0</v>
      </c>
      <c r="H78" s="64"/>
      <c r="I78" s="64"/>
      <c r="J78" s="63"/>
      <c r="K78" s="63"/>
      <c r="L78" s="63"/>
      <c r="M78" s="63"/>
      <c r="N78" s="63"/>
      <c r="O78" s="63"/>
      <c r="P78" s="63"/>
      <c r="Q78" s="63"/>
      <c r="R78" s="63"/>
      <c r="S78" s="63"/>
    </row>
    <row r="79" spans="1:19" ht="14.5">
      <c r="A79" s="49" t="s">
        <v>119</v>
      </c>
      <c r="B79" s="49" t="s">
        <v>120</v>
      </c>
      <c r="C79" s="56">
        <v>500</v>
      </c>
      <c r="D79" s="48"/>
      <c r="E79" s="48">
        <v>500</v>
      </c>
      <c r="F79" s="98">
        <f t="shared" si="23"/>
        <v>0</v>
      </c>
      <c r="G79" s="48">
        <f t="shared" si="24"/>
        <v>0</v>
      </c>
      <c r="H79" s="64"/>
      <c r="I79" s="64"/>
      <c r="J79" s="63"/>
      <c r="K79" s="63"/>
      <c r="L79" s="63"/>
      <c r="M79" s="63"/>
      <c r="N79" s="63"/>
      <c r="O79" s="63"/>
      <c r="P79" s="63"/>
      <c r="Q79" s="63"/>
      <c r="R79" s="63"/>
      <c r="S79" s="63"/>
    </row>
    <row r="80" spans="1:19" ht="14.5">
      <c r="A80" s="38" t="s">
        <v>45</v>
      </c>
      <c r="B80" s="49" t="s">
        <v>110</v>
      </c>
      <c r="C80" s="50">
        <f>SUBTOTAL(9,C75:C79)</f>
        <v>1900</v>
      </c>
      <c r="D80" s="50">
        <f t="shared" ref="D80:S80" si="25">SUBTOTAL(9,D75:D79)</f>
        <v>701.41000000000008</v>
      </c>
      <c r="E80" s="50">
        <f t="shared" si="25"/>
        <v>1900</v>
      </c>
      <c r="F80" s="98">
        <f t="shared" si="23"/>
        <v>16.664210526315788</v>
      </c>
      <c r="G80" s="50">
        <f t="shared" si="25"/>
        <v>316.62</v>
      </c>
      <c r="H80" s="50">
        <f t="shared" si="25"/>
        <v>113</v>
      </c>
      <c r="I80" s="50">
        <f t="shared" si="25"/>
        <v>57.62</v>
      </c>
      <c r="J80" s="50">
        <f t="shared" si="25"/>
        <v>0</v>
      </c>
      <c r="K80" s="50">
        <f t="shared" si="25"/>
        <v>113</v>
      </c>
      <c r="L80" s="50">
        <f t="shared" si="25"/>
        <v>0</v>
      </c>
      <c r="M80" s="50">
        <f t="shared" si="25"/>
        <v>0</v>
      </c>
      <c r="N80" s="50">
        <f t="shared" si="25"/>
        <v>0</v>
      </c>
      <c r="O80" s="50">
        <f t="shared" si="25"/>
        <v>0</v>
      </c>
      <c r="P80" s="50">
        <f t="shared" si="25"/>
        <v>0</v>
      </c>
      <c r="Q80" s="50">
        <f t="shared" si="25"/>
        <v>0</v>
      </c>
      <c r="R80" s="50">
        <f t="shared" si="25"/>
        <v>0</v>
      </c>
      <c r="S80" s="50">
        <f t="shared" si="25"/>
        <v>33</v>
      </c>
    </row>
    <row r="81" spans="1:19" ht="14.5">
      <c r="A81" s="151"/>
      <c r="B81" s="133"/>
      <c r="C81" s="133"/>
      <c r="D81" s="133"/>
      <c r="E81" s="133"/>
      <c r="F81" s="133"/>
      <c r="G81" s="133"/>
      <c r="H81" s="153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</row>
    <row r="82" spans="1:19" ht="14.5">
      <c r="A82" s="39" t="s">
        <v>121</v>
      </c>
      <c r="B82" s="40" t="s">
        <v>122</v>
      </c>
      <c r="C82" s="42"/>
      <c r="D82" s="41"/>
      <c r="E82" s="42"/>
      <c r="F82" s="42"/>
      <c r="G82" s="42"/>
      <c r="H82" s="64"/>
      <c r="I82" s="64"/>
      <c r="J82" s="63"/>
      <c r="K82" s="63"/>
      <c r="L82" s="63"/>
      <c r="M82" s="63"/>
      <c r="N82" s="63"/>
      <c r="O82" s="63"/>
      <c r="P82" s="63"/>
      <c r="Q82" s="63"/>
      <c r="R82" s="63"/>
      <c r="S82" s="63"/>
    </row>
    <row r="83" spans="1:19" ht="14.5">
      <c r="A83" s="54" t="s">
        <v>123</v>
      </c>
      <c r="B83" s="40" t="s">
        <v>124</v>
      </c>
      <c r="C83" s="41">
        <v>1500</v>
      </c>
      <c r="D83" s="42">
        <v>0</v>
      </c>
      <c r="E83" s="41">
        <v>1500</v>
      </c>
      <c r="F83" s="95">
        <f t="shared" ref="F83:F84" si="26">G83/E83*100</f>
        <v>0</v>
      </c>
      <c r="G83" s="42">
        <f t="shared" ref="G83:G93" si="27">SUM(H83:S83)</f>
        <v>0</v>
      </c>
      <c r="H83" s="64"/>
      <c r="I83" s="64"/>
      <c r="J83" s="63"/>
      <c r="K83" s="63"/>
      <c r="L83" s="63"/>
      <c r="M83" s="63"/>
      <c r="N83" s="63"/>
      <c r="O83" s="63"/>
      <c r="P83" s="63"/>
      <c r="Q83" s="63"/>
      <c r="R83" s="63"/>
      <c r="S83" s="63"/>
    </row>
    <row r="84" spans="1:19" ht="14.5">
      <c r="A84" s="54" t="s">
        <v>125</v>
      </c>
      <c r="B84" s="40" t="s">
        <v>126</v>
      </c>
      <c r="C84" s="41">
        <v>6400</v>
      </c>
      <c r="D84" s="42">
        <v>0</v>
      </c>
      <c r="E84" s="41">
        <v>6400</v>
      </c>
      <c r="F84" s="95">
        <f t="shared" si="26"/>
        <v>0</v>
      </c>
      <c r="G84" s="42">
        <f t="shared" si="27"/>
        <v>0</v>
      </c>
      <c r="H84" s="64"/>
      <c r="I84" s="64"/>
      <c r="J84" s="63"/>
      <c r="K84" s="63"/>
      <c r="L84" s="63"/>
      <c r="M84" s="63"/>
      <c r="N84" s="63"/>
      <c r="O84" s="63"/>
      <c r="P84" s="63"/>
      <c r="Q84" s="63"/>
      <c r="R84" s="63"/>
      <c r="S84" s="63"/>
    </row>
    <row r="85" spans="1:19" ht="14.5">
      <c r="A85" s="54" t="s">
        <v>127</v>
      </c>
      <c r="B85" s="40" t="s">
        <v>177</v>
      </c>
      <c r="C85" s="41"/>
      <c r="D85" s="42">
        <v>0</v>
      </c>
      <c r="E85" s="41"/>
      <c r="F85" s="41"/>
      <c r="G85" s="42">
        <f t="shared" si="27"/>
        <v>0</v>
      </c>
      <c r="H85" s="64"/>
      <c r="I85" s="64"/>
      <c r="J85" s="63"/>
      <c r="K85" s="63"/>
      <c r="L85" s="63"/>
      <c r="M85" s="63"/>
      <c r="N85" s="63"/>
      <c r="O85" s="63"/>
      <c r="P85" s="63"/>
      <c r="Q85" s="63"/>
      <c r="R85" s="63"/>
      <c r="S85" s="63"/>
    </row>
    <row r="86" spans="1:19" ht="14.5">
      <c r="A86" s="54" t="s">
        <v>128</v>
      </c>
      <c r="B86" s="40" t="s">
        <v>129</v>
      </c>
      <c r="C86" s="41">
        <v>1500</v>
      </c>
      <c r="D86" s="42">
        <v>1034.53</v>
      </c>
      <c r="E86" s="41">
        <v>7500</v>
      </c>
      <c r="F86" s="95">
        <f t="shared" ref="F86:F94" si="28">G86/E86*100</f>
        <v>100.08946666666665</v>
      </c>
      <c r="G86" s="42">
        <f t="shared" si="27"/>
        <v>7506.7099999999991</v>
      </c>
      <c r="H86" s="64"/>
      <c r="I86" s="105">
        <v>150</v>
      </c>
      <c r="J86" s="105">
        <v>197.91</v>
      </c>
      <c r="K86" s="105">
        <v>800</v>
      </c>
      <c r="L86" s="105">
        <v>815.99</v>
      </c>
      <c r="M86" s="105">
        <v>800</v>
      </c>
      <c r="N86" s="105">
        <v>400</v>
      </c>
      <c r="O86" s="63"/>
      <c r="P86" s="105">
        <v>452</v>
      </c>
      <c r="Q86" s="63"/>
      <c r="R86" s="63"/>
      <c r="S86" s="105">
        <v>3890.81</v>
      </c>
    </row>
    <row r="87" spans="1:19" ht="14.5">
      <c r="A87" s="40" t="s">
        <v>130</v>
      </c>
      <c r="B87" s="54" t="s">
        <v>131</v>
      </c>
      <c r="C87" s="41">
        <v>1000</v>
      </c>
      <c r="D87" s="42">
        <v>0</v>
      </c>
      <c r="E87" s="41">
        <v>1000</v>
      </c>
      <c r="F87" s="95">
        <f t="shared" si="28"/>
        <v>43.802</v>
      </c>
      <c r="G87" s="42">
        <f t="shared" si="27"/>
        <v>438.02</v>
      </c>
      <c r="H87" s="64"/>
      <c r="I87" s="64"/>
      <c r="J87" s="63"/>
      <c r="K87" s="63"/>
      <c r="L87" s="105">
        <v>238.02</v>
      </c>
      <c r="M87" s="63"/>
      <c r="N87" s="105">
        <v>200</v>
      </c>
      <c r="O87" s="63"/>
      <c r="P87" s="63"/>
      <c r="Q87" s="63"/>
      <c r="R87" s="63"/>
      <c r="S87" s="63"/>
    </row>
    <row r="88" spans="1:19" ht="14.5">
      <c r="A88" s="40" t="s">
        <v>132</v>
      </c>
      <c r="B88" s="40" t="s">
        <v>133</v>
      </c>
      <c r="C88" s="41">
        <v>200</v>
      </c>
      <c r="D88" s="42">
        <v>0</v>
      </c>
      <c r="E88" s="41">
        <v>200</v>
      </c>
      <c r="F88" s="95">
        <f t="shared" si="28"/>
        <v>0</v>
      </c>
      <c r="G88" s="42">
        <f t="shared" si="27"/>
        <v>0</v>
      </c>
      <c r="H88" s="64"/>
      <c r="I88" s="64"/>
      <c r="J88" s="63"/>
      <c r="K88" s="63"/>
      <c r="L88" s="63"/>
      <c r="M88" s="63"/>
      <c r="N88" s="63"/>
      <c r="O88" s="63"/>
      <c r="P88" s="63"/>
      <c r="Q88" s="63"/>
      <c r="R88" s="63"/>
      <c r="S88" s="63"/>
    </row>
    <row r="89" spans="1:19" ht="14.5">
      <c r="A89" s="40" t="s">
        <v>134</v>
      </c>
      <c r="B89" s="40" t="s">
        <v>135</v>
      </c>
      <c r="C89" s="41">
        <v>800</v>
      </c>
      <c r="D89" s="42">
        <v>0</v>
      </c>
      <c r="E89" s="41">
        <v>800</v>
      </c>
      <c r="F89" s="95">
        <f t="shared" si="28"/>
        <v>0</v>
      </c>
      <c r="G89" s="42">
        <f t="shared" si="27"/>
        <v>0</v>
      </c>
      <c r="H89" s="64"/>
      <c r="I89" s="64"/>
      <c r="J89" s="63"/>
      <c r="K89" s="63"/>
      <c r="L89" s="63"/>
      <c r="M89" s="63"/>
      <c r="N89" s="63"/>
      <c r="O89" s="63"/>
      <c r="P89" s="63"/>
      <c r="Q89" s="63"/>
      <c r="R89" s="63"/>
      <c r="S89" s="63"/>
    </row>
    <row r="90" spans="1:19" ht="14.5">
      <c r="A90" s="40" t="s">
        <v>136</v>
      </c>
      <c r="B90" s="40" t="s">
        <v>178</v>
      </c>
      <c r="C90" s="41">
        <v>300</v>
      </c>
      <c r="D90" s="42">
        <v>0</v>
      </c>
      <c r="E90" s="41">
        <v>300</v>
      </c>
      <c r="F90" s="95">
        <f t="shared" si="28"/>
        <v>100</v>
      </c>
      <c r="G90" s="42">
        <f t="shared" si="27"/>
        <v>300</v>
      </c>
      <c r="H90" s="64"/>
      <c r="I90" s="64"/>
      <c r="J90" s="63"/>
      <c r="K90" s="63"/>
      <c r="L90" s="63"/>
      <c r="M90" s="63"/>
      <c r="N90" s="63"/>
      <c r="O90" s="63"/>
      <c r="P90" s="63"/>
      <c r="Q90" s="63"/>
      <c r="R90" s="63"/>
      <c r="S90" s="105">
        <v>300</v>
      </c>
    </row>
    <row r="91" spans="1:19" ht="14.5">
      <c r="A91" s="40" t="s">
        <v>137</v>
      </c>
      <c r="B91" s="40" t="s">
        <v>138</v>
      </c>
      <c r="C91" s="41">
        <v>500</v>
      </c>
      <c r="D91" s="42">
        <v>27.08</v>
      </c>
      <c r="E91" s="41">
        <v>500</v>
      </c>
      <c r="F91" s="95">
        <f t="shared" si="28"/>
        <v>79.710000000000008</v>
      </c>
      <c r="G91" s="42">
        <f t="shared" si="27"/>
        <v>398.55</v>
      </c>
      <c r="H91" s="64"/>
      <c r="I91" s="64"/>
      <c r="J91" s="63"/>
      <c r="K91" s="63"/>
      <c r="L91" s="63"/>
      <c r="M91" s="63"/>
      <c r="N91" s="63"/>
      <c r="O91" s="105">
        <v>140.07</v>
      </c>
      <c r="P91" s="63"/>
      <c r="Q91" s="105">
        <v>258.48</v>
      </c>
      <c r="R91" s="63"/>
      <c r="S91" s="63"/>
    </row>
    <row r="92" spans="1:19" ht="14.5">
      <c r="A92" s="40" t="s">
        <v>139</v>
      </c>
      <c r="B92" s="40" t="s">
        <v>140</v>
      </c>
      <c r="C92" s="41">
        <v>1200</v>
      </c>
      <c r="D92" s="42">
        <v>100</v>
      </c>
      <c r="E92" s="41">
        <v>1200</v>
      </c>
      <c r="F92" s="95">
        <f t="shared" si="28"/>
        <v>0</v>
      </c>
      <c r="G92" s="42">
        <f t="shared" si="27"/>
        <v>0</v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</row>
    <row r="93" spans="1:19" ht="14.5">
      <c r="A93" s="40" t="s">
        <v>141</v>
      </c>
      <c r="B93" s="40" t="s">
        <v>179</v>
      </c>
      <c r="C93" s="41">
        <v>1200</v>
      </c>
      <c r="D93" s="42">
        <v>400</v>
      </c>
      <c r="E93" s="41">
        <v>1200</v>
      </c>
      <c r="F93" s="95">
        <f t="shared" si="28"/>
        <v>16.666666666666664</v>
      </c>
      <c r="G93" s="42">
        <f t="shared" si="27"/>
        <v>200</v>
      </c>
      <c r="H93" s="63"/>
      <c r="I93" s="63"/>
      <c r="J93" s="105">
        <v>200</v>
      </c>
      <c r="K93" s="63"/>
      <c r="L93" s="63"/>
      <c r="M93" s="63"/>
      <c r="N93" s="63"/>
      <c r="O93" s="63"/>
      <c r="P93" s="63"/>
      <c r="Q93" s="63"/>
      <c r="R93" s="63"/>
      <c r="S93" s="63"/>
    </row>
    <row r="94" spans="1:19" ht="14.5">
      <c r="A94" s="46" t="s">
        <v>45</v>
      </c>
      <c r="B94" s="40" t="s">
        <v>122</v>
      </c>
      <c r="C94" s="41">
        <f>SUBTOTAL(9,C83:C93)</f>
        <v>14600</v>
      </c>
      <c r="D94" s="41">
        <f t="shared" ref="D94:S94" si="29">SUBTOTAL(9,D83:D93)</f>
        <v>1561.61</v>
      </c>
      <c r="E94" s="41">
        <f t="shared" si="29"/>
        <v>20600</v>
      </c>
      <c r="F94" s="95">
        <f t="shared" si="28"/>
        <v>42.928543689320378</v>
      </c>
      <c r="G94" s="41">
        <f t="shared" si="29"/>
        <v>8843.2799999999988</v>
      </c>
      <c r="H94" s="41">
        <f t="shared" si="29"/>
        <v>0</v>
      </c>
      <c r="I94" s="41">
        <f t="shared" si="29"/>
        <v>150</v>
      </c>
      <c r="J94" s="41">
        <f t="shared" si="29"/>
        <v>397.90999999999997</v>
      </c>
      <c r="K94" s="41">
        <f t="shared" si="29"/>
        <v>800</v>
      </c>
      <c r="L94" s="41">
        <f t="shared" si="29"/>
        <v>1054.01</v>
      </c>
      <c r="M94" s="41">
        <f t="shared" si="29"/>
        <v>800</v>
      </c>
      <c r="N94" s="41">
        <f t="shared" si="29"/>
        <v>600</v>
      </c>
      <c r="O94" s="41">
        <f t="shared" si="29"/>
        <v>140.07</v>
      </c>
      <c r="P94" s="41">
        <f t="shared" si="29"/>
        <v>452</v>
      </c>
      <c r="Q94" s="41">
        <f t="shared" si="29"/>
        <v>258.48</v>
      </c>
      <c r="R94" s="41">
        <f t="shared" si="29"/>
        <v>0</v>
      </c>
      <c r="S94" s="41">
        <f t="shared" si="29"/>
        <v>4190.8099999999995</v>
      </c>
    </row>
    <row r="95" spans="1:19" ht="14.5">
      <c r="A95" s="151"/>
      <c r="B95" s="133"/>
      <c r="C95" s="133"/>
      <c r="D95" s="133"/>
      <c r="E95" s="133"/>
      <c r="F95" s="133"/>
      <c r="G95" s="133"/>
      <c r="H95" s="149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</row>
    <row r="96" spans="1:19" ht="14.5">
      <c r="A96" s="47" t="s">
        <v>142</v>
      </c>
      <c r="B96" s="49" t="s">
        <v>143</v>
      </c>
      <c r="C96" s="48"/>
      <c r="D96" s="50"/>
      <c r="E96" s="48"/>
      <c r="F96" s="48"/>
      <c r="G96" s="48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</row>
    <row r="97" spans="1:19" ht="14.5">
      <c r="A97" s="51" t="s">
        <v>144</v>
      </c>
      <c r="B97" s="49" t="s">
        <v>145</v>
      </c>
      <c r="C97" s="50">
        <v>600</v>
      </c>
      <c r="D97" s="48">
        <v>0</v>
      </c>
      <c r="E97" s="50">
        <v>600</v>
      </c>
      <c r="F97" s="98">
        <f t="shared" ref="F97:F102" si="30">G97/E97*100</f>
        <v>67.548333333333332</v>
      </c>
      <c r="G97" s="48">
        <f t="shared" ref="G97:G101" si="31">SUM(H97:S97)</f>
        <v>405.28999999999996</v>
      </c>
      <c r="H97" s="63"/>
      <c r="I97" s="63"/>
      <c r="J97" s="63"/>
      <c r="K97" s="63"/>
      <c r="L97" s="63"/>
      <c r="M97" s="63"/>
      <c r="N97" s="63"/>
      <c r="O97" s="63"/>
      <c r="P97" s="63"/>
      <c r="Q97" s="105">
        <v>254.53</v>
      </c>
      <c r="R97" s="105">
        <v>150.76</v>
      </c>
      <c r="S97" s="63"/>
    </row>
    <row r="98" spans="1:19" ht="14.5">
      <c r="A98" s="51" t="s">
        <v>146</v>
      </c>
      <c r="B98" s="49" t="s">
        <v>147</v>
      </c>
      <c r="C98" s="50">
        <v>500</v>
      </c>
      <c r="D98" s="48">
        <v>0</v>
      </c>
      <c r="E98" s="50">
        <v>500</v>
      </c>
      <c r="F98" s="98">
        <f t="shared" si="30"/>
        <v>229.99999999999997</v>
      </c>
      <c r="G98" s="48">
        <f t="shared" si="31"/>
        <v>1150</v>
      </c>
      <c r="H98" s="105">
        <v>500</v>
      </c>
      <c r="I98" s="63"/>
      <c r="J98" s="63"/>
      <c r="K98" s="63"/>
      <c r="L98" s="63"/>
      <c r="M98" s="63"/>
      <c r="N98" s="63"/>
      <c r="O98" s="63"/>
      <c r="P98" s="105">
        <v>650</v>
      </c>
      <c r="Q98" s="63"/>
      <c r="R98" s="63"/>
      <c r="S98" s="63"/>
    </row>
    <row r="99" spans="1:19" ht="14.5">
      <c r="A99" s="51" t="s">
        <v>148</v>
      </c>
      <c r="B99" s="49" t="s">
        <v>149</v>
      </c>
      <c r="C99" s="50">
        <v>2000</v>
      </c>
      <c r="D99" s="48">
        <v>0</v>
      </c>
      <c r="E99" s="50">
        <v>5000</v>
      </c>
      <c r="F99" s="98">
        <f t="shared" si="30"/>
        <v>9.5127999999999986</v>
      </c>
      <c r="G99" s="48">
        <f t="shared" si="31"/>
        <v>475.64</v>
      </c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105">
        <v>475.64</v>
      </c>
    </row>
    <row r="100" spans="1:19" ht="14.5">
      <c r="A100" s="51" t="s">
        <v>150</v>
      </c>
      <c r="B100" s="49" t="s">
        <v>151</v>
      </c>
      <c r="C100" s="50">
        <v>200</v>
      </c>
      <c r="D100" s="48">
        <v>0</v>
      </c>
      <c r="E100" s="50">
        <v>200</v>
      </c>
      <c r="F100" s="98">
        <f t="shared" si="30"/>
        <v>0</v>
      </c>
      <c r="G100" s="48">
        <f t="shared" si="31"/>
        <v>0</v>
      </c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</row>
    <row r="101" spans="1:19" ht="14.5">
      <c r="A101" s="49" t="s">
        <v>152</v>
      </c>
      <c r="B101" s="49" t="s">
        <v>153</v>
      </c>
      <c r="C101" s="50">
        <v>200</v>
      </c>
      <c r="D101" s="48">
        <v>0</v>
      </c>
      <c r="E101" s="50">
        <v>200</v>
      </c>
      <c r="F101" s="98">
        <f t="shared" si="30"/>
        <v>0</v>
      </c>
      <c r="G101" s="48">
        <f t="shared" si="31"/>
        <v>0</v>
      </c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</row>
    <row r="102" spans="1:19" ht="14.5">
      <c r="A102" s="38" t="s">
        <v>45</v>
      </c>
      <c r="B102" s="49" t="s">
        <v>143</v>
      </c>
      <c r="C102" s="50">
        <f>SUBTOTAL(9,C97:C101)</f>
        <v>3500</v>
      </c>
      <c r="D102" s="50">
        <f t="shared" ref="D102:S102" si="32">SUBTOTAL(9,D97:D101)</f>
        <v>0</v>
      </c>
      <c r="E102" s="50">
        <f t="shared" si="32"/>
        <v>6500</v>
      </c>
      <c r="F102" s="98">
        <f t="shared" si="30"/>
        <v>31.245076923076919</v>
      </c>
      <c r="G102" s="50">
        <f t="shared" si="32"/>
        <v>2030.9299999999998</v>
      </c>
      <c r="H102" s="50">
        <f t="shared" si="32"/>
        <v>500</v>
      </c>
      <c r="I102" s="50">
        <f t="shared" si="32"/>
        <v>0</v>
      </c>
      <c r="J102" s="50">
        <f t="shared" si="32"/>
        <v>0</v>
      </c>
      <c r="K102" s="50">
        <f t="shared" si="32"/>
        <v>0</v>
      </c>
      <c r="L102" s="50">
        <f t="shared" si="32"/>
        <v>0</v>
      </c>
      <c r="M102" s="50">
        <f t="shared" si="32"/>
        <v>0</v>
      </c>
      <c r="N102" s="50">
        <f t="shared" si="32"/>
        <v>0</v>
      </c>
      <c r="O102" s="50">
        <f t="shared" si="32"/>
        <v>0</v>
      </c>
      <c r="P102" s="50">
        <f t="shared" si="32"/>
        <v>650</v>
      </c>
      <c r="Q102" s="50">
        <f t="shared" si="32"/>
        <v>254.53</v>
      </c>
      <c r="R102" s="50">
        <f t="shared" si="32"/>
        <v>150.76</v>
      </c>
      <c r="S102" s="50">
        <f t="shared" si="32"/>
        <v>475.64</v>
      </c>
    </row>
    <row r="103" spans="1:19" ht="14.5">
      <c r="A103" s="150"/>
      <c r="B103" s="133"/>
      <c r="C103" s="133"/>
      <c r="D103" s="133"/>
      <c r="E103" s="133"/>
      <c r="F103" s="133"/>
      <c r="G103" s="133"/>
      <c r="H103" s="149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1:19" ht="14.5">
      <c r="A104" s="39" t="s">
        <v>154</v>
      </c>
      <c r="B104" s="40" t="s">
        <v>155</v>
      </c>
      <c r="C104" s="42"/>
      <c r="D104" s="57"/>
      <c r="E104" s="42"/>
      <c r="F104" s="42"/>
      <c r="G104" s="4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</row>
    <row r="105" spans="1:19" ht="14.5">
      <c r="A105" s="54" t="s">
        <v>156</v>
      </c>
      <c r="B105" s="40" t="s">
        <v>157</v>
      </c>
      <c r="C105" s="42">
        <v>1000</v>
      </c>
      <c r="D105" s="42"/>
      <c r="E105" s="42">
        <v>1000</v>
      </c>
      <c r="F105" s="95">
        <f t="shared" ref="F105:F106" si="33">G105/E105*100</f>
        <v>4.45</v>
      </c>
      <c r="G105" s="42">
        <f t="shared" ref="G105" si="34">SUM(H105:S105)</f>
        <v>44.5</v>
      </c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105">
        <v>44.5</v>
      </c>
    </row>
    <row r="106" spans="1:19" ht="14.5">
      <c r="A106" s="46" t="s">
        <v>45</v>
      </c>
      <c r="B106" s="40" t="s">
        <v>155</v>
      </c>
      <c r="C106" s="41">
        <f>SUBTOTAL(9,C105)</f>
        <v>1000</v>
      </c>
      <c r="D106" s="41">
        <f t="shared" ref="D106:S106" si="35">SUBTOTAL(9,D105)</f>
        <v>0</v>
      </c>
      <c r="E106" s="41">
        <f t="shared" si="35"/>
        <v>1000</v>
      </c>
      <c r="F106" s="95">
        <f t="shared" si="33"/>
        <v>4.45</v>
      </c>
      <c r="G106" s="41">
        <f t="shared" si="35"/>
        <v>44.5</v>
      </c>
      <c r="H106" s="41">
        <f t="shared" si="35"/>
        <v>0</v>
      </c>
      <c r="I106" s="41">
        <f t="shared" si="35"/>
        <v>0</v>
      </c>
      <c r="J106" s="41">
        <f t="shared" si="35"/>
        <v>0</v>
      </c>
      <c r="K106" s="41">
        <f t="shared" si="35"/>
        <v>0</v>
      </c>
      <c r="L106" s="41">
        <f t="shared" si="35"/>
        <v>0</v>
      </c>
      <c r="M106" s="41">
        <f t="shared" si="35"/>
        <v>0</v>
      </c>
      <c r="N106" s="41">
        <f t="shared" si="35"/>
        <v>0</v>
      </c>
      <c r="O106" s="41">
        <f t="shared" si="35"/>
        <v>0</v>
      </c>
      <c r="P106" s="41">
        <f t="shared" si="35"/>
        <v>0</v>
      </c>
      <c r="Q106" s="41">
        <f t="shared" si="35"/>
        <v>0</v>
      </c>
      <c r="R106" s="41">
        <f t="shared" si="35"/>
        <v>0</v>
      </c>
      <c r="S106" s="41">
        <f t="shared" si="35"/>
        <v>44.5</v>
      </c>
    </row>
    <row r="107" spans="1:19" ht="14.5">
      <c r="A107" s="151"/>
      <c r="B107" s="133"/>
      <c r="C107" s="133"/>
      <c r="D107" s="133"/>
      <c r="E107" s="133"/>
      <c r="F107" s="133"/>
      <c r="G107" s="133"/>
      <c r="H107" s="149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</row>
    <row r="108" spans="1:19" ht="14.5">
      <c r="A108" s="47" t="s">
        <v>180</v>
      </c>
      <c r="B108" s="49" t="s">
        <v>158</v>
      </c>
      <c r="C108" s="48"/>
      <c r="D108" s="48"/>
      <c r="E108" s="48"/>
      <c r="F108" s="48"/>
      <c r="G108" s="52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</row>
    <row r="109" spans="1:19" ht="14.5">
      <c r="A109" s="49" t="s">
        <v>159</v>
      </c>
      <c r="B109" s="49" t="s">
        <v>160</v>
      </c>
      <c r="C109" s="58">
        <v>1960.94</v>
      </c>
      <c r="D109" s="48"/>
      <c r="E109" s="58">
        <v>3200.4</v>
      </c>
      <c r="F109" s="98">
        <f t="shared" ref="F109:F110" si="36">G109/E109*100</f>
        <v>19.860017497812773</v>
      </c>
      <c r="G109" s="48">
        <f t="shared" ref="G109" si="37">SUM(H109:S109)</f>
        <v>635.6</v>
      </c>
      <c r="H109" s="63"/>
      <c r="I109" s="63"/>
      <c r="J109" s="105">
        <v>135.6</v>
      </c>
      <c r="K109" s="63"/>
      <c r="L109" s="105">
        <v>500</v>
      </c>
      <c r="M109" s="63"/>
      <c r="N109" s="63"/>
      <c r="O109" s="63"/>
      <c r="P109" s="63"/>
      <c r="Q109" s="63"/>
      <c r="R109" s="63"/>
      <c r="S109" s="63"/>
    </row>
    <row r="110" spans="1:19" ht="14.5">
      <c r="A110" s="38" t="s">
        <v>45</v>
      </c>
      <c r="B110" s="49" t="s">
        <v>158</v>
      </c>
      <c r="C110" s="50">
        <f>SUBTOTAL(9,C109)</f>
        <v>1960.94</v>
      </c>
      <c r="D110" s="50">
        <f t="shared" ref="D110:S110" si="38">SUBTOTAL(9,D109)</f>
        <v>0</v>
      </c>
      <c r="E110" s="50">
        <f t="shared" si="38"/>
        <v>3200.4</v>
      </c>
      <c r="F110" s="98">
        <f t="shared" si="36"/>
        <v>19.860017497812773</v>
      </c>
      <c r="G110" s="50">
        <f t="shared" si="38"/>
        <v>635.6</v>
      </c>
      <c r="H110" s="50">
        <f t="shared" si="38"/>
        <v>0</v>
      </c>
      <c r="I110" s="50">
        <f t="shared" si="38"/>
        <v>0</v>
      </c>
      <c r="J110" s="50">
        <f t="shared" si="38"/>
        <v>135.6</v>
      </c>
      <c r="K110" s="50">
        <f t="shared" si="38"/>
        <v>0</v>
      </c>
      <c r="L110" s="50">
        <f t="shared" si="38"/>
        <v>500</v>
      </c>
      <c r="M110" s="50">
        <f t="shared" si="38"/>
        <v>0</v>
      </c>
      <c r="N110" s="50">
        <f t="shared" si="38"/>
        <v>0</v>
      </c>
      <c r="O110" s="50">
        <f t="shared" si="38"/>
        <v>0</v>
      </c>
      <c r="P110" s="50">
        <f t="shared" si="38"/>
        <v>0</v>
      </c>
      <c r="Q110" s="50">
        <f t="shared" si="38"/>
        <v>0</v>
      </c>
      <c r="R110" s="50">
        <f t="shared" si="38"/>
        <v>0</v>
      </c>
      <c r="S110" s="50">
        <f t="shared" si="38"/>
        <v>0</v>
      </c>
    </row>
    <row r="111" spans="1:19" ht="14.5">
      <c r="A111" s="150"/>
      <c r="B111" s="133"/>
      <c r="C111" s="133"/>
      <c r="D111" s="133"/>
      <c r="E111" s="133"/>
      <c r="F111" s="133"/>
      <c r="G111" s="13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</row>
    <row r="112" spans="1:19" ht="14.5">
      <c r="A112" s="59"/>
      <c r="B112" s="59" t="s">
        <v>161</v>
      </c>
      <c r="C112" s="60">
        <f>SUBTOTAL(9,C9:C110)</f>
        <v>204890.94</v>
      </c>
      <c r="D112" s="60">
        <f t="shared" ref="D112:S112" si="39">SUBTOTAL(9,D9:D110)</f>
        <v>159271.37</v>
      </c>
      <c r="E112" s="60">
        <f t="shared" si="39"/>
        <v>203490.4</v>
      </c>
      <c r="F112" s="97">
        <f>G112/E112*100</f>
        <v>76.533669401603206</v>
      </c>
      <c r="G112" s="60">
        <f t="shared" si="39"/>
        <v>155738.66999999995</v>
      </c>
      <c r="H112" s="60">
        <f t="shared" si="39"/>
        <v>12876.660000000002</v>
      </c>
      <c r="I112" s="60">
        <f t="shared" si="39"/>
        <v>13418.730000000001</v>
      </c>
      <c r="J112" s="60">
        <f t="shared" si="39"/>
        <v>14046.710000000001</v>
      </c>
      <c r="K112" s="60">
        <f t="shared" si="39"/>
        <v>11415.169999999998</v>
      </c>
      <c r="L112" s="60">
        <f t="shared" si="39"/>
        <v>11942.300000000001</v>
      </c>
      <c r="M112" s="60">
        <f t="shared" si="39"/>
        <v>11663.53</v>
      </c>
      <c r="N112" s="60">
        <f t="shared" si="39"/>
        <v>10727.95</v>
      </c>
      <c r="O112" s="60">
        <f t="shared" si="39"/>
        <v>10900.089999999998</v>
      </c>
      <c r="P112" s="60">
        <f t="shared" si="39"/>
        <v>12483.419999999998</v>
      </c>
      <c r="Q112" s="60">
        <f t="shared" si="39"/>
        <v>11764.76</v>
      </c>
      <c r="R112" s="60">
        <f t="shared" si="39"/>
        <v>11821.32</v>
      </c>
      <c r="S112" s="60">
        <f t="shared" si="39"/>
        <v>22678.030000000002</v>
      </c>
    </row>
    <row r="113" spans="1:19" ht="14.5">
      <c r="A113" s="151"/>
      <c r="B113" s="133"/>
      <c r="C113" s="133"/>
      <c r="D113" s="133"/>
      <c r="E113" s="133"/>
      <c r="F113" s="133"/>
      <c r="G113" s="133"/>
      <c r="H113" s="149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</row>
    <row r="114" spans="1:19" ht="14.5">
      <c r="A114" s="151" t="s">
        <v>162</v>
      </c>
      <c r="B114" s="152"/>
      <c r="C114" s="152"/>
      <c r="D114" s="152"/>
      <c r="E114" s="152"/>
      <c r="F114" s="152"/>
      <c r="G114" s="152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</row>
    <row r="115" spans="1:19" ht="14.5">
      <c r="A115" s="54" t="s">
        <v>163</v>
      </c>
      <c r="B115" s="40" t="s">
        <v>164</v>
      </c>
      <c r="C115" s="42">
        <v>5000</v>
      </c>
      <c r="D115" s="41">
        <v>5350</v>
      </c>
      <c r="E115" s="41">
        <v>5000</v>
      </c>
      <c r="F115" s="95">
        <f t="shared" ref="F115:F117" si="40">G115/E115*100</f>
        <v>71.599999999999994</v>
      </c>
      <c r="G115" s="42">
        <f t="shared" ref="G115:G120" si="41">SUM(H115:S115)</f>
        <v>3580</v>
      </c>
      <c r="H115" s="63"/>
      <c r="I115" s="63"/>
      <c r="J115" s="63"/>
      <c r="K115" s="105">
        <v>220</v>
      </c>
      <c r="L115" s="63"/>
      <c r="M115" s="63"/>
      <c r="N115" s="63"/>
      <c r="O115" s="63"/>
      <c r="P115" s="63"/>
      <c r="Q115" s="63"/>
      <c r="R115" s="105">
        <v>2640</v>
      </c>
      <c r="S115" s="105">
        <v>720</v>
      </c>
    </row>
    <row r="116" spans="1:19" ht="14.5">
      <c r="A116" s="54" t="s">
        <v>165</v>
      </c>
      <c r="B116" s="40" t="s">
        <v>166</v>
      </c>
      <c r="C116" s="42">
        <v>3000</v>
      </c>
      <c r="D116" s="41">
        <v>3000</v>
      </c>
      <c r="E116" s="41">
        <v>3000</v>
      </c>
      <c r="F116" s="95">
        <f t="shared" si="40"/>
        <v>100</v>
      </c>
      <c r="G116" s="42">
        <f t="shared" si="41"/>
        <v>3000</v>
      </c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105">
        <v>3000</v>
      </c>
    </row>
    <row r="117" spans="1:19" ht="14.5">
      <c r="A117" s="54" t="s">
        <v>167</v>
      </c>
      <c r="B117" s="40" t="s">
        <v>168</v>
      </c>
      <c r="C117" s="42">
        <v>4000</v>
      </c>
      <c r="D117" s="41">
        <v>4000</v>
      </c>
      <c r="E117" s="41">
        <v>4000</v>
      </c>
      <c r="F117" s="95">
        <f t="shared" si="40"/>
        <v>95.498499999999993</v>
      </c>
      <c r="G117" s="42">
        <f t="shared" si="41"/>
        <v>3819.94</v>
      </c>
      <c r="H117" s="63"/>
      <c r="I117" s="105">
        <v>700</v>
      </c>
      <c r="J117" s="63"/>
      <c r="K117" s="63"/>
      <c r="L117" s="63"/>
      <c r="M117" s="63"/>
      <c r="N117" s="63"/>
      <c r="O117" s="105">
        <v>1090.73</v>
      </c>
      <c r="P117" s="63"/>
      <c r="Q117" s="105">
        <v>429.21</v>
      </c>
      <c r="R117" s="63"/>
      <c r="S117" s="105">
        <v>1600</v>
      </c>
    </row>
    <row r="118" spans="1:19" ht="14.5">
      <c r="A118" s="40" t="s">
        <v>169</v>
      </c>
      <c r="B118" s="40" t="s">
        <v>170</v>
      </c>
      <c r="C118" s="42">
        <v>0</v>
      </c>
      <c r="D118" s="41">
        <v>0</v>
      </c>
      <c r="E118" s="41"/>
      <c r="F118" s="41"/>
      <c r="G118" s="42">
        <f t="shared" si="41"/>
        <v>0</v>
      </c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</row>
    <row r="119" spans="1:19" ht="14.5">
      <c r="A119" s="54" t="s">
        <v>171</v>
      </c>
      <c r="B119" s="40" t="s">
        <v>182</v>
      </c>
      <c r="C119" s="42">
        <v>0</v>
      </c>
      <c r="D119" s="41">
        <v>0</v>
      </c>
      <c r="E119" s="41"/>
      <c r="F119" s="41"/>
      <c r="G119" s="42">
        <f t="shared" si="41"/>
        <v>0</v>
      </c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</row>
    <row r="120" spans="1:19" ht="14.5">
      <c r="A120" s="54" t="s">
        <v>181</v>
      </c>
      <c r="B120" s="40" t="s">
        <v>172</v>
      </c>
      <c r="C120" s="42"/>
      <c r="D120" s="41">
        <v>1688</v>
      </c>
      <c r="E120" s="41">
        <v>10000</v>
      </c>
      <c r="F120" s="95">
        <f t="shared" ref="F120:F121" si="42">G120/E120*100</f>
        <v>100.4</v>
      </c>
      <c r="G120" s="42">
        <f t="shared" si="41"/>
        <v>10040</v>
      </c>
      <c r="H120" s="63"/>
      <c r="I120" s="63"/>
      <c r="J120" s="63"/>
      <c r="K120" s="105">
        <v>1100</v>
      </c>
      <c r="L120" s="105">
        <v>989</v>
      </c>
      <c r="M120" s="105">
        <v>1250</v>
      </c>
      <c r="N120" s="105">
        <v>950</v>
      </c>
      <c r="O120" s="105">
        <v>551</v>
      </c>
      <c r="P120" s="105">
        <v>600</v>
      </c>
      <c r="Q120" s="105">
        <v>1450</v>
      </c>
      <c r="R120" s="105">
        <v>1210</v>
      </c>
      <c r="S120" s="105">
        <v>1940</v>
      </c>
    </row>
    <row r="121" spans="1:19" ht="14.5">
      <c r="A121" s="46" t="s">
        <v>45</v>
      </c>
      <c r="B121" s="40" t="s">
        <v>173</v>
      </c>
      <c r="C121" s="41">
        <f>SUBTOTAL(9,C115:C120)</f>
        <v>12000</v>
      </c>
      <c r="D121" s="41">
        <f>SUBTOTAL(9,D115:D120)</f>
        <v>14038</v>
      </c>
      <c r="E121" s="41">
        <f>SUBTOTAL(9,E115:E120)</f>
        <v>22000</v>
      </c>
      <c r="F121" s="95">
        <f t="shared" si="42"/>
        <v>92.908818181818191</v>
      </c>
      <c r="G121" s="41">
        <f>SUBTOTAL(9,G115:G120)</f>
        <v>20439.940000000002</v>
      </c>
      <c r="H121" s="41">
        <f t="shared" ref="H121:S121" si="43">SUBTOTAL(9,H115:H120)</f>
        <v>0</v>
      </c>
      <c r="I121" s="41">
        <f t="shared" si="43"/>
        <v>700</v>
      </c>
      <c r="J121" s="41">
        <f t="shared" si="43"/>
        <v>0</v>
      </c>
      <c r="K121" s="41">
        <f t="shared" si="43"/>
        <v>1320</v>
      </c>
      <c r="L121" s="41">
        <f t="shared" si="43"/>
        <v>989</v>
      </c>
      <c r="M121" s="41">
        <f t="shared" si="43"/>
        <v>1250</v>
      </c>
      <c r="N121" s="41">
        <f t="shared" si="43"/>
        <v>950</v>
      </c>
      <c r="O121" s="41">
        <f t="shared" si="43"/>
        <v>1641.73</v>
      </c>
      <c r="P121" s="41">
        <f t="shared" si="43"/>
        <v>600</v>
      </c>
      <c r="Q121" s="41">
        <f t="shared" si="43"/>
        <v>1879.21</v>
      </c>
      <c r="R121" s="41">
        <f t="shared" si="43"/>
        <v>3850</v>
      </c>
      <c r="S121" s="41">
        <f t="shared" si="43"/>
        <v>7260</v>
      </c>
    </row>
    <row r="122" spans="1:19" ht="14.5">
      <c r="A122" s="150"/>
      <c r="B122" s="133"/>
      <c r="C122" s="133"/>
      <c r="D122" s="133"/>
      <c r="E122" s="133"/>
      <c r="F122" s="133"/>
      <c r="G122" s="133"/>
      <c r="H122" s="149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</row>
    <row r="123" spans="1:19" ht="14.5">
      <c r="A123" s="59"/>
      <c r="B123" s="59" t="s">
        <v>174</v>
      </c>
      <c r="C123" s="60">
        <f>SUBTOTAL(9,C115:C121)</f>
        <v>12000</v>
      </c>
      <c r="D123" s="60">
        <f>SUBTOTAL(9,D115:D121)</f>
        <v>14038</v>
      </c>
      <c r="E123" s="60">
        <f>SUBTOTAL(9,E115:E121)</f>
        <v>22000</v>
      </c>
      <c r="F123" s="97">
        <f>G123/E123*100</f>
        <v>92.908818181818191</v>
      </c>
      <c r="G123" s="60">
        <f>SUBTOTAL(9,G115:G121)</f>
        <v>20439.940000000002</v>
      </c>
      <c r="H123" s="60">
        <f t="shared" ref="H123:S123" si="44">SUBTOTAL(9,H115:H121)</f>
        <v>0</v>
      </c>
      <c r="I123" s="60">
        <f t="shared" si="44"/>
        <v>700</v>
      </c>
      <c r="J123" s="60">
        <f t="shared" si="44"/>
        <v>0</v>
      </c>
      <c r="K123" s="60">
        <f t="shared" si="44"/>
        <v>1320</v>
      </c>
      <c r="L123" s="60">
        <f t="shared" si="44"/>
        <v>989</v>
      </c>
      <c r="M123" s="60">
        <f t="shared" si="44"/>
        <v>1250</v>
      </c>
      <c r="N123" s="60">
        <f t="shared" si="44"/>
        <v>950</v>
      </c>
      <c r="O123" s="60">
        <f t="shared" si="44"/>
        <v>1641.73</v>
      </c>
      <c r="P123" s="60">
        <f t="shared" si="44"/>
        <v>600</v>
      </c>
      <c r="Q123" s="60">
        <f t="shared" si="44"/>
        <v>1879.21</v>
      </c>
      <c r="R123" s="60">
        <f t="shared" si="44"/>
        <v>3850</v>
      </c>
      <c r="S123" s="60">
        <f t="shared" si="44"/>
        <v>7260</v>
      </c>
    </row>
    <row r="124" spans="1:19" ht="14.5">
      <c r="A124" s="151"/>
      <c r="B124" s="133"/>
      <c r="C124" s="133"/>
      <c r="D124" s="133"/>
      <c r="E124" s="133"/>
      <c r="F124" s="133"/>
      <c r="G124" s="133"/>
      <c r="H124" s="149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</row>
    <row r="125" spans="1:19" ht="14.5">
      <c r="A125" s="61"/>
      <c r="B125" s="61" t="s">
        <v>175</v>
      </c>
      <c r="C125" s="62">
        <f>SUBTOTAL(9,C9:C123)</f>
        <v>216890.94</v>
      </c>
      <c r="D125" s="62">
        <f>SUBTOTAL(9,D9:D123)</f>
        <v>173309.37</v>
      </c>
      <c r="E125" s="62">
        <f>SUBTOTAL(9,E9:E123)</f>
        <v>225490.4</v>
      </c>
      <c r="F125" s="96">
        <f>G125/E125*100</f>
        <v>78.13131290733439</v>
      </c>
      <c r="G125" s="62">
        <f>SUBTOTAL(9,G9:G123)</f>
        <v>176178.60999999996</v>
      </c>
      <c r="H125" s="62">
        <f t="shared" ref="H125:S125" si="45">SUBTOTAL(9,H9:H123)</f>
        <v>12876.660000000002</v>
      </c>
      <c r="I125" s="62">
        <f t="shared" si="45"/>
        <v>14118.730000000001</v>
      </c>
      <c r="J125" s="62">
        <f t="shared" si="45"/>
        <v>14046.710000000001</v>
      </c>
      <c r="K125" s="62">
        <f t="shared" si="45"/>
        <v>12735.169999999998</v>
      </c>
      <c r="L125" s="62">
        <f t="shared" si="45"/>
        <v>12931.300000000001</v>
      </c>
      <c r="M125" s="62">
        <f t="shared" si="45"/>
        <v>12913.53</v>
      </c>
      <c r="N125" s="62">
        <f t="shared" si="45"/>
        <v>11677.95</v>
      </c>
      <c r="O125" s="62">
        <f t="shared" si="45"/>
        <v>12541.819999999998</v>
      </c>
      <c r="P125" s="62">
        <f t="shared" si="45"/>
        <v>13083.419999999998</v>
      </c>
      <c r="Q125" s="62">
        <f t="shared" si="45"/>
        <v>13643.97</v>
      </c>
      <c r="R125" s="62">
        <f t="shared" si="45"/>
        <v>15671.32</v>
      </c>
      <c r="S125" s="62">
        <f t="shared" si="45"/>
        <v>29938.030000000002</v>
      </c>
    </row>
    <row r="126" spans="1:19" ht="14.5">
      <c r="A126" s="2"/>
      <c r="B126" s="1"/>
      <c r="C126" s="1"/>
      <c r="D126" s="1"/>
      <c r="F126" s="3" t="s">
        <v>250</v>
      </c>
      <c r="G126" s="105">
        <v>176178.6100000001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9:G49"/>
    <mergeCell ref="H49:S49"/>
    <mergeCell ref="H59:S59"/>
    <mergeCell ref="A66:G66"/>
    <mergeCell ref="H66:S66"/>
    <mergeCell ref="A73:G73"/>
    <mergeCell ref="H73:S73"/>
    <mergeCell ref="A59:G59"/>
    <mergeCell ref="H81:S81"/>
    <mergeCell ref="A95:G95"/>
    <mergeCell ref="H95:S95"/>
    <mergeCell ref="A103:G103"/>
    <mergeCell ref="H103:S103"/>
    <mergeCell ref="A81:G81"/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</mergeCells>
  <printOptions horizontalCentered="1"/>
  <pageMargins left="0.27559055118110237" right="0.27559055118110237" top="0.74803149606299213" bottom="0.74803149606299213" header="0.31496062992125984" footer="0.31496062992125984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2"/>
  <sheetViews>
    <sheetView workbookViewId="0">
      <selection activeCell="E21" sqref="E21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58" t="s">
        <v>0</v>
      </c>
      <c r="B1" s="158"/>
      <c r="C1" s="158"/>
      <c r="D1" s="158"/>
    </row>
    <row r="2" spans="1:4" ht="18.5">
      <c r="A2" s="158" t="s">
        <v>255</v>
      </c>
      <c r="B2" s="158"/>
      <c r="C2" s="158"/>
      <c r="D2" s="158"/>
    </row>
    <row r="3" spans="1:4">
      <c r="A3" s="136"/>
      <c r="B3" s="136"/>
      <c r="C3" s="136"/>
      <c r="D3" s="136"/>
    </row>
    <row r="4" spans="1:4">
      <c r="A4" t="s">
        <v>251</v>
      </c>
      <c r="B4" t="str">
        <f>Summary!$A$22</f>
        <v>Contribution Total</v>
      </c>
      <c r="C4" s="101">
        <f>Summary!$E$22</f>
        <v>151362.76999999999</v>
      </c>
      <c r="D4" s="101"/>
    </row>
    <row r="5" spans="1:4">
      <c r="B5" t="str">
        <f>Summary!$B$24</f>
        <v>Korean Language Grant</v>
      </c>
      <c r="C5" s="101">
        <f>Summary!$E$24</f>
        <v>4242.88</v>
      </c>
      <c r="D5" s="101"/>
    </row>
    <row r="6" spans="1:4">
      <c r="B6" t="str">
        <f>Summary!$B$25</f>
        <v>Refugee Programme</v>
      </c>
      <c r="C6" s="101">
        <f>Summary!$E$25</f>
        <v>9000</v>
      </c>
      <c r="D6" s="101"/>
    </row>
    <row r="7" spans="1:4">
      <c r="B7" t="str">
        <f>Summary!$B$26</f>
        <v>United Church Grant</v>
      </c>
      <c r="C7" s="101">
        <f>Summary!$E$26</f>
        <v>0</v>
      </c>
      <c r="D7" s="101"/>
    </row>
    <row r="8" spans="1:4">
      <c r="B8" t="str">
        <f>Summary!$B$27</f>
        <v xml:space="preserve">Designated fund </v>
      </c>
      <c r="C8" s="101">
        <f>Summary!$E$27</f>
        <v>2500</v>
      </c>
      <c r="D8" s="101"/>
    </row>
    <row r="9" spans="1:4">
      <c r="C9" s="101"/>
      <c r="D9" s="101"/>
    </row>
    <row r="10" spans="1:4">
      <c r="A10" t="s">
        <v>252</v>
      </c>
      <c r="B10" t="str">
        <f>Summary!$G$33</f>
        <v>Total Expenditure</v>
      </c>
      <c r="C10" s="102">
        <f>Summary!$K$33</f>
        <v>176178.61</v>
      </c>
      <c r="D10" s="101"/>
    </row>
    <row r="11" spans="1:4">
      <c r="B11" t="s">
        <v>256</v>
      </c>
      <c r="C11" s="101"/>
      <c r="D11" s="101">
        <f>SUM(C4:C8)-C10</f>
        <v>-9072.9599999999919</v>
      </c>
    </row>
    <row r="12" spans="1:4">
      <c r="C12" s="101"/>
      <c r="D12" s="101"/>
    </row>
    <row r="13" spans="1:4">
      <c r="A13" t="s">
        <v>251</v>
      </c>
      <c r="B13" t="str">
        <f>Summary!$B$32</f>
        <v>Trustee Fund Transfers</v>
      </c>
      <c r="C13" s="101"/>
      <c r="D13" s="103">
        <f>Summary!$E$32</f>
        <v>0</v>
      </c>
    </row>
    <row r="14" spans="1:4">
      <c r="B14" t="s">
        <v>257</v>
      </c>
      <c r="C14" s="101"/>
      <c r="D14" s="101">
        <f>D11+D13</f>
        <v>-9072.9599999999919</v>
      </c>
    </row>
    <row r="15" spans="1:4">
      <c r="C15" s="101"/>
      <c r="D15" s="101"/>
    </row>
    <row r="16" spans="1:4">
      <c r="C16" s="101"/>
      <c r="D16" s="101"/>
    </row>
    <row r="17" spans="1:4">
      <c r="A17" t="s">
        <v>251</v>
      </c>
      <c r="B17" t="str">
        <f>Summary!$B$31</f>
        <v>Beginning Balance</v>
      </c>
      <c r="C17" s="101"/>
      <c r="D17" s="101">
        <f>Summary!$C$31</f>
        <v>57490.400000000001</v>
      </c>
    </row>
    <row r="18" spans="1:4">
      <c r="B18" t="s">
        <v>258</v>
      </c>
      <c r="C18" s="101"/>
      <c r="D18" s="105">
        <v>4150</v>
      </c>
    </row>
    <row r="19" spans="1:4">
      <c r="C19" s="101"/>
      <c r="D19" s="101"/>
    </row>
    <row r="20" spans="1:4">
      <c r="C20" s="101"/>
      <c r="D20" s="101"/>
    </row>
    <row r="21" spans="1:4" ht="15" thickBot="1">
      <c r="B21" t="s">
        <v>259</v>
      </c>
      <c r="C21" s="101"/>
      <c r="D21" s="104">
        <f>D14+D17+D18</f>
        <v>52567.44000000001</v>
      </c>
    </row>
    <row r="22" spans="1:4" ht="15" thickTop="1"/>
  </sheetData>
  <mergeCells count="3">
    <mergeCell ref="A1:D1"/>
    <mergeCell ref="A2:D2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Offering</vt:lpstr>
      <vt:lpstr>Expenditure</vt:lpstr>
      <vt:lpstr>Cashflow</vt:lpstr>
      <vt:lpstr>Cashflow!Print_Area</vt:lpstr>
      <vt:lpstr>Expenditure!Print_Area</vt:lpstr>
      <vt:lpstr>Summary!Print_Area</vt:lpstr>
      <vt:lpstr>Expenditure!Print_Titles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2022-01-14T02:39:53Z</cp:lastPrinted>
  <dcterms:created xsi:type="dcterms:W3CDTF">2021-02-24T19:56:33Z</dcterms:created>
  <dcterms:modified xsi:type="dcterms:W3CDTF">2022-01-14T02:40:01Z</dcterms:modified>
</cp:coreProperties>
</file>