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672E3612-7B80-41B1-832D-6854D5C37418}" xr6:coauthVersionLast="46" xr6:coauthVersionMax="46" xr10:uidLastSave="{00000000-0000-0000-0000-000000000000}"/>
  <bookViews>
    <workbookView xWindow="820" yWindow="-110" windowWidth="18490" windowHeight="11020" activeTab="3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D17" i="4"/>
  <c r="D14" i="4"/>
  <c r="D13" i="4"/>
  <c r="B13" i="4"/>
  <c r="B17" i="4"/>
  <c r="D11" i="4"/>
  <c r="C10" i="4"/>
  <c r="B10" i="4"/>
  <c r="C8" i="4"/>
  <c r="B8" i="4"/>
  <c r="C7" i="4"/>
  <c r="B7" i="4"/>
  <c r="C6" i="4"/>
  <c r="B6" i="4"/>
  <c r="C5" i="4"/>
  <c r="B5" i="4"/>
  <c r="C4" i="4"/>
  <c r="B4" i="4"/>
  <c r="D32" i="1"/>
  <c r="F109" i="3"/>
  <c r="F102" i="3"/>
  <c r="F101" i="3"/>
  <c r="F100" i="3"/>
  <c r="F99" i="3"/>
  <c r="F98" i="3"/>
  <c r="F97" i="3"/>
  <c r="F80" i="3"/>
  <c r="F79" i="3"/>
  <c r="F78" i="3"/>
  <c r="F77" i="3"/>
  <c r="F76" i="3"/>
  <c r="F75" i="3"/>
  <c r="F65" i="3"/>
  <c r="F64" i="3"/>
  <c r="F63" i="3"/>
  <c r="F62" i="3"/>
  <c r="F61" i="3"/>
  <c r="F48" i="3"/>
  <c r="F47" i="3"/>
  <c r="F46" i="3"/>
  <c r="F45" i="3"/>
  <c r="F44" i="3"/>
  <c r="F43" i="3"/>
  <c r="F42" i="3"/>
  <c r="F41" i="3"/>
  <c r="F40" i="3"/>
  <c r="F37" i="3"/>
  <c r="F36" i="3"/>
  <c r="F35" i="3"/>
  <c r="F123" i="3"/>
  <c r="F121" i="3"/>
  <c r="F120" i="3"/>
  <c r="F117" i="3"/>
  <c r="F116" i="3"/>
  <c r="F115" i="3"/>
  <c r="F106" i="3"/>
  <c r="F105" i="3"/>
  <c r="F94" i="3"/>
  <c r="F93" i="3"/>
  <c r="F92" i="3"/>
  <c r="F91" i="3"/>
  <c r="F90" i="3"/>
  <c r="F89" i="3"/>
  <c r="F88" i="3"/>
  <c r="F87" i="3"/>
  <c r="F86" i="3"/>
  <c r="F84" i="3"/>
  <c r="F83" i="3"/>
  <c r="F72" i="3"/>
  <c r="F71" i="3"/>
  <c r="F70" i="3"/>
  <c r="F69" i="3"/>
  <c r="F68" i="3"/>
  <c r="F58" i="3"/>
  <c r="F57" i="3"/>
  <c r="F56" i="3"/>
  <c r="F55" i="3"/>
  <c r="F54" i="3"/>
  <c r="F53" i="3"/>
  <c r="F52" i="3"/>
  <c r="F51" i="3"/>
  <c r="F31" i="3"/>
  <c r="F28" i="3"/>
  <c r="F27" i="3"/>
  <c r="F26" i="3"/>
  <c r="F24" i="3"/>
  <c r="F23" i="3"/>
  <c r="F22" i="3"/>
  <c r="F20" i="3"/>
  <c r="F19" i="3"/>
  <c r="F18" i="3"/>
  <c r="F16" i="3"/>
  <c r="F15" i="3"/>
  <c r="F14" i="3"/>
  <c r="F13" i="3"/>
  <c r="F12" i="3"/>
  <c r="F11" i="3"/>
  <c r="F10" i="3"/>
  <c r="F9" i="3"/>
  <c r="F30" i="2"/>
  <c r="F28" i="2"/>
  <c r="F27" i="2"/>
  <c r="F25" i="2"/>
  <c r="F24" i="2"/>
  <c r="F22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H123" i="3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S94" i="3"/>
  <c r="R94" i="3"/>
  <c r="Q94" i="3"/>
  <c r="P94" i="3"/>
  <c r="O94" i="3"/>
  <c r="N94" i="3"/>
  <c r="M94" i="3"/>
  <c r="L94" i="3"/>
  <c r="K94" i="3"/>
  <c r="J94" i="3"/>
  <c r="I94" i="3"/>
  <c r="H94" i="3"/>
  <c r="S80" i="3"/>
  <c r="R80" i="3"/>
  <c r="Q80" i="3"/>
  <c r="P80" i="3"/>
  <c r="O80" i="3"/>
  <c r="N80" i="3"/>
  <c r="M80" i="3"/>
  <c r="L80" i="3"/>
  <c r="K80" i="3"/>
  <c r="J80" i="3"/>
  <c r="I80" i="3"/>
  <c r="H80" i="3"/>
  <c r="S72" i="3"/>
  <c r="R72" i="3"/>
  <c r="Q72" i="3"/>
  <c r="P72" i="3"/>
  <c r="O72" i="3"/>
  <c r="N72" i="3"/>
  <c r="M72" i="3"/>
  <c r="L72" i="3"/>
  <c r="K72" i="3"/>
  <c r="J72" i="3"/>
  <c r="I72" i="3"/>
  <c r="H72" i="3"/>
  <c r="S65" i="3"/>
  <c r="R65" i="3"/>
  <c r="Q65" i="3"/>
  <c r="P65" i="3"/>
  <c r="O65" i="3"/>
  <c r="N65" i="3"/>
  <c r="M65" i="3"/>
  <c r="L65" i="3"/>
  <c r="K65" i="3"/>
  <c r="J65" i="3"/>
  <c r="I65" i="3"/>
  <c r="H65" i="3"/>
  <c r="S58" i="3"/>
  <c r="R58" i="3"/>
  <c r="Q58" i="3"/>
  <c r="P58" i="3"/>
  <c r="O58" i="3"/>
  <c r="N58" i="3"/>
  <c r="M58" i="3"/>
  <c r="L58" i="3"/>
  <c r="K58" i="3"/>
  <c r="J58" i="3"/>
  <c r="I58" i="3"/>
  <c r="H58" i="3"/>
  <c r="S48" i="3"/>
  <c r="R48" i="3"/>
  <c r="Q48" i="3"/>
  <c r="P48" i="3"/>
  <c r="O48" i="3"/>
  <c r="N48" i="3"/>
  <c r="M48" i="3"/>
  <c r="L48" i="3"/>
  <c r="K48" i="3"/>
  <c r="J48" i="3"/>
  <c r="I48" i="3"/>
  <c r="H48" i="3"/>
  <c r="S32" i="3"/>
  <c r="R32" i="3"/>
  <c r="Q32" i="3"/>
  <c r="Q112" i="3" s="1"/>
  <c r="P32" i="3"/>
  <c r="O32" i="3"/>
  <c r="N32" i="3"/>
  <c r="M32" i="3"/>
  <c r="M112" i="3" s="1"/>
  <c r="L32" i="3"/>
  <c r="L112" i="3" s="1"/>
  <c r="K32" i="3"/>
  <c r="J32" i="3"/>
  <c r="I32" i="3"/>
  <c r="I112" i="3" s="1"/>
  <c r="H32" i="3"/>
  <c r="S28" i="2"/>
  <c r="R28" i="2"/>
  <c r="Q28" i="2"/>
  <c r="P28" i="2"/>
  <c r="O28" i="2"/>
  <c r="N28" i="2"/>
  <c r="M28" i="2"/>
  <c r="L28" i="2"/>
  <c r="K28" i="2"/>
  <c r="J28" i="2"/>
  <c r="I28" i="2"/>
  <c r="H28" i="2"/>
  <c r="S22" i="2"/>
  <c r="R22" i="2"/>
  <c r="Q22" i="2"/>
  <c r="P22" i="2"/>
  <c r="O22" i="2"/>
  <c r="O30" i="2" s="1"/>
  <c r="O33" i="2" s="1"/>
  <c r="N22" i="2"/>
  <c r="N30" i="2" s="1"/>
  <c r="M22" i="2"/>
  <c r="M30" i="2" s="1"/>
  <c r="L22" i="2"/>
  <c r="K22" i="2"/>
  <c r="J22" i="2"/>
  <c r="I22" i="2"/>
  <c r="H22" i="2"/>
  <c r="H30" i="2" s="1"/>
  <c r="K27" i="1"/>
  <c r="I29" i="1"/>
  <c r="I28" i="1"/>
  <c r="I27" i="1"/>
  <c r="I26" i="1"/>
  <c r="I25" i="1"/>
  <c r="I24" i="1"/>
  <c r="C32" i="1"/>
  <c r="C31" i="1"/>
  <c r="E26" i="1"/>
  <c r="E24" i="1"/>
  <c r="C27" i="1"/>
  <c r="C26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2" i="2"/>
  <c r="E32" i="1" s="1"/>
  <c r="G27" i="2"/>
  <c r="E27" i="1" s="1"/>
  <c r="G26" i="2"/>
  <c r="G25" i="2"/>
  <c r="E25" i="1" s="1"/>
  <c r="G24" i="2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E28" i="2"/>
  <c r="D28" i="2"/>
  <c r="C28" i="2"/>
  <c r="E22" i="2"/>
  <c r="D22" i="2"/>
  <c r="C22" i="2"/>
  <c r="G120" i="3"/>
  <c r="K29" i="1" s="1"/>
  <c r="G119" i="3"/>
  <c r="K28" i="1" s="1"/>
  <c r="G118" i="3"/>
  <c r="G117" i="3"/>
  <c r="K26" i="1" s="1"/>
  <c r="G116" i="3"/>
  <c r="K25" i="1" s="1"/>
  <c r="J25" i="1" s="1"/>
  <c r="G115" i="3"/>
  <c r="K24" i="1" s="1"/>
  <c r="G109" i="3"/>
  <c r="G110" i="3" s="1"/>
  <c r="K15" i="1" s="1"/>
  <c r="G105" i="3"/>
  <c r="G106" i="3" s="1"/>
  <c r="K14" i="1" s="1"/>
  <c r="G101" i="3"/>
  <c r="G100" i="3"/>
  <c r="G99" i="3"/>
  <c r="G98" i="3"/>
  <c r="G97" i="3"/>
  <c r="G93" i="3"/>
  <c r="G92" i="3"/>
  <c r="G91" i="3"/>
  <c r="G90" i="3"/>
  <c r="G89" i="3"/>
  <c r="G88" i="3"/>
  <c r="G87" i="3"/>
  <c r="G86" i="3"/>
  <c r="G85" i="3"/>
  <c r="G84" i="3"/>
  <c r="G83" i="3"/>
  <c r="G79" i="3"/>
  <c r="G78" i="3"/>
  <c r="G77" i="3"/>
  <c r="G76" i="3"/>
  <c r="G75" i="3"/>
  <c r="G71" i="3"/>
  <c r="G70" i="3"/>
  <c r="G69" i="3"/>
  <c r="G68" i="3"/>
  <c r="G64" i="3"/>
  <c r="G63" i="3"/>
  <c r="G62" i="3"/>
  <c r="G61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1" i="3"/>
  <c r="G29" i="3"/>
  <c r="G28" i="3"/>
  <c r="G27" i="3"/>
  <c r="G26" i="3"/>
  <c r="G24" i="3"/>
  <c r="G23" i="3"/>
  <c r="G22" i="3"/>
  <c r="G20" i="3"/>
  <c r="G19" i="3"/>
  <c r="G18" i="3"/>
  <c r="G16" i="3"/>
  <c r="G15" i="3"/>
  <c r="G14" i="3"/>
  <c r="G13" i="3"/>
  <c r="G12" i="3"/>
  <c r="G11" i="3"/>
  <c r="G10" i="3"/>
  <c r="G9" i="3"/>
  <c r="D123" i="3"/>
  <c r="E121" i="3"/>
  <c r="E123" i="3" s="1"/>
  <c r="D121" i="3"/>
  <c r="E110" i="3"/>
  <c r="I15" i="1" s="1"/>
  <c r="D110" i="3"/>
  <c r="E106" i="3"/>
  <c r="I14" i="1" s="1"/>
  <c r="D106" i="3"/>
  <c r="E102" i="3"/>
  <c r="I13" i="1" s="1"/>
  <c r="D102" i="3"/>
  <c r="E94" i="3"/>
  <c r="I12" i="1" s="1"/>
  <c r="D94" i="3"/>
  <c r="E80" i="3"/>
  <c r="I11" i="1" s="1"/>
  <c r="D80" i="3"/>
  <c r="E72" i="3"/>
  <c r="I10" i="1" s="1"/>
  <c r="D72" i="3"/>
  <c r="E65" i="3"/>
  <c r="I9" i="1" s="1"/>
  <c r="D65" i="3"/>
  <c r="E58" i="3"/>
  <c r="I8" i="1" s="1"/>
  <c r="D58" i="3"/>
  <c r="C123" i="3"/>
  <c r="C121" i="3"/>
  <c r="C110" i="3"/>
  <c r="C106" i="3"/>
  <c r="C102" i="3"/>
  <c r="C94" i="3"/>
  <c r="C80" i="3"/>
  <c r="C72" i="3"/>
  <c r="C65" i="3"/>
  <c r="C58" i="3"/>
  <c r="E48" i="3"/>
  <c r="I7" i="1" s="1"/>
  <c r="D48" i="3"/>
  <c r="C48" i="3"/>
  <c r="E32" i="3"/>
  <c r="I6" i="1" s="1"/>
  <c r="D32" i="3"/>
  <c r="C32" i="3"/>
  <c r="F110" i="3" l="1"/>
  <c r="F32" i="3"/>
  <c r="J112" i="3"/>
  <c r="R112" i="3"/>
  <c r="R125" i="3" s="1"/>
  <c r="K112" i="3"/>
  <c r="K125" i="3" s="1"/>
  <c r="S112" i="3"/>
  <c r="I125" i="3"/>
  <c r="Q125" i="3"/>
  <c r="G65" i="3"/>
  <c r="K9" i="1" s="1"/>
  <c r="J9" i="1" s="1"/>
  <c r="J26" i="1"/>
  <c r="N112" i="3"/>
  <c r="N125" i="3" s="1"/>
  <c r="J125" i="3"/>
  <c r="O112" i="3"/>
  <c r="O125" i="3" s="1"/>
  <c r="S125" i="3"/>
  <c r="H112" i="3"/>
  <c r="H125" i="3" s="1"/>
  <c r="J29" i="1"/>
  <c r="M125" i="3"/>
  <c r="P112" i="3"/>
  <c r="P125" i="3" s="1"/>
  <c r="L125" i="3"/>
  <c r="G72" i="3"/>
  <c r="K10" i="1" s="1"/>
  <c r="J10" i="1" s="1"/>
  <c r="G94" i="3"/>
  <c r="K12" i="1" s="1"/>
  <c r="J12" i="1" s="1"/>
  <c r="C30" i="2"/>
  <c r="L30" i="2"/>
  <c r="L33" i="2" s="1"/>
  <c r="I33" i="2"/>
  <c r="H33" i="2"/>
  <c r="P30" i="2"/>
  <c r="P33" i="2" s="1"/>
  <c r="M33" i="2"/>
  <c r="I30" i="2"/>
  <c r="Q30" i="2"/>
  <c r="Q33" i="2" s="1"/>
  <c r="J30" i="2"/>
  <c r="J33" i="2" s="1"/>
  <c r="R30" i="2"/>
  <c r="R33" i="2" s="1"/>
  <c r="N33" i="2"/>
  <c r="G22" i="2"/>
  <c r="G28" i="2"/>
  <c r="K30" i="2"/>
  <c r="K33" i="2" s="1"/>
  <c r="S30" i="2"/>
  <c r="S33" i="2" s="1"/>
  <c r="E6" i="1"/>
  <c r="D6" i="1" s="1"/>
  <c r="J15" i="1"/>
  <c r="K30" i="1"/>
  <c r="I16" i="1"/>
  <c r="I30" i="1"/>
  <c r="J14" i="1"/>
  <c r="J24" i="1"/>
  <c r="D9" i="1"/>
  <c r="D17" i="1"/>
  <c r="D27" i="1"/>
  <c r="D11" i="1"/>
  <c r="D19" i="1"/>
  <c r="D7" i="1"/>
  <c r="D15" i="1"/>
  <c r="D12" i="1"/>
  <c r="D20" i="1"/>
  <c r="D13" i="1"/>
  <c r="D10" i="1"/>
  <c r="D18" i="1"/>
  <c r="D24" i="1"/>
  <c r="D25" i="1"/>
  <c r="D14" i="1"/>
  <c r="D8" i="1"/>
  <c r="D16" i="1"/>
  <c r="E112" i="3"/>
  <c r="G80" i="3"/>
  <c r="K11" i="1" s="1"/>
  <c r="J11" i="1" s="1"/>
  <c r="G102" i="3"/>
  <c r="K13" i="1" s="1"/>
  <c r="J13" i="1" s="1"/>
  <c r="C112" i="3"/>
  <c r="C125" i="3" s="1"/>
  <c r="G58" i="3"/>
  <c r="K8" i="1" s="1"/>
  <c r="J8" i="1" s="1"/>
  <c r="G121" i="3"/>
  <c r="G123" i="3" s="1"/>
  <c r="D112" i="3"/>
  <c r="D125" i="3" s="1"/>
  <c r="G48" i="3"/>
  <c r="K7" i="1" s="1"/>
  <c r="J7" i="1" s="1"/>
  <c r="E28" i="1"/>
  <c r="C28" i="1"/>
  <c r="C22" i="1"/>
  <c r="E30" i="2"/>
  <c r="C33" i="2"/>
  <c r="D30" i="2"/>
  <c r="D33" i="2" s="1"/>
  <c r="G30" i="2"/>
  <c r="G33" i="2" s="1"/>
  <c r="G32" i="3"/>
  <c r="K6" i="1" s="1"/>
  <c r="E125" i="3" l="1"/>
  <c r="F125" i="3" s="1"/>
  <c r="F112" i="3"/>
  <c r="K16" i="1"/>
  <c r="K33" i="1" s="1"/>
  <c r="E22" i="1"/>
  <c r="D22" i="1" s="1"/>
  <c r="D28" i="1"/>
  <c r="J6" i="1"/>
  <c r="I33" i="1"/>
  <c r="J30" i="1"/>
  <c r="G112" i="3"/>
  <c r="G125" i="3" s="1"/>
  <c r="C30" i="1"/>
  <c r="C33" i="1" s="1"/>
  <c r="E30" i="1"/>
  <c r="E33" i="2"/>
  <c r="F33" i="2" s="1"/>
  <c r="J16" i="1" l="1"/>
  <c r="E33" i="1"/>
  <c r="D33" i="1" s="1"/>
  <c r="D30" i="1"/>
  <c r="J33" i="1"/>
</calcChain>
</file>

<file path=xl/sharedStrings.xml><?xml version="1.0" encoding="utf-8"?>
<sst xmlns="http://schemas.openxmlformats.org/spreadsheetml/2006/main" count="343" uniqueCount="259">
  <si>
    <t>Alpha Korean United Church</t>
  </si>
  <si>
    <t>2021 Budget</t>
  </si>
  <si>
    <t>항목번호 / Acct. #</t>
  </si>
  <si>
    <t>항목</t>
  </si>
  <si>
    <t>2020 예산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</si>
  <si>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</si>
  <si>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</si>
  <si>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</si>
  <si>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</si>
  <si>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</si>
  <si>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</si>
  <si>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</si>
  <si>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</si>
  <si>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</si>
  <si>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</si>
  <si>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</si>
  <si>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</si>
  <si>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</si>
  <si>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</si>
  <si>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</si>
  <si>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</si>
  <si>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</si>
  <si>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</si>
  <si>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</si>
  <si>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</si>
  <si>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</si>
  <si>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</si>
  <si>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</si>
  <si>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</si>
  <si>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</si>
  <si>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</si>
  <si>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</si>
  <si>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</si>
  <si>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</si>
  <si>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</si>
  <si>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</si>
  <si>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</si>
  <si>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</si>
  <si>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</si>
  <si>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</si>
  <si>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</si>
  <si>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</si>
  <si>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</si>
  <si>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</si>
  <si>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</si>
  <si>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</si>
  <si>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 xml:space="preserve">목회자 및 직원 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</si>
  <si>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</si>
  <si>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</si>
  <si>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</si>
  <si>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</si>
  <si>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</si>
  <si>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</si>
  <si>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</si>
  <si>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</si>
  <si>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01-5625-061</t>
  </si>
  <si>
    <t>포토카피어 대여</t>
  </si>
  <si>
    <t>01-5626-061</t>
  </si>
  <si>
    <t>포토카피어 수리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</si>
  <si>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</si>
  <si>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</si>
  <si>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</si>
  <si>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</si>
  <si>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</si>
  <si>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</si>
  <si>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</si>
  <si>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</si>
  <si>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</si>
  <si>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</si>
  <si>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</si>
  <si>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</si>
  <si>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</si>
  <si>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</si>
  <si>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</si>
  <si>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</si>
  <si>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</si>
  <si>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</si>
  <si>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</si>
  <si>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</si>
  <si>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</si>
  <si>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</si>
  <si>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</si>
  <si>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</si>
  <si>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</si>
  <si>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</si>
  <si>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</si>
  <si>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</si>
  <si>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</si>
  <si>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</si>
  <si>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</si>
  <si>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</si>
  <si>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</si>
  <si>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</si>
  <si>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</si>
  <si>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</si>
  <si>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</si>
  <si>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</si>
  <si>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</si>
  <si>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</si>
  <si>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</si>
  <si>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</si>
  <si>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</si>
  <si>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</si>
  <si>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</si>
  <si>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</si>
  <si>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</si>
  <si>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</si>
  <si>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</si>
  <si>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</si>
  <si>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</si>
  <si>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</si>
  <si>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</si>
  <si>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</si>
  <si>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</si>
  <si>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</si>
  <si>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</si>
  <si>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</si>
  <si>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2016 사업보고서</t>
  </si>
  <si>
    <t>01-5335-062</t>
  </si>
  <si>
    <t>교회홍보용 인쇄물</t>
  </si>
  <si>
    <t>01-5336-062</t>
  </si>
  <si>
    <t>2019 교인주소록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</si>
  <si>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</si>
  <si>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</si>
  <si>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</si>
  <si>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</si>
  <si>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</si>
  <si>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</si>
  <si>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</si>
  <si>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</si>
  <si>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</si>
  <si>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</si>
  <si>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</si>
  <si>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</si>
  <si>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</si>
  <si>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</si>
  <si>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</si>
  <si>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</si>
  <si>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</si>
  <si>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</si>
  <si>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</si>
  <si>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</si>
  <si>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</si>
  <si>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</si>
  <si>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</si>
  <si>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</si>
  <si>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</si>
  <si>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</si>
  <si>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</si>
  <si>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</si>
  <si>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</si>
  <si>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</si>
  <si>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</si>
  <si>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</si>
  <si>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</si>
  <si>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</si>
  <si>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</si>
  <si>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</si>
  <si>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</si>
  <si>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</si>
  <si>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</si>
  <si>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</si>
  <si>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</si>
  <si>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</si>
  <si>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</si>
  <si>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소회활동</t>
  </si>
  <si>
    <t>05-7512-022</t>
  </si>
  <si>
    <t>대외선교 (M &amp; S Fund)</t>
  </si>
  <si>
    <t>05-7513-022</t>
  </si>
  <si>
    <t>Refugee Assist</t>
  </si>
  <si>
    <t>05-7514-022</t>
  </si>
  <si>
    <t>Peace Program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</si>
  <si>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</si>
  <si>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</si>
  <si>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</si>
  <si>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</si>
  <si>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</si>
  <si>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</si>
  <si>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</si>
  <si>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</si>
  <si>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</si>
  <si>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</si>
  <si>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</si>
  <si>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</si>
  <si>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</si>
  <si>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</si>
  <si>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</si>
  <si>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</si>
  <si>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</si>
  <si>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</si>
  <si>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</si>
  <si>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</si>
  <si>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</si>
  <si>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</si>
  <si>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</si>
  <si>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</si>
  <si>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</si>
  <si>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Actual</t>
  </si>
  <si>
    <t>2021 Actual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</si>
  <si>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</si>
  <si>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</si>
  <si>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</si>
  <si>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</si>
  <si>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</si>
  <si>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</si>
  <si>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</si>
  <si>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</si>
  <si>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</si>
  <si>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</si>
  <si>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2020 Budget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</si>
  <si>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</si>
  <si>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</si>
  <si>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</si>
  <si>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</si>
  <si>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</si>
  <si>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</si>
  <si>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</si>
  <si>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</si>
  <si>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</si>
  <si>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</si>
  <si>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</si>
  <si>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</si>
  <si>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</si>
  <si>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</si>
  <si>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</si>
  <si>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</si>
  <si>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</si>
  <si>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</si>
  <si>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</si>
  <si>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</si>
  <si>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</si>
  <si>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</si>
  <si>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</si>
  <si>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</si>
  <si>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United Church Grant</t>
  </si>
  <si>
    <t>2021</t>
  </si>
  <si>
    <t>헌금 / OFFERING REPORT</t>
  </si>
  <si>
    <t>Offering</t>
  </si>
  <si>
    <t>지출 / EXPENDITURE REPORT</t>
  </si>
  <si>
    <t>재정현황 / FINANCIAL REPORT</t>
  </si>
  <si>
    <t>Expenditure</t>
  </si>
  <si>
    <t>General Expenses</t>
  </si>
  <si>
    <t>Total General Expenditure</t>
  </si>
  <si>
    <t>Special Funds</t>
  </si>
  <si>
    <t>Program Support</t>
  </si>
  <si>
    <t>M &amp; S</t>
  </si>
  <si>
    <t xml:space="preserve">Peace program </t>
  </si>
  <si>
    <t>Total Special Funds</t>
  </si>
  <si>
    <t>Total Expenditure</t>
  </si>
  <si>
    <t>Water well &amp; Eugene Bell Canada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</si>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</sst>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#,##0.00;[Red]#,##0.00"/>
    <numFmt numFmtId="166" formatCode="#,##0.000;[Red]#,##0.000"/>
    <numFmt numFmtId="167" formatCode="#,##0.0"/>
    <numFmt numFmtId="168" formatCode="#,##0.00_ ;[Red]\-#,##0.0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60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right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4" fontId="9" fillId="0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" fontId="0" fillId="2" borderId="0" xfId="0" applyNumberFormat="1" applyFont="1" applyFill="1" applyBorder="1"/>
    <xf numFmtId="0" fontId="11" fillId="3" borderId="0" xfId="0" applyFont="1" applyFill="1" applyBorder="1" applyAlignment="1">
      <alignment horizontal="left"/>
    </xf>
    <xf numFmtId="4" fontId="0" fillId="3" borderId="0" xfId="0" applyNumberFormat="1" applyFont="1" applyFill="1" applyBorder="1"/>
    <xf numFmtId="4" fontId="11" fillId="3" borderId="0" xfId="1" applyNumberFormat="1" applyFont="1" applyFill="1" applyBorder="1" applyAlignment="1">
      <alignment vertical="center"/>
    </xf>
    <xf numFmtId="4" fontId="0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3" fontId="11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3" applyNumberFormat="1" applyFont="1" applyFill="1" applyBorder="1" applyAlignment="1">
      <alignment horizontal="right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40" fontId="11" fillId="0" borderId="0" xfId="3" applyNumberFormat="1" applyFont="1" applyFill="1" applyBorder="1" applyAlignment="1">
      <alignment vertical="center"/>
    </xf>
    <xf numFmtId="166" fontId="11" fillId="0" borderId="0" xfId="2" applyNumberFormat="1" applyFont="1" applyFill="1" applyBorder="1">
      <alignment vertical="center"/>
    </xf>
    <xf numFmtId="165" fontId="11" fillId="0" borderId="0" xfId="2" applyNumberFormat="1" applyFont="1" applyFill="1" applyBorder="1">
      <alignment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" fontId="11" fillId="2" borderId="8" xfId="1" applyNumberFormat="1" applyFont="1" applyFill="1" applyBorder="1" applyAlignment="1">
      <alignment vertical="center"/>
    </xf>
    <xf numFmtId="4" fontId="11" fillId="3" borderId="8" xfId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4" fontId="11" fillId="0" borderId="8" xfId="1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" fontId="0" fillId="2" borderId="8" xfId="0" applyNumberFormat="1" applyFont="1" applyFill="1" applyBorder="1"/>
    <xf numFmtId="49" fontId="11" fillId="3" borderId="7" xfId="0" applyNumberFormat="1" applyFont="1" applyFill="1" applyBorder="1" applyAlignment="1">
      <alignment horizontal="left" vertical="center"/>
    </xf>
    <xf numFmtId="4" fontId="0" fillId="3" borderId="8" xfId="0" applyNumberFormat="1" applyFont="1" applyFill="1" applyBorder="1"/>
    <xf numFmtId="49" fontId="11" fillId="0" borderId="7" xfId="0" applyNumberFormat="1" applyFont="1" applyFill="1" applyBorder="1" applyAlignment="1">
      <alignment horizontal="left" vertical="center"/>
    </xf>
    <xf numFmtId="4" fontId="0" fillId="0" borderId="8" xfId="0" applyNumberFormat="1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vertical="center"/>
    </xf>
    <xf numFmtId="4" fontId="12" fillId="4" borderId="3" xfId="1" applyNumberFormat="1" applyFont="1" applyFill="1" applyBorder="1" applyAlignment="1">
      <alignment vertical="center"/>
    </xf>
    <xf numFmtId="4" fontId="6" fillId="4" borderId="1" xfId="0" applyNumberFormat="1" applyFont="1" applyFill="1" applyBorder="1"/>
    <xf numFmtId="4" fontId="6" fillId="4" borderId="3" xfId="0" applyNumberFormat="1" applyFont="1" applyFill="1" applyBorder="1"/>
    <xf numFmtId="164" fontId="11" fillId="0" borderId="5" xfId="1" applyNumberFormat="1" applyFont="1" applyFill="1" applyBorder="1" applyAlignment="1">
      <alignment horizontal="right" vertical="center"/>
    </xf>
    <xf numFmtId="167" fontId="11" fillId="2" borderId="0" xfId="1" applyNumberFormat="1" applyFont="1" applyFill="1" applyBorder="1" applyAlignment="1">
      <alignment vertical="center"/>
    </xf>
    <xf numFmtId="167" fontId="11" fillId="3" borderId="0" xfId="1" applyNumberFormat="1" applyFont="1" applyFill="1" applyBorder="1" applyAlignment="1">
      <alignment vertical="center"/>
    </xf>
    <xf numFmtId="167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7" fontId="11" fillId="2" borderId="0" xfId="3" applyNumberFormat="1" applyFont="1" applyFill="1" applyBorder="1" applyAlignment="1">
      <alignment vertical="center"/>
    </xf>
    <xf numFmtId="167" fontId="11" fillId="4" borderId="0" xfId="3" applyNumberFormat="1" applyFont="1" applyFill="1" applyBorder="1" applyAlignment="1">
      <alignment vertical="center"/>
    </xf>
    <xf numFmtId="167" fontId="11" fillId="3" borderId="0" xfId="3" applyNumberFormat="1" applyFont="1" applyFill="1" applyBorder="1" applyAlignment="1">
      <alignment vertical="center"/>
    </xf>
    <xf numFmtId="167" fontId="11" fillId="0" borderId="0" xfId="3" applyNumberFormat="1" applyFont="1" applyFill="1" applyBorder="1" applyAlignment="1">
      <alignment vertical="center"/>
    </xf>
    <xf numFmtId="167" fontId="11" fillId="0" borderId="0" xfId="1" applyNumberFormat="1" applyFont="1" applyFill="1" applyBorder="1" applyAlignment="1">
      <alignment vertical="center"/>
    </xf>
    <xf numFmtId="167" fontId="12" fillId="4" borderId="1" xfId="1" applyNumberFormat="1" applyFont="1" applyFill="1" applyBorder="1" applyAlignment="1">
      <alignment vertical="center"/>
    </xf>
    <xf numFmtId="168" fontId="0" fillId="0" borderId="0" xfId="0" applyNumberFormat="1"/>
    <xf numFmtId="168" fontId="0" fillId="0" borderId="9" xfId="0" applyNumberFormat="1" applyFont="1" applyBorder="1"/>
    <xf numFmtId="168" fontId="0" fillId="0" borderId="9" xfId="0" applyNumberFormat="1" applyBorder="1"/>
    <xf numFmtId="0" fontId="2" fillId="0" borderId="0" xfId="0" applyFont="1" applyAlignment="1"/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horizontal="left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6" fillId="0" borderId="10" xfId="0" applyNumberFormat="1" applyFont="1" applyBorder="1"/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5"/>
  <sheetViews>
    <sheetView workbookViewId="0">
      <selection activeCell="A2" sqref="A2:K2"/>
    </sheetView>
  </sheetViews>
  <sheetFormatPr defaultRowHeight="14.5"/>
  <cols>
    <col min="1" max="1" width="3.6328125" style="8" customWidth="1"/>
    <col min="2" max="2" width="30.6328125" style="8" customWidth="1"/>
    <col min="3" max="3" width="10.6328125" style="8" customWidth="1"/>
    <col min="4" max="4" width="7.6328125" style="8" customWidth="1"/>
    <col min="5" max="5" width="10.6328125" style="8" customWidth="1"/>
    <col min="6" max="6" width="3.36328125" style="8" customWidth="1"/>
    <col min="7" max="7" width="3.6328125" style="8" customWidth="1"/>
    <col min="8" max="8" width="30.6328125" style="8" customWidth="1"/>
    <col min="9" max="9" width="10.6328125" style="8" customWidth="1"/>
    <col min="10" max="10" width="7.6328125" style="8" customWidth="1"/>
    <col min="11" max="11" width="10.6328125" style="8" customWidth="1"/>
    <col min="12" max="16384" width="8.7265625" style="8"/>
  </cols>
  <sheetData>
    <row r="1" spans="1:11" ht="18.5">
      <c r="A1" s="118" t="s">
        <v>0</v>
      </c>
      <c r="B1" s="118"/>
      <c r="C1" s="119"/>
      <c r="D1" s="119"/>
      <c r="E1" s="119"/>
      <c r="F1" s="120"/>
      <c r="G1" s="120"/>
      <c r="H1" s="120"/>
      <c r="I1" s="120"/>
      <c r="J1" s="120"/>
      <c r="K1" s="120"/>
    </row>
    <row r="2" spans="1:11" ht="18.5">
      <c r="A2" s="118" t="s">
        <v>239</v>
      </c>
      <c r="B2" s="119"/>
      <c r="C2" s="119"/>
      <c r="D2" s="119"/>
      <c r="E2" s="119"/>
      <c r="F2" s="120"/>
      <c r="G2" s="120"/>
      <c r="H2" s="120"/>
      <c r="I2" s="120"/>
      <c r="J2" s="120"/>
      <c r="K2" s="120"/>
    </row>
    <row r="3" spans="1:11" ht="18.5">
      <c r="A3" s="121">
        <v>2021</v>
      </c>
      <c r="B3" s="121"/>
      <c r="C3" s="119"/>
      <c r="D3" s="119"/>
      <c r="E3" s="119"/>
      <c r="F3" s="120"/>
      <c r="G3" s="120"/>
      <c r="H3" s="120"/>
      <c r="I3" s="120"/>
      <c r="J3" s="120"/>
      <c r="K3" s="120"/>
    </row>
    <row r="4" spans="1:11">
      <c r="A4" s="126" t="s">
        <v>237</v>
      </c>
      <c r="B4" s="127"/>
      <c r="C4" s="128"/>
      <c r="D4" s="128"/>
      <c r="E4" s="129"/>
      <c r="G4" s="113" t="s">
        <v>240</v>
      </c>
      <c r="H4" s="114"/>
      <c r="I4" s="114"/>
      <c r="J4" s="114"/>
      <c r="K4" s="115"/>
    </row>
    <row r="5" spans="1:11">
      <c r="A5" s="130" t="s">
        <v>208</v>
      </c>
      <c r="B5" s="131"/>
      <c r="C5" s="73" t="s">
        <v>1</v>
      </c>
      <c r="D5" s="98" t="s">
        <v>5</v>
      </c>
      <c r="E5" s="74" t="s">
        <v>198</v>
      </c>
      <c r="G5" s="116" t="s">
        <v>241</v>
      </c>
      <c r="H5" s="117"/>
      <c r="I5" s="73" t="s">
        <v>1</v>
      </c>
      <c r="J5" s="98" t="s">
        <v>5</v>
      </c>
      <c r="K5" s="74" t="s">
        <v>198</v>
      </c>
    </row>
    <row r="6" spans="1:11">
      <c r="A6" s="75"/>
      <c r="B6" s="13" t="s">
        <v>210</v>
      </c>
      <c r="C6" s="14">
        <f>Offering!$E$6</f>
        <v>105000</v>
      </c>
      <c r="D6" s="99">
        <f>E6/C6*100</f>
        <v>0</v>
      </c>
      <c r="E6" s="76">
        <f>Offering!$G$6</f>
        <v>0</v>
      </c>
      <c r="G6" s="83"/>
      <c r="H6" s="15" t="s">
        <v>199</v>
      </c>
      <c r="I6" s="16">
        <f>Expenditure!$E$32</f>
        <v>113960</v>
      </c>
      <c r="J6" s="99">
        <f t="shared" ref="J6:J16" si="0">K6/I6*100</f>
        <v>0</v>
      </c>
      <c r="K6" s="84">
        <f>Expenditure!$G$32</f>
        <v>0</v>
      </c>
    </row>
    <row r="7" spans="1:11">
      <c r="A7" s="75"/>
      <c r="B7" s="13" t="s">
        <v>211</v>
      </c>
      <c r="C7" s="14">
        <f>Offering!$E$7</f>
        <v>3000</v>
      </c>
      <c r="D7" s="99">
        <f t="shared" ref="D7:D20" si="1">E7/C7*100</f>
        <v>0</v>
      </c>
      <c r="E7" s="76">
        <f>Offering!$G$7</f>
        <v>0</v>
      </c>
      <c r="G7" s="83"/>
      <c r="H7" s="15" t="s">
        <v>200</v>
      </c>
      <c r="I7" s="16">
        <f>Expenditure!$E$48</f>
        <v>49100</v>
      </c>
      <c r="J7" s="99">
        <f t="shared" si="0"/>
        <v>0</v>
      </c>
      <c r="K7" s="84">
        <f>Expenditure!$G$48</f>
        <v>0</v>
      </c>
    </row>
    <row r="8" spans="1:11">
      <c r="A8" s="75"/>
      <c r="B8" s="13" t="s">
        <v>212</v>
      </c>
      <c r="C8" s="14">
        <f>Offering!$E$8</f>
        <v>200</v>
      </c>
      <c r="D8" s="99">
        <f t="shared" si="1"/>
        <v>0</v>
      </c>
      <c r="E8" s="76">
        <f>Offering!$G$8</f>
        <v>0</v>
      </c>
      <c r="G8" s="83"/>
      <c r="H8" s="15" t="s">
        <v>201</v>
      </c>
      <c r="I8" s="16">
        <f>Expenditure!$E$58</f>
        <v>2300</v>
      </c>
      <c r="J8" s="99">
        <f t="shared" si="0"/>
        <v>0</v>
      </c>
      <c r="K8" s="84">
        <f>Expenditure!$G$58</f>
        <v>0</v>
      </c>
    </row>
    <row r="9" spans="1:11">
      <c r="A9" s="75"/>
      <c r="B9" s="13" t="s">
        <v>213</v>
      </c>
      <c r="C9" s="14">
        <f>Offering!$E$9</f>
        <v>5000</v>
      </c>
      <c r="D9" s="99">
        <f t="shared" si="1"/>
        <v>0</v>
      </c>
      <c r="E9" s="76">
        <f>Offering!$G$9</f>
        <v>0</v>
      </c>
      <c r="G9" s="83"/>
      <c r="H9" s="15" t="s">
        <v>202</v>
      </c>
      <c r="I9" s="16">
        <f>Expenditure!$E$65</f>
        <v>2300</v>
      </c>
      <c r="J9" s="99">
        <f t="shared" si="0"/>
        <v>0</v>
      </c>
      <c r="K9" s="84">
        <f>Expenditure!$G$65</f>
        <v>0</v>
      </c>
    </row>
    <row r="10" spans="1:11">
      <c r="A10" s="75"/>
      <c r="B10" s="13" t="s">
        <v>214</v>
      </c>
      <c r="C10" s="14">
        <f>Offering!$E$10</f>
        <v>4500</v>
      </c>
      <c r="D10" s="99">
        <f t="shared" si="1"/>
        <v>0</v>
      </c>
      <c r="E10" s="76">
        <f>Offering!$G$10</f>
        <v>0</v>
      </c>
      <c r="G10" s="83"/>
      <c r="H10" s="15" t="s">
        <v>203</v>
      </c>
      <c r="I10" s="16">
        <f>Expenditure!$E$72</f>
        <v>2630</v>
      </c>
      <c r="J10" s="99">
        <f t="shared" si="0"/>
        <v>0</v>
      </c>
      <c r="K10" s="84">
        <f>Expenditure!$G$72</f>
        <v>0</v>
      </c>
    </row>
    <row r="11" spans="1:11">
      <c r="A11" s="75"/>
      <c r="B11" s="13" t="s">
        <v>215</v>
      </c>
      <c r="C11" s="14">
        <f>Offering!$E$11</f>
        <v>2500</v>
      </c>
      <c r="D11" s="99">
        <f t="shared" si="1"/>
        <v>0</v>
      </c>
      <c r="E11" s="76">
        <f>Offering!$G$11</f>
        <v>0</v>
      </c>
      <c r="G11" s="83"/>
      <c r="H11" s="15" t="s">
        <v>204</v>
      </c>
      <c r="I11" s="16">
        <f>Expenditure!$E$80</f>
        <v>1900</v>
      </c>
      <c r="J11" s="99">
        <f t="shared" si="0"/>
        <v>0</v>
      </c>
      <c r="K11" s="84">
        <f>Expenditure!$G$80</f>
        <v>0</v>
      </c>
    </row>
    <row r="12" spans="1:11">
      <c r="A12" s="75"/>
      <c r="B12" s="13" t="s">
        <v>216</v>
      </c>
      <c r="C12" s="14">
        <f>Offering!$E$12</f>
        <v>1500</v>
      </c>
      <c r="D12" s="99">
        <f t="shared" si="1"/>
        <v>0</v>
      </c>
      <c r="E12" s="76">
        <f>Offering!$G$12</f>
        <v>0</v>
      </c>
      <c r="G12" s="83"/>
      <c r="H12" s="15" t="s">
        <v>205</v>
      </c>
      <c r="I12" s="16">
        <f>Expenditure!$E$94</f>
        <v>20600</v>
      </c>
      <c r="J12" s="99">
        <f t="shared" si="0"/>
        <v>0</v>
      </c>
      <c r="K12" s="84">
        <f>Expenditure!$G$94</f>
        <v>0</v>
      </c>
    </row>
    <row r="13" spans="1:11">
      <c r="A13" s="75"/>
      <c r="B13" s="13" t="s">
        <v>217</v>
      </c>
      <c r="C13" s="14">
        <f>Offering!$E$13</f>
        <v>3500</v>
      </c>
      <c r="D13" s="99">
        <f t="shared" si="1"/>
        <v>0</v>
      </c>
      <c r="E13" s="76">
        <f>Offering!$G$13</f>
        <v>0</v>
      </c>
      <c r="G13" s="83"/>
      <c r="H13" s="15" t="s">
        <v>150</v>
      </c>
      <c r="I13" s="16">
        <f>Expenditure!$E$102</f>
        <v>6500</v>
      </c>
      <c r="J13" s="99">
        <f t="shared" si="0"/>
        <v>0</v>
      </c>
      <c r="K13" s="84">
        <f>Expenditure!$G$102</f>
        <v>0</v>
      </c>
    </row>
    <row r="14" spans="1:11">
      <c r="A14" s="75"/>
      <c r="B14" s="13" t="s">
        <v>218</v>
      </c>
      <c r="C14" s="14">
        <f>Offering!$E$14</f>
        <v>4000</v>
      </c>
      <c r="D14" s="99">
        <f t="shared" si="1"/>
        <v>0</v>
      </c>
      <c r="E14" s="76">
        <f>Offering!$G$14</f>
        <v>0</v>
      </c>
      <c r="G14" s="83"/>
      <c r="H14" s="15" t="s">
        <v>206</v>
      </c>
      <c r="I14" s="16">
        <f>Expenditure!$E$106</f>
        <v>1000</v>
      </c>
      <c r="J14" s="99">
        <f t="shared" si="0"/>
        <v>0</v>
      </c>
      <c r="K14" s="84">
        <f>Expenditure!$G$106</f>
        <v>0</v>
      </c>
    </row>
    <row r="15" spans="1:11">
      <c r="A15" s="75"/>
      <c r="B15" s="13" t="s">
        <v>219</v>
      </c>
      <c r="C15" s="14">
        <f>Offering!$E$15</f>
        <v>6000</v>
      </c>
      <c r="D15" s="99">
        <f t="shared" si="1"/>
        <v>0</v>
      </c>
      <c r="E15" s="76">
        <f>Offering!$G$15</f>
        <v>0</v>
      </c>
      <c r="G15" s="83"/>
      <c r="H15" s="15" t="s">
        <v>207</v>
      </c>
      <c r="I15" s="16">
        <f>Expenditure!$E$110</f>
        <v>3200.4</v>
      </c>
      <c r="J15" s="99">
        <f t="shared" si="0"/>
        <v>0</v>
      </c>
      <c r="K15" s="84">
        <f>Expenditure!$G$110</f>
        <v>0</v>
      </c>
    </row>
    <row r="16" spans="1:11">
      <c r="A16" s="75"/>
      <c r="B16" s="13" t="s">
        <v>220</v>
      </c>
      <c r="C16" s="14">
        <f>Offering!$E$16</f>
        <v>300</v>
      </c>
      <c r="D16" s="99">
        <f t="shared" si="1"/>
        <v>0</v>
      </c>
      <c r="E16" s="76">
        <f>Offering!$G$16</f>
        <v>0</v>
      </c>
      <c r="G16" s="85" t="s">
        <v>242</v>
      </c>
      <c r="H16" s="17"/>
      <c r="I16" s="18">
        <f>SUBTOTAL(9,I6:I15)</f>
        <v>203490.4</v>
      </c>
      <c r="J16" s="100">
        <f t="shared" si="0"/>
        <v>0</v>
      </c>
      <c r="K16" s="86">
        <f>SUBTOTAL(9,K6:K15)</f>
        <v>0</v>
      </c>
    </row>
    <row r="17" spans="1:11">
      <c r="A17" s="75"/>
      <c r="B17" s="13" t="s">
        <v>221</v>
      </c>
      <c r="C17" s="14">
        <f>Offering!$E$17</f>
        <v>5000</v>
      </c>
      <c r="D17" s="99">
        <f t="shared" si="1"/>
        <v>0</v>
      </c>
      <c r="E17" s="76">
        <f>Offering!$G$17</f>
        <v>0</v>
      </c>
      <c r="G17" s="135"/>
      <c r="H17" s="136"/>
      <c r="I17" s="136"/>
      <c r="J17" s="136"/>
      <c r="K17" s="137"/>
    </row>
    <row r="18" spans="1:11">
      <c r="A18" s="75"/>
      <c r="B18" s="13" t="s">
        <v>222</v>
      </c>
      <c r="C18" s="14">
        <f>Offering!$E$18</f>
        <v>1000</v>
      </c>
      <c r="D18" s="99">
        <f t="shared" si="1"/>
        <v>0</v>
      </c>
      <c r="E18" s="76">
        <f>Offering!$G$18</f>
        <v>0</v>
      </c>
      <c r="G18" s="89"/>
      <c r="H18" s="90"/>
      <c r="I18" s="90"/>
      <c r="J18" s="90"/>
      <c r="K18" s="91"/>
    </row>
    <row r="19" spans="1:11">
      <c r="A19" s="75"/>
      <c r="B19" s="13" t="s">
        <v>150</v>
      </c>
      <c r="C19" s="14">
        <f>Offering!$E$19</f>
        <v>6000</v>
      </c>
      <c r="D19" s="99">
        <f t="shared" si="1"/>
        <v>0</v>
      </c>
      <c r="E19" s="76">
        <f>Offering!$G$19</f>
        <v>0</v>
      </c>
      <c r="G19" s="89"/>
      <c r="H19" s="90"/>
      <c r="I19" s="90"/>
      <c r="J19" s="90"/>
      <c r="K19" s="91"/>
    </row>
    <row r="20" spans="1:11">
      <c r="A20" s="75"/>
      <c r="B20" s="13" t="s">
        <v>223</v>
      </c>
      <c r="C20" s="14">
        <f>Offering!$E$20</f>
        <v>500</v>
      </c>
      <c r="D20" s="99">
        <f t="shared" si="1"/>
        <v>0</v>
      </c>
      <c r="E20" s="76">
        <f>Offering!$G$20</f>
        <v>0</v>
      </c>
      <c r="G20" s="89"/>
      <c r="H20" s="90"/>
      <c r="I20" s="90"/>
      <c r="J20" s="90"/>
      <c r="K20" s="91"/>
    </row>
    <row r="21" spans="1:11">
      <c r="A21" s="75"/>
      <c r="B21" s="13" t="s">
        <v>224</v>
      </c>
      <c r="C21" s="14">
        <f>Offering!$E$21</f>
        <v>0</v>
      </c>
      <c r="D21" s="99"/>
      <c r="E21" s="76">
        <f>Offering!$G$21</f>
        <v>0</v>
      </c>
      <c r="G21" s="89"/>
      <c r="K21" s="91"/>
    </row>
    <row r="22" spans="1:11">
      <c r="A22" s="122" t="s">
        <v>225</v>
      </c>
      <c r="B22" s="123"/>
      <c r="C22" s="19">
        <f t="shared" ref="C22:E22" si="2">SUBTOTAL(9,C6:C21)</f>
        <v>148000</v>
      </c>
      <c r="D22" s="100">
        <f>E22/C22*100</f>
        <v>0</v>
      </c>
      <c r="E22" s="77">
        <f t="shared" si="2"/>
        <v>0</v>
      </c>
      <c r="G22" s="89"/>
      <c r="K22" s="91"/>
    </row>
    <row r="23" spans="1:11">
      <c r="A23" s="132"/>
      <c r="B23" s="133"/>
      <c r="C23" s="133"/>
      <c r="D23" s="133"/>
      <c r="E23" s="134"/>
      <c r="G23" s="87" t="s">
        <v>243</v>
      </c>
      <c r="H23" s="21"/>
      <c r="I23" s="20"/>
      <c r="J23" s="20"/>
      <c r="K23" s="88"/>
    </row>
    <row r="24" spans="1:11">
      <c r="A24" s="78"/>
      <c r="B24" s="24" t="s">
        <v>233</v>
      </c>
      <c r="C24" s="23">
        <f>Offering!$E$24</f>
        <v>8000</v>
      </c>
      <c r="D24" s="107">
        <f t="shared" ref="D24:D27" si="3">E24/C24*100</f>
        <v>0</v>
      </c>
      <c r="E24" s="79">
        <f>Offering!$G$24</f>
        <v>0</v>
      </c>
      <c r="G24" s="92"/>
      <c r="H24" s="22" t="s">
        <v>244</v>
      </c>
      <c r="I24" s="20">
        <f>Expenditure!$E$115</f>
        <v>5000</v>
      </c>
      <c r="J24" s="107">
        <f>K24/I24*100</f>
        <v>0</v>
      </c>
      <c r="K24" s="88">
        <f>Expenditure!$G$115</f>
        <v>0</v>
      </c>
    </row>
    <row r="25" spans="1:11">
      <c r="A25" s="80"/>
      <c r="B25" s="24" t="s">
        <v>226</v>
      </c>
      <c r="C25" s="23">
        <f>Offering!$E$25</f>
        <v>4000</v>
      </c>
      <c r="D25" s="107">
        <f t="shared" si="3"/>
        <v>0</v>
      </c>
      <c r="E25" s="79">
        <f>Offering!$G$25</f>
        <v>0</v>
      </c>
      <c r="G25" s="92"/>
      <c r="H25" s="22" t="s">
        <v>245</v>
      </c>
      <c r="I25" s="20">
        <f>Expenditure!$E$116</f>
        <v>3000</v>
      </c>
      <c r="J25" s="107">
        <f>K25/I25*100</f>
        <v>0</v>
      </c>
      <c r="K25" s="88">
        <f>Expenditure!$G$116</f>
        <v>0</v>
      </c>
    </row>
    <row r="26" spans="1:11">
      <c r="A26" s="80"/>
      <c r="B26" s="24" t="s">
        <v>234</v>
      </c>
      <c r="C26" s="23">
        <f>Offering!$E$26</f>
        <v>0</v>
      </c>
      <c r="D26" s="107"/>
      <c r="E26" s="79">
        <f>Offering!$G$26</f>
        <v>0</v>
      </c>
      <c r="G26" s="92"/>
      <c r="H26" s="22" t="s">
        <v>169</v>
      </c>
      <c r="I26" s="20">
        <f>Expenditure!$E$117</f>
        <v>4000</v>
      </c>
      <c r="J26" s="107">
        <f>K26/I26*100</f>
        <v>0</v>
      </c>
      <c r="K26" s="88">
        <f>Expenditure!$G$117</f>
        <v>0</v>
      </c>
    </row>
    <row r="27" spans="1:11">
      <c r="A27" s="80"/>
      <c r="B27" s="24" t="s">
        <v>227</v>
      </c>
      <c r="C27" s="23">
        <f>Offering!$E$27</f>
        <v>3000</v>
      </c>
      <c r="D27" s="107">
        <f t="shared" si="3"/>
        <v>0</v>
      </c>
      <c r="E27" s="79">
        <f>Offering!$G$27</f>
        <v>0</v>
      </c>
      <c r="G27" s="92"/>
      <c r="H27" s="22" t="s">
        <v>246</v>
      </c>
      <c r="I27" s="20">
        <f>Expenditure!$E$118</f>
        <v>0</v>
      </c>
      <c r="J27" s="107"/>
      <c r="K27" s="88">
        <f>Expenditure!$G$118</f>
        <v>0</v>
      </c>
    </row>
    <row r="28" spans="1:11">
      <c r="A28" s="122" t="s">
        <v>228</v>
      </c>
      <c r="B28" s="123"/>
      <c r="C28" s="19">
        <f>SUBTOTAL(9,C24:C27)</f>
        <v>15000</v>
      </c>
      <c r="D28" s="100">
        <f>E28/C28*100</f>
        <v>0</v>
      </c>
      <c r="E28" s="77">
        <f>SUBTOTAL(9,E24:E27)</f>
        <v>0</v>
      </c>
      <c r="G28" s="92"/>
      <c r="H28" s="22" t="s">
        <v>249</v>
      </c>
      <c r="I28" s="20">
        <f>Expenditure!$E$119</f>
        <v>0</v>
      </c>
      <c r="J28" s="107"/>
      <c r="K28" s="88">
        <f>Expenditure!$G$119</f>
        <v>0</v>
      </c>
    </row>
    <row r="29" spans="1:11">
      <c r="A29" s="132"/>
      <c r="B29" s="133"/>
      <c r="C29" s="133"/>
      <c r="D29" s="133"/>
      <c r="E29" s="134"/>
      <c r="G29" s="92"/>
      <c r="H29" s="24" t="s">
        <v>227</v>
      </c>
      <c r="I29" s="20">
        <f>Expenditure!$E$120</f>
        <v>10000</v>
      </c>
      <c r="J29" s="107">
        <f>K29/I29*100</f>
        <v>0</v>
      </c>
      <c r="K29" s="88">
        <f>Expenditure!$G$120</f>
        <v>0</v>
      </c>
    </row>
    <row r="30" spans="1:11">
      <c r="A30" s="81" t="s">
        <v>229</v>
      </c>
      <c r="B30" s="27"/>
      <c r="C30" s="19">
        <f>SUBTOTAL(9,C6:C28)</f>
        <v>163000</v>
      </c>
      <c r="D30" s="100">
        <f>E30/C30*100</f>
        <v>0</v>
      </c>
      <c r="E30" s="77">
        <f>SUBTOTAL(9,E6:E28)</f>
        <v>0</v>
      </c>
      <c r="G30" s="93" t="s">
        <v>247</v>
      </c>
      <c r="H30" s="26"/>
      <c r="I30" s="18">
        <f>SUBTOTAL(9,I24:I29)</f>
        <v>22000</v>
      </c>
      <c r="J30" s="100">
        <f>K30/I30*100</f>
        <v>0</v>
      </c>
      <c r="K30" s="86">
        <f>SUBTOTAL(9,K24:K29)</f>
        <v>0</v>
      </c>
    </row>
    <row r="31" spans="1:11">
      <c r="A31" s="82"/>
      <c r="B31" s="13" t="s">
        <v>230</v>
      </c>
      <c r="C31" s="14">
        <f>Offering!$E$31</f>
        <v>57490.400000000001</v>
      </c>
      <c r="D31" s="14"/>
      <c r="E31" s="76"/>
      <c r="G31" s="89"/>
      <c r="H31" s="90"/>
      <c r="I31" s="90"/>
      <c r="J31" s="90"/>
      <c r="K31" s="91"/>
    </row>
    <row r="32" spans="1:11">
      <c r="A32" s="75"/>
      <c r="B32" s="13" t="s">
        <v>231</v>
      </c>
      <c r="C32" s="14">
        <f>Offering!$E$32</f>
        <v>5000</v>
      </c>
      <c r="D32" s="14">
        <f>E32/C32*100</f>
        <v>0</v>
      </c>
      <c r="E32" s="76">
        <f>Offering!$G$32</f>
        <v>0</v>
      </c>
      <c r="G32" s="89"/>
      <c r="H32" s="90"/>
      <c r="I32" s="90"/>
      <c r="J32" s="90"/>
      <c r="K32" s="91"/>
    </row>
    <row r="33" spans="1:11">
      <c r="A33" s="124" t="s">
        <v>232</v>
      </c>
      <c r="B33" s="125"/>
      <c r="C33" s="94">
        <f>SUBTOTAL(9,C6:C32)</f>
        <v>225490.4</v>
      </c>
      <c r="D33" s="108">
        <f>E33/C33*100</f>
        <v>0</v>
      </c>
      <c r="E33" s="95">
        <f>SUBTOTAL(9,E6:E32)</f>
        <v>0</v>
      </c>
      <c r="G33" s="138" t="s">
        <v>248</v>
      </c>
      <c r="H33" s="139"/>
      <c r="I33" s="96">
        <f>SUBTOTAL(9,I6:I30)</f>
        <v>225490.4</v>
      </c>
      <c r="J33" s="108">
        <f t="shared" ref="J33" si="4">K33/I33*100</f>
        <v>0</v>
      </c>
      <c r="K33" s="97">
        <f>SUBTOTAL(9,K6:K30)</f>
        <v>0</v>
      </c>
    </row>
    <row r="35" spans="1:11">
      <c r="A35" s="112" t="s">
        <v>250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</row>
  </sheetData>
  <mergeCells count="15">
    <mergeCell ref="A35:K35"/>
    <mergeCell ref="G4:K4"/>
    <mergeCell ref="G5:H5"/>
    <mergeCell ref="A1:K1"/>
    <mergeCell ref="A2:K2"/>
    <mergeCell ref="A3:K3"/>
    <mergeCell ref="A28:B28"/>
    <mergeCell ref="A33:B33"/>
    <mergeCell ref="A4:E4"/>
    <mergeCell ref="A5:B5"/>
    <mergeCell ref="A22:B22"/>
    <mergeCell ref="A23:E23"/>
    <mergeCell ref="A29:E29"/>
    <mergeCell ref="G17:K17"/>
    <mergeCell ref="G33:H33"/>
  </mergeCells>
  <pageMargins left="0.39370078740157483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8"/>
  <sheetViews>
    <sheetView workbookViewId="0">
      <selection activeCell="E32" sqref="E32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42" t="s">
        <v>0</v>
      </c>
      <c r="B1" s="142"/>
      <c r="C1" s="143"/>
      <c r="D1" s="143"/>
      <c r="E1" s="144"/>
      <c r="F1" s="144"/>
      <c r="G1" s="14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.5">
      <c r="A2" s="142" t="s">
        <v>235</v>
      </c>
      <c r="B2" s="144"/>
      <c r="C2" s="144"/>
      <c r="D2" s="144"/>
      <c r="E2" s="144"/>
      <c r="F2" s="144"/>
      <c r="G2" s="14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.5">
      <c r="A3" s="145" t="s">
        <v>236</v>
      </c>
      <c r="B3" s="145"/>
      <c r="C3" s="143"/>
      <c r="D3" s="143"/>
      <c r="E3" s="144"/>
      <c r="F3" s="144"/>
      <c r="G3" s="14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46" t="s">
        <v>237</v>
      </c>
      <c r="B4" s="146"/>
      <c r="C4" s="29"/>
      <c r="D4" s="30"/>
      <c r="E4" s="31"/>
      <c r="F4" s="31"/>
      <c r="G4" s="32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47" t="s">
        <v>208</v>
      </c>
      <c r="B5" s="147"/>
      <c r="C5" s="33" t="s">
        <v>209</v>
      </c>
      <c r="D5" s="34" t="s">
        <v>197</v>
      </c>
      <c r="E5" s="10" t="s">
        <v>1</v>
      </c>
      <c r="F5" s="102" t="s">
        <v>5</v>
      </c>
      <c r="G5" s="11" t="s">
        <v>198</v>
      </c>
      <c r="H5" s="28" t="s">
        <v>185</v>
      </c>
      <c r="I5" s="28" t="s">
        <v>186</v>
      </c>
      <c r="J5" s="28" t="s">
        <v>187</v>
      </c>
      <c r="K5" s="28" t="s">
        <v>188</v>
      </c>
      <c r="L5" s="28" t="s">
        <v>189</v>
      </c>
      <c r="M5" s="28" t="s">
        <v>190</v>
      </c>
      <c r="N5" s="28" t="s">
        <v>191</v>
      </c>
      <c r="O5" s="28" t="s">
        <v>192</v>
      </c>
      <c r="P5" s="28" t="s">
        <v>193</v>
      </c>
      <c r="Q5" s="28" t="s">
        <v>194</v>
      </c>
      <c r="R5" s="28" t="s">
        <v>195</v>
      </c>
      <c r="S5" s="28" t="s">
        <v>196</v>
      </c>
    </row>
    <row r="6" spans="1:19">
      <c r="A6" s="12"/>
      <c r="B6" s="13" t="s">
        <v>210</v>
      </c>
      <c r="C6" s="14">
        <v>110000</v>
      </c>
      <c r="D6" s="14">
        <v>107151.18</v>
      </c>
      <c r="E6" s="14">
        <v>105000</v>
      </c>
      <c r="F6" s="99">
        <f>G6/E6*100</f>
        <v>0</v>
      </c>
      <c r="G6" s="35">
        <f>SUM(H6:S6)</f>
        <v>0</v>
      </c>
      <c r="H6" s="9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12"/>
      <c r="B7" s="13" t="s">
        <v>211</v>
      </c>
      <c r="C7" s="14">
        <v>3000</v>
      </c>
      <c r="D7" s="14">
        <v>1860</v>
      </c>
      <c r="E7" s="14">
        <v>3000</v>
      </c>
      <c r="F7" s="99">
        <f>G7/E7*100</f>
        <v>0</v>
      </c>
      <c r="G7" s="35">
        <f t="shared" ref="G7:G21" si="0">SUM(H7:S7)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2"/>
      <c r="B8" s="13" t="s">
        <v>212</v>
      </c>
      <c r="C8" s="14">
        <v>500</v>
      </c>
      <c r="D8" s="14">
        <v>5</v>
      </c>
      <c r="E8" s="14">
        <v>200</v>
      </c>
      <c r="F8" s="99">
        <f t="shared" ref="F8:F20" si="1">G8/E8*100</f>
        <v>0</v>
      </c>
      <c r="G8" s="35">
        <f t="shared" si="0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2"/>
      <c r="B9" s="13" t="s">
        <v>213</v>
      </c>
      <c r="C9" s="14">
        <v>5000</v>
      </c>
      <c r="D9" s="14">
        <v>6580</v>
      </c>
      <c r="E9" s="14">
        <v>5000</v>
      </c>
      <c r="F9" s="99">
        <f t="shared" si="1"/>
        <v>0</v>
      </c>
      <c r="G9" s="35">
        <f t="shared" si="0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2"/>
      <c r="B10" s="13" t="s">
        <v>214</v>
      </c>
      <c r="C10" s="14">
        <v>4500</v>
      </c>
      <c r="D10" s="14">
        <v>4300</v>
      </c>
      <c r="E10" s="14">
        <v>4500</v>
      </c>
      <c r="F10" s="99">
        <f t="shared" si="1"/>
        <v>0</v>
      </c>
      <c r="G10" s="35">
        <f t="shared" si="0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2"/>
      <c r="B11" s="13" t="s">
        <v>215</v>
      </c>
      <c r="C11" s="14">
        <v>4500</v>
      </c>
      <c r="D11" s="14">
        <v>2820</v>
      </c>
      <c r="E11" s="14">
        <v>2500</v>
      </c>
      <c r="F11" s="99">
        <f t="shared" si="1"/>
        <v>0</v>
      </c>
      <c r="G11" s="35">
        <f t="shared" si="0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2"/>
      <c r="B12" s="13" t="s">
        <v>216</v>
      </c>
      <c r="C12" s="14">
        <v>2500</v>
      </c>
      <c r="D12" s="14">
        <v>1460</v>
      </c>
      <c r="E12" s="14">
        <v>1500</v>
      </c>
      <c r="F12" s="99">
        <f t="shared" si="1"/>
        <v>0</v>
      </c>
      <c r="G12" s="35">
        <f t="shared" si="0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A13" s="12"/>
      <c r="B13" s="13" t="s">
        <v>217</v>
      </c>
      <c r="C13" s="14">
        <v>4000</v>
      </c>
      <c r="D13" s="14">
        <v>3505</v>
      </c>
      <c r="E13" s="14">
        <v>3500</v>
      </c>
      <c r="F13" s="99">
        <f t="shared" si="1"/>
        <v>0</v>
      </c>
      <c r="G13" s="35">
        <f t="shared" si="0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2"/>
      <c r="B14" s="13" t="s">
        <v>218</v>
      </c>
      <c r="C14" s="14">
        <v>4500</v>
      </c>
      <c r="D14" s="14">
        <v>2940</v>
      </c>
      <c r="E14" s="14">
        <v>4000</v>
      </c>
      <c r="F14" s="99">
        <f t="shared" si="1"/>
        <v>0</v>
      </c>
      <c r="G14" s="35">
        <f t="shared" si="0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2"/>
      <c r="B15" s="13" t="s">
        <v>219</v>
      </c>
      <c r="C15" s="14">
        <v>7500</v>
      </c>
      <c r="D15" s="14">
        <v>6080</v>
      </c>
      <c r="E15" s="14">
        <v>6000</v>
      </c>
      <c r="F15" s="99">
        <f t="shared" si="1"/>
        <v>0</v>
      </c>
      <c r="G15" s="35">
        <f t="shared" si="0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s="12"/>
      <c r="B16" s="13" t="s">
        <v>220</v>
      </c>
      <c r="C16" s="14">
        <v>550</v>
      </c>
      <c r="D16" s="14">
        <v>615</v>
      </c>
      <c r="E16" s="14">
        <v>300</v>
      </c>
      <c r="F16" s="99">
        <f t="shared" si="1"/>
        <v>0</v>
      </c>
      <c r="G16" s="35">
        <f t="shared" si="0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12"/>
      <c r="B17" s="13" t="s">
        <v>221</v>
      </c>
      <c r="C17" s="14">
        <v>9000</v>
      </c>
      <c r="D17" s="14">
        <v>7170</v>
      </c>
      <c r="E17" s="14">
        <v>5000</v>
      </c>
      <c r="F17" s="99">
        <f t="shared" si="1"/>
        <v>0</v>
      </c>
      <c r="G17" s="35">
        <f t="shared" si="0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>
      <c r="A18" s="12"/>
      <c r="B18" s="13" t="s">
        <v>222</v>
      </c>
      <c r="C18" s="14">
        <v>2000</v>
      </c>
      <c r="D18" s="14">
        <v>12721.45</v>
      </c>
      <c r="E18" s="14">
        <v>1000</v>
      </c>
      <c r="F18" s="99">
        <f t="shared" si="1"/>
        <v>0</v>
      </c>
      <c r="G18" s="35">
        <f t="shared" si="0"/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>
      <c r="A19" s="12"/>
      <c r="B19" s="13" t="s">
        <v>150</v>
      </c>
      <c r="C19" s="14">
        <v>2000</v>
      </c>
      <c r="D19" s="14">
        <v>700</v>
      </c>
      <c r="E19" s="14">
        <v>6000</v>
      </c>
      <c r="F19" s="99">
        <f t="shared" si="1"/>
        <v>0</v>
      </c>
      <c r="G19" s="35">
        <f t="shared" si="0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>
      <c r="A20" s="12"/>
      <c r="B20" s="13" t="s">
        <v>223</v>
      </c>
      <c r="C20" s="14">
        <v>800</v>
      </c>
      <c r="D20" s="14">
        <v>1770</v>
      </c>
      <c r="E20" s="14">
        <v>500</v>
      </c>
      <c r="F20" s="99">
        <f t="shared" si="1"/>
        <v>0</v>
      </c>
      <c r="G20" s="35">
        <f t="shared" si="0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12"/>
      <c r="B21" s="13" t="s">
        <v>224</v>
      </c>
      <c r="C21" s="14">
        <v>2500</v>
      </c>
      <c r="D21" s="14">
        <v>0</v>
      </c>
      <c r="E21" s="14"/>
      <c r="F21" s="14"/>
      <c r="G21" s="35">
        <f t="shared" si="0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123" t="s">
        <v>225</v>
      </c>
      <c r="B22" s="123"/>
      <c r="C22" s="19">
        <f>SUBTOTAL(9,C6:C21)</f>
        <v>162850</v>
      </c>
      <c r="D22" s="19">
        <f t="shared" ref="D22:S22" si="2">SUBTOTAL(9,D6:D21)</f>
        <v>159677.63</v>
      </c>
      <c r="E22" s="19">
        <f t="shared" si="2"/>
        <v>148000</v>
      </c>
      <c r="F22" s="100">
        <f>G22/E22*100</f>
        <v>0</v>
      </c>
      <c r="G22" s="19">
        <f t="shared" si="2"/>
        <v>0</v>
      </c>
      <c r="H22" s="19">
        <f t="shared" si="2"/>
        <v>0</v>
      </c>
      <c r="I22" s="19">
        <f t="shared" si="2"/>
        <v>0</v>
      </c>
      <c r="J22" s="19">
        <f t="shared" si="2"/>
        <v>0</v>
      </c>
      <c r="K22" s="19">
        <f t="shared" si="2"/>
        <v>0</v>
      </c>
      <c r="L22" s="19">
        <f t="shared" si="2"/>
        <v>0</v>
      </c>
      <c r="M22" s="19">
        <f t="shared" si="2"/>
        <v>0</v>
      </c>
      <c r="N22" s="19">
        <f t="shared" si="2"/>
        <v>0</v>
      </c>
      <c r="O22" s="19">
        <f t="shared" si="2"/>
        <v>0</v>
      </c>
      <c r="P22" s="19">
        <f t="shared" si="2"/>
        <v>0</v>
      </c>
      <c r="Q22" s="19">
        <f t="shared" si="2"/>
        <v>0</v>
      </c>
      <c r="R22" s="19">
        <f t="shared" si="2"/>
        <v>0</v>
      </c>
      <c r="S22" s="19">
        <f t="shared" si="2"/>
        <v>0</v>
      </c>
    </row>
    <row r="23" spans="1:19">
      <c r="A23" s="148"/>
      <c r="B23" s="133"/>
      <c r="C23" s="133"/>
      <c r="D23" s="133"/>
      <c r="E23" s="133"/>
      <c r="F23" s="133"/>
      <c r="G23" s="133"/>
      <c r="H23" s="140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</row>
    <row r="24" spans="1:19">
      <c r="A24" s="24"/>
      <c r="B24" s="24" t="s">
        <v>233</v>
      </c>
      <c r="C24" s="23">
        <v>8000</v>
      </c>
      <c r="D24" s="23">
        <v>8066.8</v>
      </c>
      <c r="E24" s="23">
        <v>8000</v>
      </c>
      <c r="F24" s="99">
        <f>G24/E24*100</f>
        <v>0</v>
      </c>
      <c r="G24" s="36">
        <f t="shared" ref="G24:G27" si="3">SUM(H24:S24)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25"/>
      <c r="B25" s="24" t="s">
        <v>226</v>
      </c>
      <c r="C25" s="23">
        <v>4000</v>
      </c>
      <c r="D25" s="23">
        <v>4000</v>
      </c>
      <c r="E25" s="23">
        <v>4000</v>
      </c>
      <c r="F25" s="99">
        <f>G25/E25*100</f>
        <v>0</v>
      </c>
      <c r="G25" s="36">
        <f t="shared" si="3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25"/>
      <c r="B26" s="24" t="s">
        <v>234</v>
      </c>
      <c r="C26" s="23"/>
      <c r="D26" s="23">
        <v>7000</v>
      </c>
      <c r="E26" s="23"/>
      <c r="F26" s="23"/>
      <c r="G26" s="36">
        <f t="shared" si="3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25"/>
      <c r="B27" s="24" t="s">
        <v>227</v>
      </c>
      <c r="C27" s="23">
        <v>3000</v>
      </c>
      <c r="D27" s="23">
        <v>3330</v>
      </c>
      <c r="E27" s="23">
        <v>3000</v>
      </c>
      <c r="F27" s="99">
        <f>G27/E27*100</f>
        <v>0</v>
      </c>
      <c r="G27" s="36">
        <f t="shared" si="3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23" t="s">
        <v>228</v>
      </c>
      <c r="B28" s="123"/>
      <c r="C28" s="19">
        <f>SUBTOTAL(9,C24:C27)</f>
        <v>15000</v>
      </c>
      <c r="D28" s="19">
        <f>SUBTOTAL(9,D24:D27)</f>
        <v>22396.799999999999</v>
      </c>
      <c r="E28" s="19">
        <f>SUBTOTAL(9,E24:E27)</f>
        <v>15000</v>
      </c>
      <c r="F28" s="100">
        <f>G28/E28*100</f>
        <v>0</v>
      </c>
      <c r="G28" s="19">
        <f>SUBTOTAL(9,G24:G27)</f>
        <v>0</v>
      </c>
      <c r="H28" s="19">
        <f t="shared" ref="H28:S28" si="4">SUBTOTAL(9,H24:H27)</f>
        <v>0</v>
      </c>
      <c r="I28" s="19">
        <f t="shared" si="4"/>
        <v>0</v>
      </c>
      <c r="J28" s="19">
        <f t="shared" si="4"/>
        <v>0</v>
      </c>
      <c r="K28" s="19">
        <f t="shared" si="4"/>
        <v>0</v>
      </c>
      <c r="L28" s="19">
        <f t="shared" si="4"/>
        <v>0</v>
      </c>
      <c r="M28" s="19">
        <f t="shared" si="4"/>
        <v>0</v>
      </c>
      <c r="N28" s="19">
        <f t="shared" si="4"/>
        <v>0</v>
      </c>
      <c r="O28" s="19">
        <f t="shared" si="4"/>
        <v>0</v>
      </c>
      <c r="P28" s="19">
        <f t="shared" si="4"/>
        <v>0</v>
      </c>
      <c r="Q28" s="19">
        <f t="shared" si="4"/>
        <v>0</v>
      </c>
      <c r="R28" s="19">
        <f t="shared" si="4"/>
        <v>0</v>
      </c>
      <c r="S28" s="19">
        <f t="shared" si="4"/>
        <v>0</v>
      </c>
    </row>
    <row r="29" spans="1:19">
      <c r="A29" s="148"/>
      <c r="B29" s="133"/>
      <c r="C29" s="133"/>
      <c r="D29" s="133"/>
      <c r="E29" s="133"/>
      <c r="F29" s="133"/>
      <c r="G29" s="133"/>
      <c r="H29" s="140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</row>
    <row r="30" spans="1:19">
      <c r="A30" s="27" t="s">
        <v>229</v>
      </c>
      <c r="B30" s="27"/>
      <c r="C30" s="19">
        <f>SUBTOTAL(9,C6:C28)</f>
        <v>177850</v>
      </c>
      <c r="D30" s="19">
        <f>SUBTOTAL(9,D6:D28)</f>
        <v>182074.43</v>
      </c>
      <c r="E30" s="19">
        <f>SUBTOTAL(9,E6:E28)</f>
        <v>163000</v>
      </c>
      <c r="F30" s="100">
        <f>G30/E30*100</f>
        <v>0</v>
      </c>
      <c r="G30" s="19">
        <f>SUBTOTAL(9,G6:G28)</f>
        <v>0</v>
      </c>
      <c r="H30" s="19">
        <f t="shared" ref="H30:S30" si="5">SUBTOTAL(9,H6:H28)</f>
        <v>0</v>
      </c>
      <c r="I30" s="19">
        <f t="shared" si="5"/>
        <v>0</v>
      </c>
      <c r="J30" s="19">
        <f t="shared" si="5"/>
        <v>0</v>
      </c>
      <c r="K30" s="19">
        <f t="shared" si="5"/>
        <v>0</v>
      </c>
      <c r="L30" s="19">
        <f t="shared" si="5"/>
        <v>0</v>
      </c>
      <c r="M30" s="19">
        <f t="shared" si="5"/>
        <v>0</v>
      </c>
      <c r="N30" s="19">
        <f t="shared" si="5"/>
        <v>0</v>
      </c>
      <c r="O30" s="19">
        <f t="shared" si="5"/>
        <v>0</v>
      </c>
      <c r="P30" s="19">
        <f t="shared" si="5"/>
        <v>0</v>
      </c>
      <c r="Q30" s="19">
        <f t="shared" si="5"/>
        <v>0</v>
      </c>
      <c r="R30" s="19">
        <f t="shared" si="5"/>
        <v>0</v>
      </c>
      <c r="S30" s="19">
        <f t="shared" si="5"/>
        <v>0</v>
      </c>
    </row>
    <row r="31" spans="1:19">
      <c r="A31" s="13"/>
      <c r="B31" s="13" t="s">
        <v>230</v>
      </c>
      <c r="C31" s="14">
        <v>9041</v>
      </c>
      <c r="D31" s="14">
        <v>9040.9500000000007</v>
      </c>
      <c r="E31" s="14">
        <v>57490.400000000001</v>
      </c>
      <c r="F31" s="14"/>
      <c r="G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2"/>
      <c r="B32" s="13" t="s">
        <v>231</v>
      </c>
      <c r="C32" s="14">
        <v>30000</v>
      </c>
      <c r="D32" s="14">
        <v>50000</v>
      </c>
      <c r="E32" s="14">
        <v>5000</v>
      </c>
      <c r="F32" s="14"/>
      <c r="G32" s="35">
        <f>SUM(H32:S32)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41" t="s">
        <v>232</v>
      </c>
      <c r="B33" s="141"/>
      <c r="C33" s="37">
        <f>SUBTOTAL(9,C6:C32)</f>
        <v>216891</v>
      </c>
      <c r="D33" s="37">
        <f>SUBTOTAL(9,D6:D32)</f>
        <v>241115.38</v>
      </c>
      <c r="E33" s="37">
        <f>SUBTOTAL(9,E6:E32)</f>
        <v>225490.4</v>
      </c>
      <c r="F33" s="101">
        <f>G33/E33*100</f>
        <v>0</v>
      </c>
      <c r="G33" s="37">
        <f>SUBTOTAL(9,G6:G32)</f>
        <v>0</v>
      </c>
      <c r="H33" s="37">
        <f t="shared" ref="H33:S33" si="6">SUBTOTAL(9,H6:H32)</f>
        <v>0</v>
      </c>
      <c r="I33" s="37">
        <f t="shared" si="6"/>
        <v>0</v>
      </c>
      <c r="J33" s="37">
        <f t="shared" si="6"/>
        <v>0</v>
      </c>
      <c r="K33" s="37">
        <f t="shared" si="6"/>
        <v>0</v>
      </c>
      <c r="L33" s="37">
        <f t="shared" si="6"/>
        <v>0</v>
      </c>
      <c r="M33" s="37">
        <f t="shared" si="6"/>
        <v>0</v>
      </c>
      <c r="N33" s="37">
        <f t="shared" si="6"/>
        <v>0</v>
      </c>
      <c r="O33" s="37">
        <f t="shared" si="6"/>
        <v>0</v>
      </c>
      <c r="P33" s="37">
        <f t="shared" si="6"/>
        <v>0</v>
      </c>
      <c r="Q33" s="37">
        <f t="shared" si="6"/>
        <v>0</v>
      </c>
      <c r="R33" s="37">
        <f t="shared" si="6"/>
        <v>0</v>
      </c>
      <c r="S33" s="37">
        <f t="shared" si="6"/>
        <v>0</v>
      </c>
    </row>
    <row r="34" spans="1:19">
      <c r="F34" s="7" t="s">
        <v>251</v>
      </c>
    </row>
    <row r="36" spans="1:19">
      <c r="D36" s="5"/>
    </row>
    <row r="37" spans="1:19">
      <c r="D37" s="5"/>
    </row>
    <row r="38" spans="1:19">
      <c r="D38" s="6"/>
    </row>
  </sheetData>
  <mergeCells count="12">
    <mergeCell ref="H29:S29"/>
    <mergeCell ref="H23:S23"/>
    <mergeCell ref="A33:B33"/>
    <mergeCell ref="A1:G1"/>
    <mergeCell ref="A3:G3"/>
    <mergeCell ref="A2:G2"/>
    <mergeCell ref="A4:B4"/>
    <mergeCell ref="A5:B5"/>
    <mergeCell ref="A22:B22"/>
    <mergeCell ref="A28:B28"/>
    <mergeCell ref="A23:G23"/>
    <mergeCell ref="A29:G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selection activeCell="E110" sqref="E110"/>
    </sheetView>
  </sheetViews>
  <sheetFormatPr defaultRowHeight="12.5"/>
  <cols>
    <col min="1" max="1" width="16.6328125" style="4" customWidth="1"/>
    <col min="2" max="2" width="29.7265625" style="4" customWidth="1"/>
    <col min="3" max="5" width="11.6328125" style="4" customWidth="1"/>
    <col min="6" max="6" width="6.6328125" style="4" customWidth="1"/>
    <col min="7" max="7" width="11.6328125" style="4" customWidth="1"/>
    <col min="8" max="16384" width="8.7265625" style="4"/>
  </cols>
  <sheetData>
    <row r="1" spans="1:19" ht="15.5">
      <c r="A1" s="154" t="s">
        <v>0</v>
      </c>
      <c r="B1" s="155"/>
      <c r="C1" s="155"/>
      <c r="D1" s="155"/>
      <c r="E1" s="155"/>
      <c r="F1" s="155"/>
      <c r="G1" s="144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.5">
      <c r="A2" s="156">
        <v>2021</v>
      </c>
      <c r="B2" s="154"/>
      <c r="C2" s="154"/>
      <c r="D2" s="154"/>
      <c r="E2" s="155"/>
      <c r="F2" s="155"/>
      <c r="G2" s="144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5.5">
      <c r="A3" s="157" t="s">
        <v>238</v>
      </c>
      <c r="B3" s="157"/>
      <c r="C3" s="157"/>
      <c r="D3" s="154"/>
      <c r="E3" s="155"/>
      <c r="F3" s="155"/>
      <c r="G3" s="144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14.5">
      <c r="A4" s="39" t="s">
        <v>2</v>
      </c>
      <c r="B4" s="40" t="s">
        <v>3</v>
      </c>
      <c r="C4" s="41" t="s">
        <v>4</v>
      </c>
      <c r="D4" s="41" t="s">
        <v>197</v>
      </c>
      <c r="E4" s="42" t="s">
        <v>1</v>
      </c>
      <c r="F4" s="42" t="s">
        <v>5</v>
      </c>
      <c r="G4" s="43" t="s">
        <v>198</v>
      </c>
      <c r="H4" s="30" t="s">
        <v>185</v>
      </c>
      <c r="I4" s="30" t="s">
        <v>186</v>
      </c>
      <c r="J4" s="30" t="s">
        <v>187</v>
      </c>
      <c r="K4" s="30" t="s">
        <v>188</v>
      </c>
      <c r="L4" s="30" t="s">
        <v>189</v>
      </c>
      <c r="M4" s="30" t="s">
        <v>190</v>
      </c>
      <c r="N4" s="30" t="s">
        <v>191</v>
      </c>
      <c r="O4" s="30" t="s">
        <v>192</v>
      </c>
      <c r="P4" s="30" t="s">
        <v>193</v>
      </c>
      <c r="Q4" s="30" t="s">
        <v>194</v>
      </c>
      <c r="R4" s="30" t="s">
        <v>195</v>
      </c>
      <c r="S4" s="30" t="s">
        <v>196</v>
      </c>
    </row>
    <row r="5" spans="1:19" ht="14.5">
      <c r="A5" s="151"/>
      <c r="B5" s="152"/>
      <c r="C5" s="152"/>
      <c r="D5" s="152"/>
      <c r="E5" s="152"/>
      <c r="F5" s="152"/>
      <c r="G5" s="152"/>
      <c r="H5" s="149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</row>
    <row r="6" spans="1:19" ht="14.5">
      <c r="A6" s="151" t="s">
        <v>6</v>
      </c>
      <c r="B6" s="152"/>
      <c r="C6" s="152"/>
      <c r="D6" s="152"/>
      <c r="E6" s="152"/>
      <c r="F6" s="152"/>
      <c r="G6" s="152"/>
      <c r="H6" s="149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</row>
    <row r="7" spans="1:19" ht="14.5">
      <c r="A7" s="44" t="s">
        <v>7</v>
      </c>
      <c r="B7" s="45" t="s">
        <v>8</v>
      </c>
      <c r="C7" s="46"/>
      <c r="D7" s="46"/>
      <c r="E7" s="47"/>
      <c r="F7" s="47"/>
      <c r="G7" s="4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spans="1:19" ht="14.5">
      <c r="A8" s="44"/>
      <c r="B8" s="44" t="s">
        <v>9</v>
      </c>
      <c r="C8" s="49"/>
      <c r="D8" s="49"/>
      <c r="E8" s="47"/>
      <c r="F8" s="47"/>
      <c r="G8" s="4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</row>
    <row r="9" spans="1:19" ht="14.5">
      <c r="A9" s="45" t="s">
        <v>10</v>
      </c>
      <c r="B9" s="45" t="s">
        <v>11</v>
      </c>
      <c r="C9" s="46">
        <v>43920</v>
      </c>
      <c r="D9" s="46">
        <v>44509.920000000006</v>
      </c>
      <c r="E9" s="46">
        <v>45500</v>
      </c>
      <c r="F9" s="103">
        <f>G9/E9*100</f>
        <v>0</v>
      </c>
      <c r="G9" s="47">
        <f>SUM(H9:S9)</f>
        <v>0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</row>
    <row r="10" spans="1:19" ht="14.5">
      <c r="A10" s="45" t="s">
        <v>12</v>
      </c>
      <c r="B10" s="45" t="s">
        <v>13</v>
      </c>
      <c r="C10" s="46">
        <v>20820</v>
      </c>
      <c r="D10" s="46">
        <v>21129.96</v>
      </c>
      <c r="E10" s="46">
        <v>21600</v>
      </c>
      <c r="F10" s="103">
        <f t="shared" ref="F10:F16" si="0">G10/E10*100</f>
        <v>0</v>
      </c>
      <c r="G10" s="47">
        <f t="shared" ref="G10:G16" si="1">SUM(H10:S10)</f>
        <v>0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</row>
    <row r="11" spans="1:19" ht="14.5">
      <c r="A11" s="45" t="s">
        <v>14</v>
      </c>
      <c r="B11" s="45" t="s">
        <v>15</v>
      </c>
      <c r="C11" s="46">
        <v>3720</v>
      </c>
      <c r="D11" s="46">
        <v>3841.34</v>
      </c>
      <c r="E11" s="46">
        <v>3925</v>
      </c>
      <c r="F11" s="103">
        <f t="shared" si="0"/>
        <v>0</v>
      </c>
      <c r="G11" s="47">
        <f t="shared" si="1"/>
        <v>0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</row>
    <row r="12" spans="1:19" ht="14.5">
      <c r="A12" s="45" t="s">
        <v>16</v>
      </c>
      <c r="B12" s="45" t="s">
        <v>17</v>
      </c>
      <c r="C12" s="46">
        <v>2640</v>
      </c>
      <c r="D12" s="46">
        <v>2435.7600000000002</v>
      </c>
      <c r="E12" s="46">
        <v>2800</v>
      </c>
      <c r="F12" s="103">
        <f t="shared" si="0"/>
        <v>0</v>
      </c>
      <c r="G12" s="47">
        <f t="shared" si="1"/>
        <v>0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</row>
    <row r="13" spans="1:19" ht="14.5">
      <c r="A13" s="45" t="s">
        <v>18</v>
      </c>
      <c r="B13" s="45" t="s">
        <v>19</v>
      </c>
      <c r="C13" s="46">
        <v>1440</v>
      </c>
      <c r="D13" s="46">
        <v>856.36</v>
      </c>
      <c r="E13" s="46">
        <v>1500</v>
      </c>
      <c r="F13" s="103">
        <f t="shared" si="0"/>
        <v>0</v>
      </c>
      <c r="G13" s="47">
        <f t="shared" si="1"/>
        <v>0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</row>
    <row r="14" spans="1:19" ht="14.5">
      <c r="A14" s="45" t="s">
        <v>20</v>
      </c>
      <c r="B14" s="45" t="s">
        <v>21</v>
      </c>
      <c r="C14" s="46">
        <v>3360</v>
      </c>
      <c r="D14" s="46"/>
      <c r="E14" s="46">
        <v>6000</v>
      </c>
      <c r="F14" s="103">
        <f t="shared" si="0"/>
        <v>0</v>
      </c>
      <c r="G14" s="47">
        <f t="shared" si="1"/>
        <v>0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</row>
    <row r="15" spans="1:19" ht="14.5">
      <c r="A15" s="45" t="s">
        <v>22</v>
      </c>
      <c r="B15" s="45" t="s">
        <v>23</v>
      </c>
      <c r="C15" s="46">
        <v>2760</v>
      </c>
      <c r="D15" s="46"/>
      <c r="E15" s="46">
        <v>6000</v>
      </c>
      <c r="F15" s="103">
        <f t="shared" si="0"/>
        <v>0</v>
      </c>
      <c r="G15" s="47">
        <f t="shared" si="1"/>
        <v>0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</row>
    <row r="16" spans="1:19" ht="14.5">
      <c r="A16" s="45" t="s">
        <v>24</v>
      </c>
      <c r="B16" s="45" t="s">
        <v>25</v>
      </c>
      <c r="C16" s="46">
        <v>1440</v>
      </c>
      <c r="D16" s="46">
        <v>365.55</v>
      </c>
      <c r="E16" s="46">
        <v>500</v>
      </c>
      <c r="F16" s="103">
        <f t="shared" si="0"/>
        <v>0</v>
      </c>
      <c r="G16" s="47">
        <f t="shared" si="1"/>
        <v>0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</row>
    <row r="17" spans="1:19" ht="14.5">
      <c r="A17" s="44"/>
      <c r="B17" s="44" t="s">
        <v>26</v>
      </c>
      <c r="C17" s="46"/>
      <c r="D17" s="46"/>
      <c r="E17" s="46"/>
      <c r="F17" s="46"/>
      <c r="G17" s="50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4.5">
      <c r="A18" s="45" t="s">
        <v>27</v>
      </c>
      <c r="B18" s="45" t="s">
        <v>28</v>
      </c>
      <c r="C18" s="46">
        <v>20040</v>
      </c>
      <c r="D18" s="46">
        <v>20379.66</v>
      </c>
      <c r="E18" s="46">
        <v>5205</v>
      </c>
      <c r="F18" s="103">
        <f t="shared" ref="F18:F20" si="2">G18/E18*100</f>
        <v>0</v>
      </c>
      <c r="G18" s="47">
        <f t="shared" ref="G18:G20" si="3">SUM(H18:S18)</f>
        <v>0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 ht="14.5">
      <c r="A19" s="45" t="s">
        <v>29</v>
      </c>
      <c r="B19" s="45" t="s">
        <v>30</v>
      </c>
      <c r="C19" s="46">
        <v>900</v>
      </c>
      <c r="D19" s="46">
        <v>885.12</v>
      </c>
      <c r="E19" s="46">
        <v>250</v>
      </c>
      <c r="F19" s="103">
        <f t="shared" si="2"/>
        <v>0</v>
      </c>
      <c r="G19" s="47">
        <f t="shared" si="3"/>
        <v>0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  <row r="20" spans="1:19" ht="14.5">
      <c r="A20" s="45" t="s">
        <v>31</v>
      </c>
      <c r="B20" s="45" t="s">
        <v>32</v>
      </c>
      <c r="C20" s="46">
        <v>550</v>
      </c>
      <c r="D20" s="46">
        <v>321.74</v>
      </c>
      <c r="E20" s="46">
        <v>100</v>
      </c>
      <c r="F20" s="103">
        <f t="shared" si="2"/>
        <v>0</v>
      </c>
      <c r="G20" s="47">
        <f t="shared" si="3"/>
        <v>0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1:19" ht="14.5">
      <c r="A21" s="45"/>
      <c r="B21" s="45" t="s">
        <v>33</v>
      </c>
      <c r="C21" s="46"/>
      <c r="D21" s="46">
        <v>0</v>
      </c>
      <c r="E21" s="46"/>
      <c r="F21" s="46"/>
      <c r="G21" s="50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</row>
    <row r="22" spans="1:19" ht="14.5">
      <c r="A22" s="45" t="s">
        <v>34</v>
      </c>
      <c r="B22" s="45" t="s">
        <v>35</v>
      </c>
      <c r="C22" s="46">
        <v>9840</v>
      </c>
      <c r="D22" s="46"/>
      <c r="E22" s="46">
        <v>9000</v>
      </c>
      <c r="F22" s="103">
        <f t="shared" ref="F22:F24" si="4">G22/E22*100</f>
        <v>0</v>
      </c>
      <c r="G22" s="47">
        <f t="shared" ref="G22:G24" si="5">SUM(H22:S22)</f>
        <v>0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</row>
    <row r="23" spans="1:19" ht="14.5">
      <c r="A23" s="45" t="s">
        <v>36</v>
      </c>
      <c r="B23" s="45" t="s">
        <v>30</v>
      </c>
      <c r="C23" s="46">
        <v>350</v>
      </c>
      <c r="D23" s="46"/>
      <c r="E23" s="46">
        <v>350</v>
      </c>
      <c r="F23" s="103">
        <f t="shared" si="4"/>
        <v>0</v>
      </c>
      <c r="G23" s="47">
        <f t="shared" si="5"/>
        <v>0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</row>
    <row r="24" spans="1:19" ht="14.5">
      <c r="A24" s="45" t="s">
        <v>37</v>
      </c>
      <c r="B24" s="45" t="s">
        <v>32</v>
      </c>
      <c r="C24" s="46">
        <v>230</v>
      </c>
      <c r="D24" s="46"/>
      <c r="E24" s="46">
        <v>250</v>
      </c>
      <c r="F24" s="103">
        <f t="shared" si="4"/>
        <v>0</v>
      </c>
      <c r="G24" s="47">
        <f t="shared" si="5"/>
        <v>0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</row>
    <row r="25" spans="1:19" ht="14.5">
      <c r="A25" s="45"/>
      <c r="B25" s="45" t="s">
        <v>38</v>
      </c>
      <c r="C25" s="46"/>
      <c r="D25" s="46">
        <v>0</v>
      </c>
      <c r="E25" s="46"/>
      <c r="F25" s="46"/>
      <c r="G25" s="50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</row>
    <row r="26" spans="1:19" ht="14.5">
      <c r="A26" s="45" t="s">
        <v>39</v>
      </c>
      <c r="B26" s="45" t="s">
        <v>35</v>
      </c>
      <c r="C26" s="46">
        <v>9840</v>
      </c>
      <c r="D26" s="46">
        <v>9782.4</v>
      </c>
      <c r="E26" s="46">
        <v>10000</v>
      </c>
      <c r="F26" s="103">
        <f t="shared" ref="F26:F28" si="6">G26/E26*100</f>
        <v>0</v>
      </c>
      <c r="G26" s="47">
        <f t="shared" ref="G26:G28" si="7">SUM(H26:S26)</f>
        <v>0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</row>
    <row r="27" spans="1:19" ht="14.5">
      <c r="A27" s="45" t="s">
        <v>40</v>
      </c>
      <c r="B27" s="45" t="s">
        <v>30</v>
      </c>
      <c r="C27" s="46">
        <v>350</v>
      </c>
      <c r="D27" s="46">
        <v>329.87</v>
      </c>
      <c r="E27" s="46">
        <v>330</v>
      </c>
      <c r="F27" s="103">
        <f t="shared" si="6"/>
        <v>0</v>
      </c>
      <c r="G27" s="47">
        <f t="shared" si="7"/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</row>
    <row r="28" spans="1:19" ht="14.5">
      <c r="A28" s="45" t="s">
        <v>41</v>
      </c>
      <c r="B28" s="45" t="s">
        <v>32</v>
      </c>
      <c r="C28" s="46">
        <v>230</v>
      </c>
      <c r="D28" s="46">
        <v>154.56</v>
      </c>
      <c r="E28" s="46">
        <v>250</v>
      </c>
      <c r="F28" s="103">
        <f t="shared" si="6"/>
        <v>0</v>
      </c>
      <c r="G28" s="47">
        <f t="shared" si="7"/>
        <v>0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</row>
    <row r="29" spans="1:19" ht="14.5">
      <c r="A29" s="45" t="s">
        <v>42</v>
      </c>
      <c r="B29" s="45" t="s">
        <v>43</v>
      </c>
      <c r="C29" s="46">
        <v>100</v>
      </c>
      <c r="D29" s="46">
        <v>0</v>
      </c>
      <c r="E29" s="46"/>
      <c r="F29" s="46"/>
      <c r="G29" s="47">
        <f>SUM(H29:S29)</f>
        <v>0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</row>
    <row r="30" spans="1:19" ht="14.5">
      <c r="A30" s="45"/>
      <c r="B30" s="45"/>
      <c r="C30" s="46"/>
      <c r="D30" s="46"/>
      <c r="E30" s="46"/>
      <c r="F30" s="46"/>
      <c r="G30" s="50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</row>
    <row r="31" spans="1:19" ht="14.5">
      <c r="A31" s="45" t="s">
        <v>177</v>
      </c>
      <c r="B31" s="45" t="s">
        <v>44</v>
      </c>
      <c r="C31" s="46">
        <v>350</v>
      </c>
      <c r="D31" s="46">
        <v>329.71999999999997</v>
      </c>
      <c r="E31" s="46">
        <v>400</v>
      </c>
      <c r="F31" s="103">
        <f t="shared" ref="F31:F32" si="8">G31/E31*100</f>
        <v>0</v>
      </c>
      <c r="G31" s="47">
        <f>SUM(H31:S31)</f>
        <v>0</v>
      </c>
      <c r="H31" s="69"/>
      <c r="I31" s="69"/>
      <c r="J31" s="68"/>
      <c r="K31" s="68"/>
      <c r="L31" s="68"/>
      <c r="M31" s="68"/>
      <c r="N31" s="68"/>
      <c r="O31" s="68"/>
      <c r="P31" s="68"/>
      <c r="Q31" s="68"/>
      <c r="R31" s="68"/>
      <c r="S31" s="68"/>
    </row>
    <row r="32" spans="1:19" ht="14.5">
      <c r="A32" s="51" t="s">
        <v>45</v>
      </c>
      <c r="B32" s="45" t="s">
        <v>46</v>
      </c>
      <c r="C32" s="46">
        <f>SUBTOTAL(9,C9:C31)</f>
        <v>122880</v>
      </c>
      <c r="D32" s="46">
        <f>SUBTOTAL(9,D9:D31)</f>
        <v>105321.95999999999</v>
      </c>
      <c r="E32" s="46">
        <f>SUBTOTAL(9,E9:E31)</f>
        <v>113960</v>
      </c>
      <c r="F32" s="103">
        <f t="shared" si="8"/>
        <v>0</v>
      </c>
      <c r="G32" s="46">
        <f>SUBTOTAL(9,G9:G31)</f>
        <v>0</v>
      </c>
      <c r="H32" s="46">
        <f t="shared" ref="H32:S32" si="9">SUBTOTAL(9,H9:H31)</f>
        <v>0</v>
      </c>
      <c r="I32" s="46">
        <f t="shared" si="9"/>
        <v>0</v>
      </c>
      <c r="J32" s="46">
        <f t="shared" si="9"/>
        <v>0</v>
      </c>
      <c r="K32" s="46">
        <f t="shared" si="9"/>
        <v>0</v>
      </c>
      <c r="L32" s="46">
        <f t="shared" si="9"/>
        <v>0</v>
      </c>
      <c r="M32" s="46">
        <f t="shared" si="9"/>
        <v>0</v>
      </c>
      <c r="N32" s="46">
        <f t="shared" si="9"/>
        <v>0</v>
      </c>
      <c r="O32" s="46">
        <f t="shared" si="9"/>
        <v>0</v>
      </c>
      <c r="P32" s="46">
        <f t="shared" si="9"/>
        <v>0</v>
      </c>
      <c r="Q32" s="46">
        <f t="shared" si="9"/>
        <v>0</v>
      </c>
      <c r="R32" s="46">
        <f t="shared" si="9"/>
        <v>0</v>
      </c>
      <c r="S32" s="46">
        <f t="shared" si="9"/>
        <v>0</v>
      </c>
    </row>
    <row r="33" spans="1:19" ht="14.5">
      <c r="A33" s="151"/>
      <c r="B33" s="133"/>
      <c r="C33" s="133"/>
      <c r="D33" s="133"/>
      <c r="E33" s="133"/>
      <c r="F33" s="133"/>
      <c r="G33" s="133"/>
      <c r="H33" s="153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</row>
    <row r="34" spans="1:19" ht="14.5">
      <c r="A34" s="52" t="s">
        <v>47</v>
      </c>
      <c r="B34" s="54" t="s">
        <v>48</v>
      </c>
      <c r="C34" s="53"/>
      <c r="D34" s="55"/>
      <c r="E34" s="53"/>
      <c r="F34" s="53"/>
      <c r="G34" s="53"/>
      <c r="H34" s="69"/>
      <c r="I34" s="69"/>
      <c r="J34" s="68"/>
      <c r="K34" s="68"/>
      <c r="L34" s="68"/>
      <c r="M34" s="68"/>
      <c r="N34" s="68"/>
      <c r="O34" s="68"/>
      <c r="P34" s="68"/>
      <c r="Q34" s="68"/>
      <c r="R34" s="68"/>
      <c r="S34" s="68"/>
    </row>
    <row r="35" spans="1:19" ht="14.5">
      <c r="A35" s="56" t="s">
        <v>49</v>
      </c>
      <c r="B35" s="54" t="s">
        <v>50</v>
      </c>
      <c r="C35" s="55">
        <v>1500</v>
      </c>
      <c r="D35" s="55">
        <v>1266.08</v>
      </c>
      <c r="E35" s="55">
        <v>1200</v>
      </c>
      <c r="F35" s="106">
        <f>G35/E35*100</f>
        <v>0</v>
      </c>
      <c r="G35" s="53">
        <f t="shared" ref="G35:G47" si="10">SUM(H35:S35)</f>
        <v>0</v>
      </c>
      <c r="H35" s="69"/>
      <c r="I35" s="69"/>
      <c r="J35" s="68"/>
      <c r="K35" s="68"/>
      <c r="L35" s="68"/>
      <c r="M35" s="68"/>
      <c r="N35" s="68"/>
      <c r="O35" s="68"/>
      <c r="P35" s="68"/>
      <c r="Q35" s="68"/>
      <c r="R35" s="68"/>
      <c r="S35" s="68"/>
    </row>
    <row r="36" spans="1:19" ht="14.5">
      <c r="A36" s="56" t="s">
        <v>51</v>
      </c>
      <c r="B36" s="54" t="s">
        <v>52</v>
      </c>
      <c r="C36" s="55">
        <v>500</v>
      </c>
      <c r="D36" s="55">
        <v>1613.21</v>
      </c>
      <c r="E36" s="55">
        <v>1500</v>
      </c>
      <c r="F36" s="106">
        <f t="shared" ref="F36:F37" si="11">G36/E36*100</f>
        <v>0</v>
      </c>
      <c r="G36" s="53">
        <f t="shared" si="10"/>
        <v>0</v>
      </c>
      <c r="H36" s="70"/>
      <c r="I36" s="71"/>
      <c r="J36" s="68"/>
      <c r="K36" s="68"/>
      <c r="L36" s="68"/>
      <c r="M36" s="68"/>
      <c r="N36" s="68"/>
      <c r="O36" s="68"/>
      <c r="P36" s="68"/>
      <c r="Q36" s="68"/>
      <c r="R36" s="68"/>
      <c r="S36" s="68"/>
    </row>
    <row r="37" spans="1:19" ht="14.5">
      <c r="A37" s="56" t="s">
        <v>53</v>
      </c>
      <c r="B37" s="54" t="s">
        <v>54</v>
      </c>
      <c r="C37" s="55">
        <v>800</v>
      </c>
      <c r="D37" s="55">
        <v>820.1099999999999</v>
      </c>
      <c r="E37" s="55">
        <v>1000</v>
      </c>
      <c r="F37" s="106">
        <f t="shared" si="11"/>
        <v>0</v>
      </c>
      <c r="G37" s="53">
        <f t="shared" si="10"/>
        <v>0</v>
      </c>
      <c r="H37" s="69"/>
      <c r="I37" s="69"/>
      <c r="J37" s="68"/>
      <c r="K37" s="68"/>
      <c r="L37" s="68"/>
      <c r="M37" s="68"/>
      <c r="N37" s="68"/>
      <c r="O37" s="68"/>
      <c r="P37" s="68"/>
      <c r="Q37" s="68"/>
      <c r="R37" s="68"/>
      <c r="S37" s="68"/>
    </row>
    <row r="38" spans="1:19" ht="14.5">
      <c r="A38" s="56" t="s">
        <v>55</v>
      </c>
      <c r="B38" s="54" t="s">
        <v>56</v>
      </c>
      <c r="C38" s="55"/>
      <c r="D38" s="55"/>
      <c r="E38" s="55"/>
      <c r="F38" s="55"/>
      <c r="G38" s="53">
        <f t="shared" si="10"/>
        <v>0</v>
      </c>
      <c r="H38" s="69"/>
      <c r="I38" s="69"/>
      <c r="J38" s="68"/>
      <c r="K38" s="68"/>
      <c r="L38" s="68"/>
      <c r="M38" s="68"/>
      <c r="N38" s="68"/>
      <c r="O38" s="68"/>
      <c r="P38" s="68"/>
      <c r="Q38" s="68"/>
      <c r="R38" s="68"/>
      <c r="S38" s="68"/>
    </row>
    <row r="39" spans="1:19" ht="14.5">
      <c r="A39" s="56" t="s">
        <v>57</v>
      </c>
      <c r="B39" s="54" t="s">
        <v>58</v>
      </c>
      <c r="C39" s="55">
        <v>400</v>
      </c>
      <c r="D39" s="55"/>
      <c r="E39" s="55"/>
      <c r="F39" s="55"/>
      <c r="G39" s="53">
        <f t="shared" si="10"/>
        <v>0</v>
      </c>
      <c r="H39" s="69"/>
      <c r="I39" s="69"/>
      <c r="J39" s="68"/>
      <c r="K39" s="68"/>
      <c r="L39" s="68"/>
      <c r="M39" s="68"/>
      <c r="N39" s="68"/>
      <c r="O39" s="68"/>
      <c r="P39" s="68"/>
      <c r="Q39" s="68"/>
      <c r="R39" s="68"/>
      <c r="S39" s="68"/>
    </row>
    <row r="40" spans="1:19" ht="14.5">
      <c r="A40" s="56" t="s">
        <v>59</v>
      </c>
      <c r="B40" s="54" t="s">
        <v>60</v>
      </c>
      <c r="C40" s="55">
        <v>5000</v>
      </c>
      <c r="D40" s="55">
        <v>4936</v>
      </c>
      <c r="E40" s="55">
        <v>5000</v>
      </c>
      <c r="F40" s="106">
        <f t="shared" ref="F40:F48" si="12">G40/E40*100</f>
        <v>0</v>
      </c>
      <c r="G40" s="53">
        <f t="shared" si="10"/>
        <v>0</v>
      </c>
      <c r="H40" s="69"/>
      <c r="I40" s="69"/>
      <c r="J40" s="68"/>
      <c r="K40" s="68"/>
      <c r="L40" s="68"/>
      <c r="M40" s="68"/>
      <c r="N40" s="68"/>
      <c r="O40" s="68"/>
      <c r="P40" s="68"/>
      <c r="Q40" s="68"/>
      <c r="R40" s="68"/>
      <c r="S40" s="68"/>
    </row>
    <row r="41" spans="1:19" ht="14.5">
      <c r="A41" s="56" t="s">
        <v>61</v>
      </c>
      <c r="B41" s="54" t="s">
        <v>62</v>
      </c>
      <c r="C41" s="55">
        <v>300</v>
      </c>
      <c r="D41" s="55">
        <v>0</v>
      </c>
      <c r="E41" s="55">
        <v>300</v>
      </c>
      <c r="F41" s="106">
        <f t="shared" si="12"/>
        <v>0</v>
      </c>
      <c r="G41" s="53">
        <f t="shared" si="10"/>
        <v>0</v>
      </c>
      <c r="H41" s="69"/>
      <c r="I41" s="69"/>
      <c r="J41" s="68"/>
      <c r="K41" s="68"/>
      <c r="L41" s="68"/>
      <c r="M41" s="68"/>
      <c r="N41" s="68"/>
      <c r="O41" s="68"/>
      <c r="P41" s="68"/>
      <c r="Q41" s="68"/>
      <c r="R41" s="68"/>
      <c r="S41" s="68"/>
    </row>
    <row r="42" spans="1:19" ht="14.5">
      <c r="A42" s="56" t="s">
        <v>63</v>
      </c>
      <c r="B42" s="54" t="s">
        <v>64</v>
      </c>
      <c r="C42" s="55">
        <v>300</v>
      </c>
      <c r="D42" s="55">
        <v>0</v>
      </c>
      <c r="E42" s="55">
        <v>300</v>
      </c>
      <c r="F42" s="106">
        <f t="shared" si="12"/>
        <v>0</v>
      </c>
      <c r="G42" s="53">
        <f t="shared" si="10"/>
        <v>0</v>
      </c>
      <c r="H42" s="69"/>
      <c r="I42" s="69"/>
      <c r="J42" s="68"/>
      <c r="K42" s="68"/>
      <c r="L42" s="68"/>
      <c r="M42" s="68"/>
      <c r="N42" s="68"/>
      <c r="O42" s="68"/>
      <c r="P42" s="68"/>
      <c r="Q42" s="68"/>
      <c r="R42" s="68"/>
      <c r="S42" s="68"/>
    </row>
    <row r="43" spans="1:19" ht="14.5">
      <c r="A43" s="56" t="s">
        <v>65</v>
      </c>
      <c r="B43" s="54" t="s">
        <v>66</v>
      </c>
      <c r="C43" s="55">
        <v>400</v>
      </c>
      <c r="D43" s="55">
        <v>361.6</v>
      </c>
      <c r="E43" s="55">
        <v>400</v>
      </c>
      <c r="F43" s="106">
        <f t="shared" si="12"/>
        <v>0</v>
      </c>
      <c r="G43" s="53">
        <f t="shared" si="10"/>
        <v>0</v>
      </c>
      <c r="H43" s="69"/>
      <c r="I43" s="69"/>
      <c r="J43" s="68"/>
      <c r="K43" s="68"/>
      <c r="L43" s="68"/>
      <c r="M43" s="68"/>
      <c r="N43" s="68"/>
      <c r="O43" s="68"/>
      <c r="P43" s="68"/>
      <c r="Q43" s="68"/>
      <c r="R43" s="68"/>
      <c r="S43" s="68"/>
    </row>
    <row r="44" spans="1:19" ht="14.5">
      <c r="A44" s="56" t="s">
        <v>67</v>
      </c>
      <c r="B44" s="54" t="s">
        <v>68</v>
      </c>
      <c r="C44" s="55">
        <v>40800</v>
      </c>
      <c r="D44" s="55">
        <v>39100</v>
      </c>
      <c r="E44" s="55">
        <v>36000</v>
      </c>
      <c r="F44" s="106">
        <f t="shared" si="12"/>
        <v>0</v>
      </c>
      <c r="G44" s="53">
        <f t="shared" si="10"/>
        <v>0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</row>
    <row r="45" spans="1:19" ht="14.5">
      <c r="A45" s="56" t="s">
        <v>69</v>
      </c>
      <c r="B45" s="54" t="s">
        <v>70</v>
      </c>
      <c r="C45" s="55">
        <v>1200</v>
      </c>
      <c r="D45" s="55">
        <v>1479.6</v>
      </c>
      <c r="E45" s="55">
        <v>1500</v>
      </c>
      <c r="F45" s="106">
        <f t="shared" si="12"/>
        <v>0</v>
      </c>
      <c r="G45" s="53">
        <f t="shared" si="10"/>
        <v>0</v>
      </c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</row>
    <row r="46" spans="1:19" ht="14.5">
      <c r="A46" s="54" t="s">
        <v>71</v>
      </c>
      <c r="B46" s="54" t="s">
        <v>72</v>
      </c>
      <c r="C46" s="55">
        <v>2000</v>
      </c>
      <c r="D46" s="55">
        <v>1046.22</v>
      </c>
      <c r="E46" s="55">
        <v>1500</v>
      </c>
      <c r="F46" s="106">
        <f t="shared" si="12"/>
        <v>0</v>
      </c>
      <c r="G46" s="53">
        <f t="shared" si="10"/>
        <v>0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</row>
    <row r="47" spans="1:19" ht="14.5">
      <c r="A47" s="54" t="s">
        <v>73</v>
      </c>
      <c r="B47" s="54" t="s">
        <v>74</v>
      </c>
      <c r="C47" s="55">
        <v>800</v>
      </c>
      <c r="D47" s="55">
        <v>360.3</v>
      </c>
      <c r="E47" s="55">
        <v>400</v>
      </c>
      <c r="F47" s="106">
        <f t="shared" si="12"/>
        <v>0</v>
      </c>
      <c r="G47" s="53">
        <f t="shared" si="10"/>
        <v>0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</row>
    <row r="48" spans="1:19" ht="14.5">
      <c r="A48" s="43" t="s">
        <v>45</v>
      </c>
      <c r="B48" s="54" t="s">
        <v>48</v>
      </c>
      <c r="C48" s="55">
        <f>SUBTOTAL(9,C35:C47)</f>
        <v>54000</v>
      </c>
      <c r="D48" s="55">
        <f t="shared" ref="D48:S48" si="13">SUBTOTAL(9,D35:D47)</f>
        <v>50983.12</v>
      </c>
      <c r="E48" s="55">
        <f t="shared" si="13"/>
        <v>49100</v>
      </c>
      <c r="F48" s="106">
        <f t="shared" si="12"/>
        <v>0</v>
      </c>
      <c r="G48" s="55">
        <f t="shared" si="13"/>
        <v>0</v>
      </c>
      <c r="H48" s="55">
        <f t="shared" si="13"/>
        <v>0</v>
      </c>
      <c r="I48" s="55">
        <f t="shared" si="13"/>
        <v>0</v>
      </c>
      <c r="J48" s="55">
        <f t="shared" si="13"/>
        <v>0</v>
      </c>
      <c r="K48" s="55">
        <f t="shared" si="13"/>
        <v>0</v>
      </c>
      <c r="L48" s="55">
        <f t="shared" si="13"/>
        <v>0</v>
      </c>
      <c r="M48" s="55">
        <f t="shared" si="13"/>
        <v>0</v>
      </c>
      <c r="N48" s="55">
        <f t="shared" si="13"/>
        <v>0</v>
      </c>
      <c r="O48" s="55">
        <f t="shared" si="13"/>
        <v>0</v>
      </c>
      <c r="P48" s="55">
        <f t="shared" si="13"/>
        <v>0</v>
      </c>
      <c r="Q48" s="55">
        <f t="shared" si="13"/>
        <v>0</v>
      </c>
      <c r="R48" s="55">
        <f t="shared" si="13"/>
        <v>0</v>
      </c>
      <c r="S48" s="55">
        <f t="shared" si="13"/>
        <v>0</v>
      </c>
    </row>
    <row r="49" spans="1:19" ht="14.5">
      <c r="A49" s="151"/>
      <c r="B49" s="136"/>
      <c r="C49" s="136"/>
      <c r="D49" s="136"/>
      <c r="E49" s="136"/>
      <c r="F49" s="136"/>
      <c r="G49" s="136"/>
      <c r="H49" s="149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</row>
    <row r="50" spans="1:19" ht="14.5">
      <c r="A50" s="44" t="s">
        <v>75</v>
      </c>
      <c r="B50" s="45" t="s">
        <v>76</v>
      </c>
      <c r="C50" s="47"/>
      <c r="D50" s="46"/>
      <c r="E50" s="47"/>
      <c r="F50" s="47"/>
      <c r="G50" s="5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</row>
    <row r="51" spans="1:19" ht="14.5">
      <c r="A51" s="59" t="s">
        <v>77</v>
      </c>
      <c r="B51" s="45" t="s">
        <v>78</v>
      </c>
      <c r="C51" s="47">
        <v>1200</v>
      </c>
      <c r="D51" s="47">
        <v>0</v>
      </c>
      <c r="E51" s="46">
        <v>1200</v>
      </c>
      <c r="F51" s="103">
        <f t="shared" ref="F51:F58" si="14">G51/E51*100</f>
        <v>0</v>
      </c>
      <c r="G51" s="47">
        <f t="shared" ref="G51:G57" si="15">SUM(H51:S51)</f>
        <v>0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</row>
    <row r="52" spans="1:19" ht="14.5">
      <c r="A52" s="59" t="s">
        <v>79</v>
      </c>
      <c r="B52" s="45" t="s">
        <v>80</v>
      </c>
      <c r="C52" s="47">
        <v>200</v>
      </c>
      <c r="D52" s="47">
        <v>0</v>
      </c>
      <c r="E52" s="46">
        <v>200</v>
      </c>
      <c r="F52" s="103">
        <f t="shared" si="14"/>
        <v>0</v>
      </c>
      <c r="G52" s="47">
        <f t="shared" si="15"/>
        <v>0</v>
      </c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</row>
    <row r="53" spans="1:19" ht="14.5">
      <c r="A53" s="59" t="s">
        <v>81</v>
      </c>
      <c r="B53" s="45" t="s">
        <v>82</v>
      </c>
      <c r="C53" s="47">
        <v>100</v>
      </c>
      <c r="D53" s="47">
        <v>0</v>
      </c>
      <c r="E53" s="46">
        <v>200</v>
      </c>
      <c r="F53" s="103">
        <f t="shared" si="14"/>
        <v>0</v>
      </c>
      <c r="G53" s="47">
        <f t="shared" si="15"/>
        <v>0</v>
      </c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</row>
    <row r="54" spans="1:19" ht="14.5">
      <c r="A54" s="59" t="s">
        <v>83</v>
      </c>
      <c r="B54" s="45" t="s">
        <v>84</v>
      </c>
      <c r="C54" s="47"/>
      <c r="D54" s="47"/>
      <c r="E54" s="46">
        <v>100</v>
      </c>
      <c r="F54" s="103">
        <f t="shared" si="14"/>
        <v>0</v>
      </c>
      <c r="G54" s="47">
        <f t="shared" si="15"/>
        <v>0</v>
      </c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</row>
    <row r="55" spans="1:19" ht="14.5">
      <c r="A55" s="59" t="s">
        <v>85</v>
      </c>
      <c r="B55" s="45" t="s">
        <v>86</v>
      </c>
      <c r="C55" s="47">
        <v>300</v>
      </c>
      <c r="D55" s="47">
        <v>73.27</v>
      </c>
      <c r="E55" s="46">
        <v>400</v>
      </c>
      <c r="F55" s="103">
        <f t="shared" si="14"/>
        <v>0</v>
      </c>
      <c r="G55" s="47">
        <f t="shared" si="15"/>
        <v>0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</row>
    <row r="56" spans="1:19" ht="14.5">
      <c r="A56" s="59" t="s">
        <v>87</v>
      </c>
      <c r="B56" s="45" t="s">
        <v>88</v>
      </c>
      <c r="C56" s="47">
        <v>200</v>
      </c>
      <c r="D56" s="47">
        <v>0</v>
      </c>
      <c r="E56" s="46">
        <v>100</v>
      </c>
      <c r="F56" s="103">
        <f t="shared" si="14"/>
        <v>0</v>
      </c>
      <c r="G56" s="47">
        <f t="shared" si="15"/>
        <v>0</v>
      </c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</row>
    <row r="57" spans="1:19" ht="14.5">
      <c r="A57" s="59" t="s">
        <v>89</v>
      </c>
      <c r="B57" s="45" t="s">
        <v>90</v>
      </c>
      <c r="C57" s="47">
        <v>100</v>
      </c>
      <c r="D57" s="47">
        <v>0</v>
      </c>
      <c r="E57" s="46">
        <v>100</v>
      </c>
      <c r="F57" s="103">
        <f t="shared" si="14"/>
        <v>0</v>
      </c>
      <c r="G57" s="47">
        <f t="shared" si="15"/>
        <v>0</v>
      </c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</row>
    <row r="58" spans="1:19" ht="14.5">
      <c r="A58" s="51" t="s">
        <v>45</v>
      </c>
      <c r="B58" s="45" t="s">
        <v>76</v>
      </c>
      <c r="C58" s="46">
        <f>SUBTOTAL(9,C51:C57)</f>
        <v>2100</v>
      </c>
      <c r="D58" s="46">
        <f t="shared" ref="D58:S58" si="16">SUBTOTAL(9,D51:D57)</f>
        <v>73.27</v>
      </c>
      <c r="E58" s="46">
        <f t="shared" si="16"/>
        <v>2300</v>
      </c>
      <c r="F58" s="103">
        <f t="shared" si="14"/>
        <v>0</v>
      </c>
      <c r="G58" s="46">
        <f t="shared" si="16"/>
        <v>0</v>
      </c>
      <c r="H58" s="46">
        <f t="shared" si="16"/>
        <v>0</v>
      </c>
      <c r="I58" s="46">
        <f t="shared" si="16"/>
        <v>0</v>
      </c>
      <c r="J58" s="46">
        <f t="shared" si="16"/>
        <v>0</v>
      </c>
      <c r="K58" s="46">
        <f t="shared" si="16"/>
        <v>0</v>
      </c>
      <c r="L58" s="46">
        <f t="shared" si="16"/>
        <v>0</v>
      </c>
      <c r="M58" s="46">
        <f t="shared" si="16"/>
        <v>0</v>
      </c>
      <c r="N58" s="46">
        <f t="shared" si="16"/>
        <v>0</v>
      </c>
      <c r="O58" s="46">
        <f t="shared" si="16"/>
        <v>0</v>
      </c>
      <c r="P58" s="46">
        <f t="shared" si="16"/>
        <v>0</v>
      </c>
      <c r="Q58" s="46">
        <f t="shared" si="16"/>
        <v>0</v>
      </c>
      <c r="R58" s="46">
        <f t="shared" si="16"/>
        <v>0</v>
      </c>
      <c r="S58" s="46">
        <f t="shared" si="16"/>
        <v>0</v>
      </c>
    </row>
    <row r="59" spans="1:19" ht="14.5">
      <c r="A59" s="151"/>
      <c r="B59" s="136"/>
      <c r="C59" s="136"/>
      <c r="D59" s="136"/>
      <c r="E59" s="136"/>
      <c r="F59" s="136"/>
      <c r="G59" s="136"/>
      <c r="H59" s="149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19" ht="14.5">
      <c r="A60" s="52" t="s">
        <v>91</v>
      </c>
      <c r="B60" s="54" t="s">
        <v>92</v>
      </c>
      <c r="C60" s="53"/>
      <c r="D60" s="55"/>
      <c r="E60" s="53"/>
      <c r="F60" s="53"/>
      <c r="G60" s="60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</row>
    <row r="61" spans="1:19" ht="14.5">
      <c r="A61" s="56" t="s">
        <v>93</v>
      </c>
      <c r="B61" s="54" t="s">
        <v>94</v>
      </c>
      <c r="C61" s="53">
        <v>700</v>
      </c>
      <c r="D61" s="55">
        <v>500</v>
      </c>
      <c r="E61" s="55">
        <v>400</v>
      </c>
      <c r="F61" s="106">
        <f t="shared" ref="F61:F65" si="17">G61/E61*100</f>
        <v>0</v>
      </c>
      <c r="G61" s="53">
        <f t="shared" ref="G61:G64" si="18">SUM(H61:S61)</f>
        <v>0</v>
      </c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</row>
    <row r="62" spans="1:19" ht="14.5">
      <c r="A62" s="56" t="s">
        <v>95</v>
      </c>
      <c r="B62" s="54" t="s">
        <v>96</v>
      </c>
      <c r="C62" s="53">
        <v>200</v>
      </c>
      <c r="D62" s="55">
        <v>0</v>
      </c>
      <c r="E62" s="55">
        <v>200</v>
      </c>
      <c r="F62" s="106">
        <f t="shared" si="17"/>
        <v>0</v>
      </c>
      <c r="G62" s="53">
        <f t="shared" si="18"/>
        <v>0</v>
      </c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</row>
    <row r="63" spans="1:19" ht="14.5">
      <c r="A63" s="56" t="s">
        <v>97</v>
      </c>
      <c r="B63" s="54" t="s">
        <v>98</v>
      </c>
      <c r="C63" s="53">
        <v>450</v>
      </c>
      <c r="D63" s="55">
        <v>0</v>
      </c>
      <c r="E63" s="55">
        <v>400</v>
      </c>
      <c r="F63" s="106">
        <f t="shared" si="17"/>
        <v>0</v>
      </c>
      <c r="G63" s="53">
        <f t="shared" si="18"/>
        <v>0</v>
      </c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</row>
    <row r="64" spans="1:19" ht="14.5">
      <c r="A64" s="56" t="s">
        <v>99</v>
      </c>
      <c r="B64" s="54" t="s">
        <v>100</v>
      </c>
      <c r="C64" s="53"/>
      <c r="D64" s="55">
        <v>0</v>
      </c>
      <c r="E64" s="55">
        <v>1300</v>
      </c>
      <c r="F64" s="106">
        <f t="shared" si="17"/>
        <v>0</v>
      </c>
      <c r="G64" s="53">
        <f t="shared" si="18"/>
        <v>0</v>
      </c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</row>
    <row r="65" spans="1:19" ht="14.5">
      <c r="A65" s="43" t="s">
        <v>45</v>
      </c>
      <c r="B65" s="54" t="s">
        <v>92</v>
      </c>
      <c r="C65" s="55">
        <f>SUBTOTAL(9,C61:C64)</f>
        <v>1350</v>
      </c>
      <c r="D65" s="55">
        <f t="shared" ref="D65:S65" si="19">SUBTOTAL(9,D61:D64)</f>
        <v>500</v>
      </c>
      <c r="E65" s="55">
        <f t="shared" si="19"/>
        <v>2300</v>
      </c>
      <c r="F65" s="106">
        <f t="shared" si="17"/>
        <v>0</v>
      </c>
      <c r="G65" s="55">
        <f t="shared" si="19"/>
        <v>0</v>
      </c>
      <c r="H65" s="55">
        <f t="shared" si="19"/>
        <v>0</v>
      </c>
      <c r="I65" s="55">
        <f t="shared" si="19"/>
        <v>0</v>
      </c>
      <c r="J65" s="55">
        <f t="shared" si="19"/>
        <v>0</v>
      </c>
      <c r="K65" s="55">
        <f t="shared" si="19"/>
        <v>0</v>
      </c>
      <c r="L65" s="55">
        <f t="shared" si="19"/>
        <v>0</v>
      </c>
      <c r="M65" s="55">
        <f t="shared" si="19"/>
        <v>0</v>
      </c>
      <c r="N65" s="55">
        <f t="shared" si="19"/>
        <v>0</v>
      </c>
      <c r="O65" s="55">
        <f t="shared" si="19"/>
        <v>0</v>
      </c>
      <c r="P65" s="55">
        <f t="shared" si="19"/>
        <v>0</v>
      </c>
      <c r="Q65" s="55">
        <f t="shared" si="19"/>
        <v>0</v>
      </c>
      <c r="R65" s="55">
        <f t="shared" si="19"/>
        <v>0</v>
      </c>
      <c r="S65" s="55">
        <f t="shared" si="19"/>
        <v>0</v>
      </c>
    </row>
    <row r="66" spans="1:19" ht="14.5">
      <c r="A66" s="151"/>
      <c r="B66" s="136"/>
      <c r="C66" s="136"/>
      <c r="D66" s="136"/>
      <c r="E66" s="136"/>
      <c r="F66" s="136"/>
      <c r="G66" s="136"/>
      <c r="H66" s="149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14.5">
      <c r="A67" s="44" t="s">
        <v>101</v>
      </c>
      <c r="B67" s="45" t="s">
        <v>102</v>
      </c>
      <c r="C67" s="47"/>
      <c r="D67" s="46"/>
      <c r="E67" s="47"/>
      <c r="F67" s="47"/>
      <c r="G67" s="50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</row>
    <row r="68" spans="1:19" ht="14.5">
      <c r="A68" s="59" t="s">
        <v>103</v>
      </c>
      <c r="B68" s="45" t="s">
        <v>104</v>
      </c>
      <c r="C68" s="46">
        <v>200</v>
      </c>
      <c r="D68" s="46"/>
      <c r="E68" s="46">
        <v>200</v>
      </c>
      <c r="F68" s="103">
        <f t="shared" ref="F68:F72" si="20">G68/E68*100</f>
        <v>0</v>
      </c>
      <c r="G68" s="47">
        <f t="shared" ref="G68:G71" si="21">SUM(H68:S68)</f>
        <v>0</v>
      </c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</row>
    <row r="69" spans="1:19" ht="14.5">
      <c r="A69" s="59" t="s">
        <v>105</v>
      </c>
      <c r="B69" s="45" t="s">
        <v>106</v>
      </c>
      <c r="C69" s="46">
        <v>300</v>
      </c>
      <c r="D69" s="46"/>
      <c r="E69" s="46">
        <v>300</v>
      </c>
      <c r="F69" s="103">
        <f t="shared" si="20"/>
        <v>0</v>
      </c>
      <c r="G69" s="47">
        <f t="shared" si="21"/>
        <v>0</v>
      </c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19" ht="14.5">
      <c r="A70" s="59" t="s">
        <v>107</v>
      </c>
      <c r="B70" s="45" t="s">
        <v>108</v>
      </c>
      <c r="C70" s="46">
        <v>100</v>
      </c>
      <c r="D70" s="46">
        <v>130</v>
      </c>
      <c r="E70" s="46">
        <v>130</v>
      </c>
      <c r="F70" s="103">
        <f t="shared" si="20"/>
        <v>0</v>
      </c>
      <c r="G70" s="47">
        <f t="shared" si="21"/>
        <v>0</v>
      </c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1:19" ht="14.5">
      <c r="A71" s="59" t="s">
        <v>184</v>
      </c>
      <c r="B71" s="45" t="s">
        <v>109</v>
      </c>
      <c r="C71" s="47">
        <v>1000</v>
      </c>
      <c r="D71" s="46"/>
      <c r="E71" s="46">
        <v>2000</v>
      </c>
      <c r="F71" s="103">
        <f t="shared" si="20"/>
        <v>0</v>
      </c>
      <c r="G71" s="47">
        <f t="shared" si="21"/>
        <v>0</v>
      </c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1:19" ht="14.5">
      <c r="A72" s="51" t="s">
        <v>45</v>
      </c>
      <c r="B72" s="45" t="s">
        <v>102</v>
      </c>
      <c r="C72" s="46">
        <f>SUBTOTAL(9,C68:C71)</f>
        <v>1600</v>
      </c>
      <c r="D72" s="46">
        <f t="shared" ref="D72:S72" si="22">SUBTOTAL(9,D68:D71)</f>
        <v>130</v>
      </c>
      <c r="E72" s="46">
        <f t="shared" si="22"/>
        <v>2630</v>
      </c>
      <c r="F72" s="103">
        <f t="shared" si="20"/>
        <v>0</v>
      </c>
      <c r="G72" s="46">
        <f t="shared" si="22"/>
        <v>0</v>
      </c>
      <c r="H72" s="46">
        <f t="shared" si="22"/>
        <v>0</v>
      </c>
      <c r="I72" s="46">
        <f t="shared" si="22"/>
        <v>0</v>
      </c>
      <c r="J72" s="46">
        <f t="shared" si="22"/>
        <v>0</v>
      </c>
      <c r="K72" s="46">
        <f t="shared" si="22"/>
        <v>0</v>
      </c>
      <c r="L72" s="46">
        <f t="shared" si="22"/>
        <v>0</v>
      </c>
      <c r="M72" s="46">
        <f t="shared" si="22"/>
        <v>0</v>
      </c>
      <c r="N72" s="46">
        <f t="shared" si="22"/>
        <v>0</v>
      </c>
      <c r="O72" s="46">
        <f t="shared" si="22"/>
        <v>0</v>
      </c>
      <c r="P72" s="46">
        <f t="shared" si="22"/>
        <v>0</v>
      </c>
      <c r="Q72" s="46">
        <f t="shared" si="22"/>
        <v>0</v>
      </c>
      <c r="R72" s="46">
        <f t="shared" si="22"/>
        <v>0</v>
      </c>
      <c r="S72" s="46">
        <f t="shared" si="22"/>
        <v>0</v>
      </c>
    </row>
    <row r="73" spans="1:19" ht="14.5">
      <c r="A73" s="151"/>
      <c r="B73" s="136"/>
      <c r="C73" s="136"/>
      <c r="D73" s="136"/>
      <c r="E73" s="136"/>
      <c r="F73" s="136"/>
      <c r="G73" s="136"/>
      <c r="H73" s="149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</row>
    <row r="74" spans="1:19" ht="14.5">
      <c r="A74" s="52" t="s">
        <v>110</v>
      </c>
      <c r="B74" s="54" t="s">
        <v>111</v>
      </c>
      <c r="C74" s="53"/>
      <c r="D74" s="55"/>
      <c r="E74" s="53"/>
      <c r="F74" s="53"/>
      <c r="G74" s="60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</row>
    <row r="75" spans="1:19" ht="14.5">
      <c r="A75" s="56" t="s">
        <v>112</v>
      </c>
      <c r="B75" s="54" t="s">
        <v>113</v>
      </c>
      <c r="C75" s="55">
        <v>500</v>
      </c>
      <c r="D75" s="53">
        <v>113</v>
      </c>
      <c r="E75" s="53">
        <v>300</v>
      </c>
      <c r="F75" s="106">
        <f t="shared" ref="F75:F80" si="23">G75/E75*100</f>
        <v>0</v>
      </c>
      <c r="G75" s="53">
        <f t="shared" ref="G75:G79" si="24">SUM(H75:S75)</f>
        <v>0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</row>
    <row r="76" spans="1:19" ht="14.5">
      <c r="A76" s="56" t="s">
        <v>114</v>
      </c>
      <c r="B76" s="54" t="s">
        <v>115</v>
      </c>
      <c r="C76" s="55">
        <v>100</v>
      </c>
      <c r="D76" s="53">
        <v>283</v>
      </c>
      <c r="E76" s="53">
        <v>300</v>
      </c>
      <c r="F76" s="106">
        <f t="shared" si="23"/>
        <v>0</v>
      </c>
      <c r="G76" s="53">
        <f t="shared" si="24"/>
        <v>0</v>
      </c>
      <c r="H76" s="69"/>
      <c r="I76" s="69"/>
      <c r="J76" s="68"/>
      <c r="K76" s="68"/>
      <c r="L76" s="68"/>
      <c r="M76" s="68"/>
      <c r="N76" s="68"/>
      <c r="O76" s="68"/>
      <c r="P76" s="68"/>
      <c r="Q76" s="68"/>
      <c r="R76" s="68"/>
      <c r="S76" s="68"/>
    </row>
    <row r="77" spans="1:19" ht="14.5">
      <c r="A77" s="56" t="s">
        <v>116</v>
      </c>
      <c r="B77" s="54" t="s">
        <v>117</v>
      </c>
      <c r="C77" s="55">
        <v>300</v>
      </c>
      <c r="D77" s="53">
        <v>305.41000000000003</v>
      </c>
      <c r="E77" s="53">
        <v>300</v>
      </c>
      <c r="F77" s="106">
        <f t="shared" si="23"/>
        <v>0</v>
      </c>
      <c r="G77" s="53">
        <f t="shared" si="24"/>
        <v>0</v>
      </c>
      <c r="H77" s="69"/>
      <c r="I77" s="69"/>
      <c r="J77" s="68"/>
      <c r="K77" s="68"/>
      <c r="L77" s="68"/>
      <c r="M77" s="68"/>
      <c r="N77" s="68"/>
      <c r="O77" s="68"/>
      <c r="P77" s="68"/>
      <c r="Q77" s="68"/>
      <c r="R77" s="68"/>
      <c r="S77" s="68"/>
    </row>
    <row r="78" spans="1:19" ht="14.5">
      <c r="A78" s="56" t="s">
        <v>118</v>
      </c>
      <c r="B78" s="54" t="s">
        <v>119</v>
      </c>
      <c r="C78" s="55">
        <v>500</v>
      </c>
      <c r="D78" s="53"/>
      <c r="E78" s="53">
        <v>500</v>
      </c>
      <c r="F78" s="106">
        <f t="shared" si="23"/>
        <v>0</v>
      </c>
      <c r="G78" s="53">
        <f t="shared" si="24"/>
        <v>0</v>
      </c>
      <c r="H78" s="69"/>
      <c r="I78" s="69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1:19" ht="14.5">
      <c r="A79" s="54" t="s">
        <v>120</v>
      </c>
      <c r="B79" s="54" t="s">
        <v>121</v>
      </c>
      <c r="C79" s="61">
        <v>500</v>
      </c>
      <c r="D79" s="53"/>
      <c r="E79" s="53">
        <v>500</v>
      </c>
      <c r="F79" s="106">
        <f t="shared" si="23"/>
        <v>0</v>
      </c>
      <c r="G79" s="53">
        <f t="shared" si="24"/>
        <v>0</v>
      </c>
      <c r="H79" s="69"/>
      <c r="I79" s="69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1:19" ht="14.5">
      <c r="A80" s="43" t="s">
        <v>45</v>
      </c>
      <c r="B80" s="54" t="s">
        <v>111</v>
      </c>
      <c r="C80" s="55">
        <f>SUBTOTAL(9,C75:C79)</f>
        <v>1900</v>
      </c>
      <c r="D80" s="55">
        <f t="shared" ref="D80:S80" si="25">SUBTOTAL(9,D75:D79)</f>
        <v>701.41000000000008</v>
      </c>
      <c r="E80" s="55">
        <f t="shared" si="25"/>
        <v>1900</v>
      </c>
      <c r="F80" s="106">
        <f t="shared" si="23"/>
        <v>0</v>
      </c>
      <c r="G80" s="55">
        <f t="shared" si="25"/>
        <v>0</v>
      </c>
      <c r="H80" s="55">
        <f t="shared" si="25"/>
        <v>0</v>
      </c>
      <c r="I80" s="55">
        <f t="shared" si="25"/>
        <v>0</v>
      </c>
      <c r="J80" s="55">
        <f t="shared" si="25"/>
        <v>0</v>
      </c>
      <c r="K80" s="55">
        <f t="shared" si="25"/>
        <v>0</v>
      </c>
      <c r="L80" s="55">
        <f t="shared" si="25"/>
        <v>0</v>
      </c>
      <c r="M80" s="55">
        <f t="shared" si="25"/>
        <v>0</v>
      </c>
      <c r="N80" s="55">
        <f t="shared" si="25"/>
        <v>0</v>
      </c>
      <c r="O80" s="55">
        <f t="shared" si="25"/>
        <v>0</v>
      </c>
      <c r="P80" s="55">
        <f t="shared" si="25"/>
        <v>0</v>
      </c>
      <c r="Q80" s="55">
        <f t="shared" si="25"/>
        <v>0</v>
      </c>
      <c r="R80" s="55">
        <f t="shared" si="25"/>
        <v>0</v>
      </c>
      <c r="S80" s="55">
        <f t="shared" si="25"/>
        <v>0</v>
      </c>
    </row>
    <row r="81" spans="1:19" ht="14.5">
      <c r="A81" s="151"/>
      <c r="B81" s="133"/>
      <c r="C81" s="133"/>
      <c r="D81" s="133"/>
      <c r="E81" s="133"/>
      <c r="F81" s="133"/>
      <c r="G81" s="133"/>
      <c r="H81" s="153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</row>
    <row r="82" spans="1:19" ht="14.5">
      <c r="A82" s="44" t="s">
        <v>122</v>
      </c>
      <c r="B82" s="45" t="s">
        <v>123</v>
      </c>
      <c r="C82" s="47"/>
      <c r="D82" s="46"/>
      <c r="E82" s="47"/>
      <c r="F82" s="47"/>
      <c r="G82" s="47"/>
      <c r="H82" s="69"/>
      <c r="I82" s="69"/>
      <c r="J82" s="68"/>
      <c r="K82" s="68"/>
      <c r="L82" s="68"/>
      <c r="M82" s="68"/>
      <c r="N82" s="68"/>
      <c r="O82" s="68"/>
      <c r="P82" s="68"/>
      <c r="Q82" s="68"/>
      <c r="R82" s="68"/>
      <c r="S82" s="68"/>
    </row>
    <row r="83" spans="1:19" ht="14.5">
      <c r="A83" s="59" t="s">
        <v>124</v>
      </c>
      <c r="B83" s="45" t="s">
        <v>125</v>
      </c>
      <c r="C83" s="46">
        <v>1500</v>
      </c>
      <c r="D83" s="47">
        <v>0</v>
      </c>
      <c r="E83" s="46">
        <v>1500</v>
      </c>
      <c r="F83" s="103">
        <f t="shared" ref="F83:F84" si="26">G83/E83*100</f>
        <v>0</v>
      </c>
      <c r="G83" s="47">
        <f t="shared" ref="G83:G93" si="27">SUM(H83:S83)</f>
        <v>0</v>
      </c>
      <c r="H83" s="69"/>
      <c r="I83" s="69"/>
      <c r="J83" s="68"/>
      <c r="K83" s="68"/>
      <c r="L83" s="68"/>
      <c r="M83" s="68"/>
      <c r="N83" s="68"/>
      <c r="O83" s="68"/>
      <c r="P83" s="68"/>
      <c r="Q83" s="68"/>
      <c r="R83" s="68"/>
      <c r="S83" s="68"/>
    </row>
    <row r="84" spans="1:19" ht="14.5">
      <c r="A84" s="59" t="s">
        <v>126</v>
      </c>
      <c r="B84" s="45" t="s">
        <v>127</v>
      </c>
      <c r="C84" s="46">
        <v>6400</v>
      </c>
      <c r="D84" s="47">
        <v>0</v>
      </c>
      <c r="E84" s="46">
        <v>6400</v>
      </c>
      <c r="F84" s="103">
        <f t="shared" si="26"/>
        <v>0</v>
      </c>
      <c r="G84" s="47">
        <f t="shared" si="27"/>
        <v>0</v>
      </c>
      <c r="H84" s="69"/>
      <c r="I84" s="69"/>
      <c r="J84" s="68"/>
      <c r="K84" s="68"/>
      <c r="L84" s="68"/>
      <c r="M84" s="68"/>
      <c r="N84" s="68"/>
      <c r="O84" s="68"/>
      <c r="P84" s="68"/>
      <c r="Q84" s="68"/>
      <c r="R84" s="68"/>
      <c r="S84" s="68"/>
    </row>
    <row r="85" spans="1:19" ht="14.5">
      <c r="A85" s="59" t="s">
        <v>128</v>
      </c>
      <c r="B85" s="45" t="s">
        <v>178</v>
      </c>
      <c r="C85" s="46"/>
      <c r="D85" s="47">
        <v>0</v>
      </c>
      <c r="E85" s="46"/>
      <c r="F85" s="46"/>
      <c r="G85" s="47">
        <f t="shared" si="27"/>
        <v>0</v>
      </c>
      <c r="H85" s="69"/>
      <c r="I85" s="69"/>
      <c r="J85" s="68"/>
      <c r="K85" s="68"/>
      <c r="L85" s="68"/>
      <c r="M85" s="68"/>
      <c r="N85" s="68"/>
      <c r="O85" s="68"/>
      <c r="P85" s="68"/>
      <c r="Q85" s="68"/>
      <c r="R85" s="68"/>
      <c r="S85" s="68"/>
    </row>
    <row r="86" spans="1:19" ht="14.5">
      <c r="A86" s="59" t="s">
        <v>129</v>
      </c>
      <c r="B86" s="45" t="s">
        <v>130</v>
      </c>
      <c r="C86" s="46">
        <v>1500</v>
      </c>
      <c r="D86" s="47">
        <v>1034.53</v>
      </c>
      <c r="E86" s="46">
        <v>7500</v>
      </c>
      <c r="F86" s="103">
        <f t="shared" ref="F86:F94" si="28">G86/E86*100</f>
        <v>0</v>
      </c>
      <c r="G86" s="47">
        <f t="shared" si="27"/>
        <v>0</v>
      </c>
      <c r="H86" s="69"/>
      <c r="I86" s="72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1:19" ht="14.5">
      <c r="A87" s="45" t="s">
        <v>131</v>
      </c>
      <c r="B87" s="59" t="s">
        <v>132</v>
      </c>
      <c r="C87" s="46">
        <v>1000</v>
      </c>
      <c r="D87" s="47">
        <v>0</v>
      </c>
      <c r="E87" s="46">
        <v>1000</v>
      </c>
      <c r="F87" s="103">
        <f t="shared" si="28"/>
        <v>0</v>
      </c>
      <c r="G87" s="47">
        <f t="shared" si="27"/>
        <v>0</v>
      </c>
      <c r="H87" s="69"/>
      <c r="I87" s="69"/>
      <c r="J87" s="68"/>
      <c r="K87" s="68"/>
      <c r="L87" s="68"/>
      <c r="M87" s="68"/>
      <c r="N87" s="68"/>
      <c r="O87" s="68"/>
      <c r="P87" s="68"/>
      <c r="Q87" s="68"/>
      <c r="R87" s="68"/>
      <c r="S87" s="68"/>
    </row>
    <row r="88" spans="1:19" ht="14.5">
      <c r="A88" s="45" t="s">
        <v>133</v>
      </c>
      <c r="B88" s="45" t="s">
        <v>134</v>
      </c>
      <c r="C88" s="46">
        <v>200</v>
      </c>
      <c r="D88" s="47">
        <v>0</v>
      </c>
      <c r="E88" s="46">
        <v>200</v>
      </c>
      <c r="F88" s="103">
        <f t="shared" si="28"/>
        <v>0</v>
      </c>
      <c r="G88" s="47">
        <f t="shared" si="27"/>
        <v>0</v>
      </c>
      <c r="H88" s="69"/>
      <c r="I88" s="69"/>
      <c r="J88" s="68"/>
      <c r="K88" s="68"/>
      <c r="L88" s="68"/>
      <c r="M88" s="68"/>
      <c r="N88" s="68"/>
      <c r="O88" s="68"/>
      <c r="P88" s="68"/>
      <c r="Q88" s="68"/>
      <c r="R88" s="68"/>
      <c r="S88" s="68"/>
    </row>
    <row r="89" spans="1:19" ht="14.5">
      <c r="A89" s="45" t="s">
        <v>135</v>
      </c>
      <c r="B89" s="45" t="s">
        <v>136</v>
      </c>
      <c r="C89" s="46">
        <v>800</v>
      </c>
      <c r="D89" s="47">
        <v>0</v>
      </c>
      <c r="E89" s="46">
        <v>800</v>
      </c>
      <c r="F89" s="103">
        <f t="shared" si="28"/>
        <v>0</v>
      </c>
      <c r="G89" s="47">
        <f t="shared" si="27"/>
        <v>0</v>
      </c>
      <c r="H89" s="69"/>
      <c r="I89" s="69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1:19" ht="14.5">
      <c r="A90" s="45" t="s">
        <v>137</v>
      </c>
      <c r="B90" s="45" t="s">
        <v>179</v>
      </c>
      <c r="C90" s="46">
        <v>300</v>
      </c>
      <c r="D90" s="47">
        <v>0</v>
      </c>
      <c r="E90" s="46">
        <v>300</v>
      </c>
      <c r="F90" s="103">
        <f t="shared" si="28"/>
        <v>0</v>
      </c>
      <c r="G90" s="47">
        <f t="shared" si="27"/>
        <v>0</v>
      </c>
      <c r="H90" s="69"/>
      <c r="I90" s="69"/>
      <c r="J90" s="68"/>
      <c r="K90" s="68"/>
      <c r="L90" s="68"/>
      <c r="M90" s="68"/>
      <c r="N90" s="68"/>
      <c r="O90" s="68"/>
      <c r="P90" s="68"/>
      <c r="Q90" s="68"/>
      <c r="R90" s="68"/>
      <c r="S90" s="68"/>
    </row>
    <row r="91" spans="1:19" ht="14.5">
      <c r="A91" s="45" t="s">
        <v>138</v>
      </c>
      <c r="B91" s="45" t="s">
        <v>139</v>
      </c>
      <c r="C91" s="46">
        <v>500</v>
      </c>
      <c r="D91" s="47">
        <v>27.08</v>
      </c>
      <c r="E91" s="46">
        <v>500</v>
      </c>
      <c r="F91" s="103">
        <f t="shared" si="28"/>
        <v>0</v>
      </c>
      <c r="G91" s="47">
        <f t="shared" si="27"/>
        <v>0</v>
      </c>
      <c r="H91" s="69"/>
      <c r="I91" s="69"/>
      <c r="J91" s="68"/>
      <c r="K91" s="68"/>
      <c r="L91" s="68"/>
      <c r="M91" s="68"/>
      <c r="N91" s="68"/>
      <c r="O91" s="68"/>
      <c r="P91" s="68"/>
      <c r="Q91" s="68"/>
      <c r="R91" s="68"/>
      <c r="S91" s="68"/>
    </row>
    <row r="92" spans="1:19" ht="14.5">
      <c r="A92" s="45" t="s">
        <v>140</v>
      </c>
      <c r="B92" s="45" t="s">
        <v>141</v>
      </c>
      <c r="C92" s="46">
        <v>1200</v>
      </c>
      <c r="D92" s="47">
        <v>100</v>
      </c>
      <c r="E92" s="46">
        <v>1200</v>
      </c>
      <c r="F92" s="103">
        <f t="shared" si="28"/>
        <v>0</v>
      </c>
      <c r="G92" s="47">
        <f t="shared" si="27"/>
        <v>0</v>
      </c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</row>
    <row r="93" spans="1:19" ht="14.5">
      <c r="A93" s="45" t="s">
        <v>142</v>
      </c>
      <c r="B93" s="45" t="s">
        <v>180</v>
      </c>
      <c r="C93" s="46">
        <v>1200</v>
      </c>
      <c r="D93" s="47">
        <v>400</v>
      </c>
      <c r="E93" s="46">
        <v>1200</v>
      </c>
      <c r="F93" s="103">
        <f t="shared" si="28"/>
        <v>0</v>
      </c>
      <c r="G93" s="47">
        <f t="shared" si="27"/>
        <v>0</v>
      </c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</row>
    <row r="94" spans="1:19" ht="14.5">
      <c r="A94" s="51" t="s">
        <v>45</v>
      </c>
      <c r="B94" s="45" t="s">
        <v>123</v>
      </c>
      <c r="C94" s="46">
        <f>SUBTOTAL(9,C83:C93)</f>
        <v>14600</v>
      </c>
      <c r="D94" s="46">
        <f t="shared" ref="D94:S94" si="29">SUBTOTAL(9,D83:D93)</f>
        <v>1561.61</v>
      </c>
      <c r="E94" s="46">
        <f t="shared" si="29"/>
        <v>20600</v>
      </c>
      <c r="F94" s="103">
        <f t="shared" si="28"/>
        <v>0</v>
      </c>
      <c r="G94" s="46">
        <f t="shared" si="29"/>
        <v>0</v>
      </c>
      <c r="H94" s="46">
        <f t="shared" si="29"/>
        <v>0</v>
      </c>
      <c r="I94" s="46">
        <f t="shared" si="29"/>
        <v>0</v>
      </c>
      <c r="J94" s="46">
        <f t="shared" si="29"/>
        <v>0</v>
      </c>
      <c r="K94" s="46">
        <f t="shared" si="29"/>
        <v>0</v>
      </c>
      <c r="L94" s="46">
        <f t="shared" si="29"/>
        <v>0</v>
      </c>
      <c r="M94" s="46">
        <f t="shared" si="29"/>
        <v>0</v>
      </c>
      <c r="N94" s="46">
        <f t="shared" si="29"/>
        <v>0</v>
      </c>
      <c r="O94" s="46">
        <f t="shared" si="29"/>
        <v>0</v>
      </c>
      <c r="P94" s="46">
        <f t="shared" si="29"/>
        <v>0</v>
      </c>
      <c r="Q94" s="46">
        <f t="shared" si="29"/>
        <v>0</v>
      </c>
      <c r="R94" s="46">
        <f t="shared" si="29"/>
        <v>0</v>
      </c>
      <c r="S94" s="46">
        <f t="shared" si="29"/>
        <v>0</v>
      </c>
    </row>
    <row r="95" spans="1:19" ht="14.5">
      <c r="A95" s="151"/>
      <c r="B95" s="133"/>
      <c r="C95" s="133"/>
      <c r="D95" s="133"/>
      <c r="E95" s="133"/>
      <c r="F95" s="133"/>
      <c r="G95" s="133"/>
      <c r="H95" s="149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</row>
    <row r="96" spans="1:19" ht="14.5">
      <c r="A96" s="52" t="s">
        <v>143</v>
      </c>
      <c r="B96" s="54" t="s">
        <v>144</v>
      </c>
      <c r="C96" s="53"/>
      <c r="D96" s="55"/>
      <c r="E96" s="53"/>
      <c r="F96" s="53"/>
      <c r="G96" s="53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</row>
    <row r="97" spans="1:19" ht="14.5">
      <c r="A97" s="56" t="s">
        <v>145</v>
      </c>
      <c r="B97" s="54" t="s">
        <v>146</v>
      </c>
      <c r="C97" s="55">
        <v>600</v>
      </c>
      <c r="D97" s="53">
        <v>0</v>
      </c>
      <c r="E97" s="55">
        <v>600</v>
      </c>
      <c r="F97" s="106">
        <f t="shared" ref="F97:F102" si="30">G97/E97*100</f>
        <v>0</v>
      </c>
      <c r="G97" s="53">
        <f t="shared" ref="G97:G101" si="31">SUM(H97:S97)</f>
        <v>0</v>
      </c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</row>
    <row r="98" spans="1:19" ht="14.5">
      <c r="A98" s="56" t="s">
        <v>147</v>
      </c>
      <c r="B98" s="54" t="s">
        <v>148</v>
      </c>
      <c r="C98" s="55">
        <v>500</v>
      </c>
      <c r="D98" s="53">
        <v>0</v>
      </c>
      <c r="E98" s="55">
        <v>500</v>
      </c>
      <c r="F98" s="106">
        <f t="shared" si="30"/>
        <v>0</v>
      </c>
      <c r="G98" s="53">
        <f t="shared" si="31"/>
        <v>0</v>
      </c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</row>
    <row r="99" spans="1:19" ht="14.5">
      <c r="A99" s="56" t="s">
        <v>149</v>
      </c>
      <c r="B99" s="54" t="s">
        <v>150</v>
      </c>
      <c r="C99" s="55">
        <v>2000</v>
      </c>
      <c r="D99" s="53">
        <v>0</v>
      </c>
      <c r="E99" s="55">
        <v>5000</v>
      </c>
      <c r="F99" s="106">
        <f t="shared" si="30"/>
        <v>0</v>
      </c>
      <c r="G99" s="53">
        <f t="shared" si="31"/>
        <v>0</v>
      </c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</row>
    <row r="100" spans="1:19" ht="14.5">
      <c r="A100" s="56" t="s">
        <v>151</v>
      </c>
      <c r="B100" s="54" t="s">
        <v>152</v>
      </c>
      <c r="C100" s="55">
        <v>200</v>
      </c>
      <c r="D100" s="53">
        <v>0</v>
      </c>
      <c r="E100" s="55">
        <v>200</v>
      </c>
      <c r="F100" s="106">
        <f t="shared" si="30"/>
        <v>0</v>
      </c>
      <c r="G100" s="53">
        <f t="shared" si="31"/>
        <v>0</v>
      </c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</row>
    <row r="101" spans="1:19" ht="14.5">
      <c r="A101" s="54" t="s">
        <v>153</v>
      </c>
      <c r="B101" s="54" t="s">
        <v>154</v>
      </c>
      <c r="C101" s="55">
        <v>200</v>
      </c>
      <c r="D101" s="53">
        <v>0</v>
      </c>
      <c r="E101" s="55">
        <v>200</v>
      </c>
      <c r="F101" s="106">
        <f t="shared" si="30"/>
        <v>0</v>
      </c>
      <c r="G101" s="53">
        <f t="shared" si="31"/>
        <v>0</v>
      </c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</row>
    <row r="102" spans="1:19" ht="14.5">
      <c r="A102" s="43" t="s">
        <v>45</v>
      </c>
      <c r="B102" s="54" t="s">
        <v>144</v>
      </c>
      <c r="C102" s="55">
        <f>SUBTOTAL(9,C97:C101)</f>
        <v>3500</v>
      </c>
      <c r="D102" s="55">
        <f t="shared" ref="D102:S102" si="32">SUBTOTAL(9,D97:D101)</f>
        <v>0</v>
      </c>
      <c r="E102" s="55">
        <f t="shared" si="32"/>
        <v>6500</v>
      </c>
      <c r="F102" s="106">
        <f t="shared" si="30"/>
        <v>0</v>
      </c>
      <c r="G102" s="55">
        <f t="shared" si="32"/>
        <v>0</v>
      </c>
      <c r="H102" s="55">
        <f t="shared" si="32"/>
        <v>0</v>
      </c>
      <c r="I102" s="55">
        <f t="shared" si="32"/>
        <v>0</v>
      </c>
      <c r="J102" s="55">
        <f t="shared" si="32"/>
        <v>0</v>
      </c>
      <c r="K102" s="55">
        <f t="shared" si="32"/>
        <v>0</v>
      </c>
      <c r="L102" s="55">
        <f t="shared" si="32"/>
        <v>0</v>
      </c>
      <c r="M102" s="55">
        <f t="shared" si="32"/>
        <v>0</v>
      </c>
      <c r="N102" s="55">
        <f t="shared" si="32"/>
        <v>0</v>
      </c>
      <c r="O102" s="55">
        <f t="shared" si="32"/>
        <v>0</v>
      </c>
      <c r="P102" s="55">
        <f t="shared" si="32"/>
        <v>0</v>
      </c>
      <c r="Q102" s="55">
        <f t="shared" si="32"/>
        <v>0</v>
      </c>
      <c r="R102" s="55">
        <f t="shared" si="32"/>
        <v>0</v>
      </c>
      <c r="S102" s="55">
        <f t="shared" si="32"/>
        <v>0</v>
      </c>
    </row>
    <row r="103" spans="1:19" ht="14.5">
      <c r="A103" s="150"/>
      <c r="B103" s="133"/>
      <c r="C103" s="133"/>
      <c r="D103" s="133"/>
      <c r="E103" s="133"/>
      <c r="F103" s="133"/>
      <c r="G103" s="133"/>
      <c r="H103" s="149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1:19" ht="14.5">
      <c r="A104" s="44" t="s">
        <v>155</v>
      </c>
      <c r="B104" s="45" t="s">
        <v>156</v>
      </c>
      <c r="C104" s="47"/>
      <c r="D104" s="62"/>
      <c r="E104" s="47"/>
      <c r="F104" s="47"/>
      <c r="G104" s="47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</row>
    <row r="105" spans="1:19" ht="14.5">
      <c r="A105" s="59" t="s">
        <v>157</v>
      </c>
      <c r="B105" s="45" t="s">
        <v>158</v>
      </c>
      <c r="C105" s="47">
        <v>1000</v>
      </c>
      <c r="D105" s="47"/>
      <c r="E105" s="47">
        <v>1000</v>
      </c>
      <c r="F105" s="103">
        <f t="shared" ref="F105:F106" si="33">G105/E105*100</f>
        <v>0</v>
      </c>
      <c r="G105" s="47">
        <f t="shared" ref="G105" si="34">SUM(H105:S105)</f>
        <v>0</v>
      </c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</row>
    <row r="106" spans="1:19" ht="14.5">
      <c r="A106" s="51" t="s">
        <v>45</v>
      </c>
      <c r="B106" s="45" t="s">
        <v>156</v>
      </c>
      <c r="C106" s="46">
        <f>SUBTOTAL(9,C105)</f>
        <v>1000</v>
      </c>
      <c r="D106" s="46">
        <f t="shared" ref="D106:S106" si="35">SUBTOTAL(9,D105)</f>
        <v>0</v>
      </c>
      <c r="E106" s="46">
        <f t="shared" si="35"/>
        <v>1000</v>
      </c>
      <c r="F106" s="103">
        <f t="shared" si="33"/>
        <v>0</v>
      </c>
      <c r="G106" s="46">
        <f t="shared" si="35"/>
        <v>0</v>
      </c>
      <c r="H106" s="46">
        <f t="shared" si="35"/>
        <v>0</v>
      </c>
      <c r="I106" s="46">
        <f t="shared" si="35"/>
        <v>0</v>
      </c>
      <c r="J106" s="46">
        <f t="shared" si="35"/>
        <v>0</v>
      </c>
      <c r="K106" s="46">
        <f t="shared" si="35"/>
        <v>0</v>
      </c>
      <c r="L106" s="46">
        <f t="shared" si="35"/>
        <v>0</v>
      </c>
      <c r="M106" s="46">
        <f t="shared" si="35"/>
        <v>0</v>
      </c>
      <c r="N106" s="46">
        <f t="shared" si="35"/>
        <v>0</v>
      </c>
      <c r="O106" s="46">
        <f t="shared" si="35"/>
        <v>0</v>
      </c>
      <c r="P106" s="46">
        <f t="shared" si="35"/>
        <v>0</v>
      </c>
      <c r="Q106" s="46">
        <f t="shared" si="35"/>
        <v>0</v>
      </c>
      <c r="R106" s="46">
        <f t="shared" si="35"/>
        <v>0</v>
      </c>
      <c r="S106" s="46">
        <f t="shared" si="35"/>
        <v>0</v>
      </c>
    </row>
    <row r="107" spans="1:19" ht="14.5">
      <c r="A107" s="151"/>
      <c r="B107" s="133"/>
      <c r="C107" s="133"/>
      <c r="D107" s="133"/>
      <c r="E107" s="133"/>
      <c r="F107" s="133"/>
      <c r="G107" s="133"/>
      <c r="H107" s="149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</row>
    <row r="108" spans="1:19" ht="14.5">
      <c r="A108" s="52" t="s">
        <v>181</v>
      </c>
      <c r="B108" s="54" t="s">
        <v>159</v>
      </c>
      <c r="C108" s="53"/>
      <c r="D108" s="53"/>
      <c r="E108" s="53"/>
      <c r="F108" s="53"/>
      <c r="G108" s="57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</row>
    <row r="109" spans="1:19" ht="14.5">
      <c r="A109" s="54" t="s">
        <v>160</v>
      </c>
      <c r="B109" s="54" t="s">
        <v>161</v>
      </c>
      <c r="C109" s="63">
        <v>1960.94</v>
      </c>
      <c r="D109" s="53"/>
      <c r="E109" s="63">
        <v>3200.4</v>
      </c>
      <c r="F109" s="106">
        <f t="shared" ref="F109:F110" si="36">G109/E109*100</f>
        <v>0</v>
      </c>
      <c r="G109" s="53">
        <f t="shared" ref="G109" si="37">SUM(H109:S109)</f>
        <v>0</v>
      </c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</row>
    <row r="110" spans="1:19" ht="14.5">
      <c r="A110" s="43" t="s">
        <v>45</v>
      </c>
      <c r="B110" s="54" t="s">
        <v>159</v>
      </c>
      <c r="C110" s="55">
        <f>SUBTOTAL(9,C109)</f>
        <v>1960.94</v>
      </c>
      <c r="D110" s="55">
        <f t="shared" ref="D110:S110" si="38">SUBTOTAL(9,D109)</f>
        <v>0</v>
      </c>
      <c r="E110" s="55">
        <f t="shared" si="38"/>
        <v>3200.4</v>
      </c>
      <c r="F110" s="106">
        <f t="shared" si="36"/>
        <v>0</v>
      </c>
      <c r="G110" s="55">
        <f t="shared" si="38"/>
        <v>0</v>
      </c>
      <c r="H110" s="55">
        <f t="shared" si="38"/>
        <v>0</v>
      </c>
      <c r="I110" s="55">
        <f t="shared" si="38"/>
        <v>0</v>
      </c>
      <c r="J110" s="55">
        <f t="shared" si="38"/>
        <v>0</v>
      </c>
      <c r="K110" s="55">
        <f t="shared" si="38"/>
        <v>0</v>
      </c>
      <c r="L110" s="55">
        <f t="shared" si="38"/>
        <v>0</v>
      </c>
      <c r="M110" s="55">
        <f t="shared" si="38"/>
        <v>0</v>
      </c>
      <c r="N110" s="55">
        <f t="shared" si="38"/>
        <v>0</v>
      </c>
      <c r="O110" s="55">
        <f t="shared" si="38"/>
        <v>0</v>
      </c>
      <c r="P110" s="55">
        <f t="shared" si="38"/>
        <v>0</v>
      </c>
      <c r="Q110" s="55">
        <f t="shared" si="38"/>
        <v>0</v>
      </c>
      <c r="R110" s="55">
        <f t="shared" si="38"/>
        <v>0</v>
      </c>
      <c r="S110" s="55">
        <f t="shared" si="38"/>
        <v>0</v>
      </c>
    </row>
    <row r="111" spans="1:19" ht="14.5">
      <c r="A111" s="150"/>
      <c r="B111" s="133"/>
      <c r="C111" s="133"/>
      <c r="D111" s="133"/>
      <c r="E111" s="133"/>
      <c r="F111" s="133"/>
      <c r="G111" s="133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</row>
    <row r="112" spans="1:19" ht="14.5">
      <c r="A112" s="64"/>
      <c r="B112" s="64" t="s">
        <v>162</v>
      </c>
      <c r="C112" s="65">
        <f>SUBTOTAL(9,C9:C110)</f>
        <v>204890.94</v>
      </c>
      <c r="D112" s="65">
        <f t="shared" ref="D112:S112" si="39">SUBTOTAL(9,D9:D110)</f>
        <v>159271.37</v>
      </c>
      <c r="E112" s="65">
        <f t="shared" si="39"/>
        <v>203490.4</v>
      </c>
      <c r="F112" s="105">
        <f>G112/E112*100</f>
        <v>0</v>
      </c>
      <c r="G112" s="65">
        <f t="shared" si="39"/>
        <v>0</v>
      </c>
      <c r="H112" s="65">
        <f t="shared" si="39"/>
        <v>0</v>
      </c>
      <c r="I112" s="65">
        <f t="shared" si="39"/>
        <v>0</v>
      </c>
      <c r="J112" s="65">
        <f t="shared" si="39"/>
        <v>0</v>
      </c>
      <c r="K112" s="65">
        <f t="shared" si="39"/>
        <v>0</v>
      </c>
      <c r="L112" s="65">
        <f t="shared" si="39"/>
        <v>0</v>
      </c>
      <c r="M112" s="65">
        <f t="shared" si="39"/>
        <v>0</v>
      </c>
      <c r="N112" s="65">
        <f t="shared" si="39"/>
        <v>0</v>
      </c>
      <c r="O112" s="65">
        <f t="shared" si="39"/>
        <v>0</v>
      </c>
      <c r="P112" s="65">
        <f t="shared" si="39"/>
        <v>0</v>
      </c>
      <c r="Q112" s="65">
        <f t="shared" si="39"/>
        <v>0</v>
      </c>
      <c r="R112" s="65">
        <f t="shared" si="39"/>
        <v>0</v>
      </c>
      <c r="S112" s="65">
        <f t="shared" si="39"/>
        <v>0</v>
      </c>
    </row>
    <row r="113" spans="1:19" ht="14.5">
      <c r="A113" s="151"/>
      <c r="B113" s="133"/>
      <c r="C113" s="133"/>
      <c r="D113" s="133"/>
      <c r="E113" s="133"/>
      <c r="F113" s="133"/>
      <c r="G113" s="133"/>
      <c r="H113" s="149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</row>
    <row r="114" spans="1:19" ht="14.5">
      <c r="A114" s="151" t="s">
        <v>163</v>
      </c>
      <c r="B114" s="152"/>
      <c r="C114" s="152"/>
      <c r="D114" s="152"/>
      <c r="E114" s="152"/>
      <c r="F114" s="152"/>
      <c r="G114" s="152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</row>
    <row r="115" spans="1:19" ht="14.5">
      <c r="A115" s="59" t="s">
        <v>164</v>
      </c>
      <c r="B115" s="45" t="s">
        <v>165</v>
      </c>
      <c r="C115" s="47">
        <v>5000</v>
      </c>
      <c r="D115" s="46">
        <v>5350</v>
      </c>
      <c r="E115" s="46">
        <v>5000</v>
      </c>
      <c r="F115" s="103">
        <f t="shared" ref="F115:F117" si="40">G115/E115*100</f>
        <v>0</v>
      </c>
      <c r="G115" s="47">
        <f t="shared" ref="G115:G120" si="41">SUM(H115:S115)</f>
        <v>0</v>
      </c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</row>
    <row r="116" spans="1:19" ht="14.5">
      <c r="A116" s="59" t="s">
        <v>166</v>
      </c>
      <c r="B116" s="45" t="s">
        <v>167</v>
      </c>
      <c r="C116" s="47">
        <v>3000</v>
      </c>
      <c r="D116" s="46">
        <v>3000</v>
      </c>
      <c r="E116" s="46">
        <v>3000</v>
      </c>
      <c r="F116" s="103">
        <f t="shared" si="40"/>
        <v>0</v>
      </c>
      <c r="G116" s="47">
        <f t="shared" si="41"/>
        <v>0</v>
      </c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</row>
    <row r="117" spans="1:19" ht="14.5">
      <c r="A117" s="59" t="s">
        <v>168</v>
      </c>
      <c r="B117" s="45" t="s">
        <v>169</v>
      </c>
      <c r="C117" s="47">
        <v>4000</v>
      </c>
      <c r="D117" s="46">
        <v>4000</v>
      </c>
      <c r="E117" s="46">
        <v>4000</v>
      </c>
      <c r="F117" s="103">
        <f t="shared" si="40"/>
        <v>0</v>
      </c>
      <c r="G117" s="47">
        <f t="shared" si="41"/>
        <v>0</v>
      </c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</row>
    <row r="118" spans="1:19" ht="14.5">
      <c r="A118" s="45" t="s">
        <v>170</v>
      </c>
      <c r="B118" s="45" t="s">
        <v>171</v>
      </c>
      <c r="C118" s="47">
        <v>0</v>
      </c>
      <c r="D118" s="46">
        <v>0</v>
      </c>
      <c r="E118" s="46"/>
      <c r="F118" s="46"/>
      <c r="G118" s="47">
        <f t="shared" si="41"/>
        <v>0</v>
      </c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</row>
    <row r="119" spans="1:19" ht="14.5">
      <c r="A119" s="59" t="s">
        <v>172</v>
      </c>
      <c r="B119" s="45" t="s">
        <v>183</v>
      </c>
      <c r="C119" s="47">
        <v>0</v>
      </c>
      <c r="D119" s="46">
        <v>0</v>
      </c>
      <c r="E119" s="46"/>
      <c r="F119" s="46"/>
      <c r="G119" s="47">
        <f t="shared" si="41"/>
        <v>0</v>
      </c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</row>
    <row r="120" spans="1:19" ht="14.5">
      <c r="A120" s="59" t="s">
        <v>182</v>
      </c>
      <c r="B120" s="45" t="s">
        <v>173</v>
      </c>
      <c r="C120" s="47"/>
      <c r="D120" s="46">
        <v>1688</v>
      </c>
      <c r="E120" s="46">
        <v>10000</v>
      </c>
      <c r="F120" s="103">
        <f t="shared" ref="F120:F121" si="42">G120/E120*100</f>
        <v>0</v>
      </c>
      <c r="G120" s="47">
        <f t="shared" si="41"/>
        <v>0</v>
      </c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</row>
    <row r="121" spans="1:19" ht="14.5">
      <c r="A121" s="51" t="s">
        <v>45</v>
      </c>
      <c r="B121" s="45" t="s">
        <v>174</v>
      </c>
      <c r="C121" s="46">
        <f>SUBTOTAL(9,C115:C120)</f>
        <v>12000</v>
      </c>
      <c r="D121" s="46">
        <f>SUBTOTAL(9,D115:D120)</f>
        <v>14038</v>
      </c>
      <c r="E121" s="46">
        <f>SUBTOTAL(9,E115:E120)</f>
        <v>22000</v>
      </c>
      <c r="F121" s="103">
        <f t="shared" si="42"/>
        <v>0</v>
      </c>
      <c r="G121" s="46">
        <f>SUBTOTAL(9,G115:G120)</f>
        <v>0</v>
      </c>
      <c r="H121" s="46">
        <f t="shared" ref="H121:S121" si="43">SUBTOTAL(9,H115:H120)</f>
        <v>0</v>
      </c>
      <c r="I121" s="46">
        <f t="shared" si="43"/>
        <v>0</v>
      </c>
      <c r="J121" s="46">
        <f t="shared" si="43"/>
        <v>0</v>
      </c>
      <c r="K121" s="46">
        <f t="shared" si="43"/>
        <v>0</v>
      </c>
      <c r="L121" s="46">
        <f t="shared" si="43"/>
        <v>0</v>
      </c>
      <c r="M121" s="46">
        <f t="shared" si="43"/>
        <v>0</v>
      </c>
      <c r="N121" s="46">
        <f t="shared" si="43"/>
        <v>0</v>
      </c>
      <c r="O121" s="46">
        <f t="shared" si="43"/>
        <v>0</v>
      </c>
      <c r="P121" s="46">
        <f t="shared" si="43"/>
        <v>0</v>
      </c>
      <c r="Q121" s="46">
        <f t="shared" si="43"/>
        <v>0</v>
      </c>
      <c r="R121" s="46">
        <f t="shared" si="43"/>
        <v>0</v>
      </c>
      <c r="S121" s="46">
        <f t="shared" si="43"/>
        <v>0</v>
      </c>
    </row>
    <row r="122" spans="1:19" ht="14.5">
      <c r="A122" s="150"/>
      <c r="B122" s="133"/>
      <c r="C122" s="133"/>
      <c r="D122" s="133"/>
      <c r="E122" s="133"/>
      <c r="F122" s="133"/>
      <c r="G122" s="133"/>
      <c r="H122" s="149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</row>
    <row r="123" spans="1:19" ht="14.5">
      <c r="A123" s="64"/>
      <c r="B123" s="64" t="s">
        <v>175</v>
      </c>
      <c r="C123" s="65">
        <f>SUBTOTAL(9,C115:C121)</f>
        <v>12000</v>
      </c>
      <c r="D123" s="65">
        <f>SUBTOTAL(9,D115:D121)</f>
        <v>14038</v>
      </c>
      <c r="E123" s="65">
        <f>SUBTOTAL(9,E115:E121)</f>
        <v>22000</v>
      </c>
      <c r="F123" s="105">
        <f>G123/E123*100</f>
        <v>0</v>
      </c>
      <c r="G123" s="65">
        <f>SUBTOTAL(9,G115:G121)</f>
        <v>0</v>
      </c>
      <c r="H123" s="65">
        <f t="shared" ref="H123:S123" si="44">SUBTOTAL(9,H115:H121)</f>
        <v>0</v>
      </c>
      <c r="I123" s="65">
        <f t="shared" si="44"/>
        <v>0</v>
      </c>
      <c r="J123" s="65">
        <f t="shared" si="44"/>
        <v>0</v>
      </c>
      <c r="K123" s="65">
        <f t="shared" si="44"/>
        <v>0</v>
      </c>
      <c r="L123" s="65">
        <f t="shared" si="44"/>
        <v>0</v>
      </c>
      <c r="M123" s="65">
        <f t="shared" si="44"/>
        <v>0</v>
      </c>
      <c r="N123" s="65">
        <f t="shared" si="44"/>
        <v>0</v>
      </c>
      <c r="O123" s="65">
        <f t="shared" si="44"/>
        <v>0</v>
      </c>
      <c r="P123" s="65">
        <f t="shared" si="44"/>
        <v>0</v>
      </c>
      <c r="Q123" s="65">
        <f t="shared" si="44"/>
        <v>0</v>
      </c>
      <c r="R123" s="65">
        <f t="shared" si="44"/>
        <v>0</v>
      </c>
      <c r="S123" s="65">
        <f t="shared" si="44"/>
        <v>0</v>
      </c>
    </row>
    <row r="124" spans="1:19" ht="14.5">
      <c r="A124" s="151"/>
      <c r="B124" s="133"/>
      <c r="C124" s="133"/>
      <c r="D124" s="133"/>
      <c r="E124" s="133"/>
      <c r="F124" s="133"/>
      <c r="G124" s="133"/>
      <c r="H124" s="149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</row>
    <row r="125" spans="1:19" ht="14.5">
      <c r="A125" s="66"/>
      <c r="B125" s="66" t="s">
        <v>176</v>
      </c>
      <c r="C125" s="67">
        <f>SUBTOTAL(9,C9:C123)</f>
        <v>216890.94</v>
      </c>
      <c r="D125" s="67">
        <f>SUBTOTAL(9,D9:D123)</f>
        <v>173309.37</v>
      </c>
      <c r="E125" s="67">
        <f>SUBTOTAL(9,E9:E123)</f>
        <v>225490.4</v>
      </c>
      <c r="F125" s="104">
        <f>G125/E125*100</f>
        <v>0</v>
      </c>
      <c r="G125" s="67">
        <f>SUBTOTAL(9,G9:G123)</f>
        <v>0</v>
      </c>
      <c r="H125" s="67">
        <f t="shared" ref="H125:S125" si="45">SUBTOTAL(9,H9:H123)</f>
        <v>0</v>
      </c>
      <c r="I125" s="67">
        <f t="shared" si="45"/>
        <v>0</v>
      </c>
      <c r="J125" s="67">
        <f t="shared" si="45"/>
        <v>0</v>
      </c>
      <c r="K125" s="67">
        <f t="shared" si="45"/>
        <v>0</v>
      </c>
      <c r="L125" s="67">
        <f t="shared" si="45"/>
        <v>0</v>
      </c>
      <c r="M125" s="67">
        <f t="shared" si="45"/>
        <v>0</v>
      </c>
      <c r="N125" s="67">
        <f t="shared" si="45"/>
        <v>0</v>
      </c>
      <c r="O125" s="67">
        <f t="shared" si="45"/>
        <v>0</v>
      </c>
      <c r="P125" s="67">
        <f t="shared" si="45"/>
        <v>0</v>
      </c>
      <c r="Q125" s="67">
        <f t="shared" si="45"/>
        <v>0</v>
      </c>
      <c r="R125" s="67">
        <f t="shared" si="45"/>
        <v>0</v>
      </c>
      <c r="S125" s="67">
        <f t="shared" si="45"/>
        <v>0</v>
      </c>
    </row>
    <row r="126" spans="1:19">
      <c r="A126" s="2"/>
      <c r="B126" s="1"/>
      <c r="C126" s="1"/>
      <c r="D126" s="1"/>
      <c r="F126" s="3" t="s">
        <v>251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A1:G1"/>
    <mergeCell ref="A2:G2"/>
    <mergeCell ref="A3:G3"/>
    <mergeCell ref="A5:G5"/>
    <mergeCell ref="A6:G6"/>
    <mergeCell ref="H5:S5"/>
    <mergeCell ref="H6:S6"/>
    <mergeCell ref="A33:G33"/>
    <mergeCell ref="H33:S33"/>
    <mergeCell ref="A49:G49"/>
    <mergeCell ref="H49:S49"/>
    <mergeCell ref="H59:S59"/>
    <mergeCell ref="A66:G66"/>
    <mergeCell ref="H66:S66"/>
    <mergeCell ref="A73:G73"/>
    <mergeCell ref="H73:S73"/>
    <mergeCell ref="A59:G59"/>
    <mergeCell ref="H81:S81"/>
    <mergeCell ref="A95:G95"/>
    <mergeCell ref="H95:S95"/>
    <mergeCell ref="A103:G103"/>
    <mergeCell ref="H103:S103"/>
    <mergeCell ref="A81:G81"/>
    <mergeCell ref="H107:S107"/>
    <mergeCell ref="A122:G122"/>
    <mergeCell ref="A124:G124"/>
    <mergeCell ref="H124:S124"/>
    <mergeCell ref="H122:S122"/>
    <mergeCell ref="H113:S113"/>
    <mergeCell ref="A114:G114"/>
    <mergeCell ref="A107:G107"/>
    <mergeCell ref="A111:G111"/>
    <mergeCell ref="A113:G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2"/>
  <sheetViews>
    <sheetView tabSelected="1" workbookViewId="0">
      <selection activeCell="F15" sqref="F15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58" t="s">
        <v>0</v>
      </c>
      <c r="B1" s="158"/>
      <c r="C1" s="158"/>
      <c r="D1" s="158"/>
    </row>
    <row r="2" spans="1:4" ht="18.5">
      <c r="A2" s="158" t="s">
        <v>258</v>
      </c>
      <c r="B2" s="158"/>
      <c r="C2" s="158"/>
      <c r="D2" s="158"/>
    </row>
    <row r="3" spans="1:4">
      <c r="A3" s="136"/>
      <c r="B3" s="136"/>
      <c r="C3" s="136"/>
      <c r="D3" s="136"/>
    </row>
    <row r="4" spans="1:4">
      <c r="A4" t="s">
        <v>252</v>
      </c>
      <c r="B4" t="str">
        <f>Summary!A22</f>
        <v>Contribution Total</v>
      </c>
      <c r="C4" s="109">
        <f>Summary!E22</f>
        <v>0</v>
      </c>
      <c r="D4" s="109"/>
    </row>
    <row r="5" spans="1:4">
      <c r="B5" t="str">
        <f>Summary!B24</f>
        <v>Korean Language Grant</v>
      </c>
      <c r="C5" s="109">
        <f>Summary!E24</f>
        <v>0</v>
      </c>
      <c r="D5" s="109"/>
    </row>
    <row r="6" spans="1:4">
      <c r="B6" t="str">
        <f>Summary!B25</f>
        <v>Refugee Programme</v>
      </c>
      <c r="C6" s="109">
        <f>Summary!E25</f>
        <v>0</v>
      </c>
      <c r="D6" s="109"/>
    </row>
    <row r="7" spans="1:4">
      <c r="B7" t="str">
        <f>Summary!B26</f>
        <v>United Church Grant</v>
      </c>
      <c r="C7" s="109">
        <f>Summary!E26</f>
        <v>0</v>
      </c>
      <c r="D7" s="109"/>
    </row>
    <row r="8" spans="1:4">
      <c r="B8" t="str">
        <f>Summary!B27</f>
        <v xml:space="preserve">Designated fund </v>
      </c>
      <c r="C8" s="109">
        <f>Summary!E27</f>
        <v>0</v>
      </c>
      <c r="D8" s="109"/>
    </row>
    <row r="9" spans="1:4">
      <c r="C9" s="109"/>
      <c r="D9" s="109"/>
    </row>
    <row r="10" spans="1:4">
      <c r="A10" t="s">
        <v>253</v>
      </c>
      <c r="B10" t="str">
        <f>Summary!G33</f>
        <v>Total Expenditure</v>
      </c>
      <c r="C10" s="110">
        <f>Summary!K33</f>
        <v>0</v>
      </c>
      <c r="D10" s="109"/>
    </row>
    <row r="11" spans="1:4">
      <c r="B11" t="s">
        <v>256</v>
      </c>
      <c r="C11" s="109"/>
      <c r="D11" s="109">
        <f>SUM(C4:C8)-C10</f>
        <v>0</v>
      </c>
    </row>
    <row r="12" spans="1:4">
      <c r="C12" s="109"/>
      <c r="D12" s="109"/>
    </row>
    <row r="13" spans="1:4">
      <c r="A13" t="s">
        <v>252</v>
      </c>
      <c r="B13" t="str">
        <f>Summary!B32</f>
        <v>Trustee Fund Transfers</v>
      </c>
      <c r="C13" s="109"/>
      <c r="D13" s="111">
        <f>Summary!E32</f>
        <v>0</v>
      </c>
    </row>
    <row r="14" spans="1:4">
      <c r="B14" t="s">
        <v>257</v>
      </c>
      <c r="C14" s="109"/>
      <c r="D14" s="109">
        <f>D11+D13</f>
        <v>0</v>
      </c>
    </row>
    <row r="15" spans="1:4">
      <c r="C15" s="109"/>
      <c r="D15" s="109"/>
    </row>
    <row r="16" spans="1:4">
      <c r="C16" s="109"/>
      <c r="D16" s="109"/>
    </row>
    <row r="17" spans="1:4">
      <c r="A17" t="s">
        <v>252</v>
      </c>
      <c r="B17" t="str">
        <f>Summary!B31</f>
        <v>Beginning Balance</v>
      </c>
      <c r="C17" s="109"/>
      <c r="D17" s="109">
        <f>Summary!C31</f>
        <v>57490.400000000001</v>
      </c>
    </row>
    <row r="18" spans="1:4">
      <c r="B18" t="s">
        <v>254</v>
      </c>
      <c r="C18" s="109"/>
      <c r="D18" s="109">
        <v>0</v>
      </c>
    </row>
    <row r="19" spans="1:4">
      <c r="C19" s="109"/>
      <c r="D19" s="109"/>
    </row>
    <row r="20" spans="1:4">
      <c r="C20" s="109"/>
      <c r="D20" s="109"/>
    </row>
    <row r="21" spans="1:4" ht="15" thickBot="1">
      <c r="B21" t="s">
        <v>255</v>
      </c>
      <c r="C21" s="109"/>
      <c r="D21" s="159">
        <f>D14+D17+D18</f>
        <v>57490.400000000001</v>
      </c>
    </row>
    <row r="22" spans="1:4" ht="15" thickTop="1"/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2021-02-26T02:12:02Z</cp:lastPrinted>
  <dcterms:created xsi:type="dcterms:W3CDTF">2021-02-24T19:56:33Z</dcterms:created>
  <dcterms:modified xsi:type="dcterms:W3CDTF">2021-04-02T18:55:50Z</dcterms:modified>
</cp:coreProperties>
</file>