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F051C835-1089-4D75-9BDE-24D074746C6C}" xr6:coauthVersionLast="47" xr6:coauthVersionMax="47" xr10:uidLastSave="{00000000-0000-0000-0000-000000000000}"/>
  <bookViews>
    <workbookView xWindow="14160" yWindow="-15090" windowWidth="14160" windowHeight="13950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B8" i="4"/>
  <c r="K22" i="1"/>
  <c r="K21" i="1"/>
  <c r="I22" i="1"/>
  <c r="I21" i="1"/>
  <c r="E27" i="1"/>
  <c r="E26" i="1"/>
  <c r="C27" i="1"/>
  <c r="C26" i="1"/>
  <c r="J22" i="1"/>
  <c r="G27" i="2"/>
  <c r="G26" i="2"/>
  <c r="D26" i="1"/>
  <c r="H24" i="1"/>
  <c r="H23" i="1"/>
  <c r="H22" i="1"/>
  <c r="H21" i="1"/>
  <c r="H20" i="1"/>
  <c r="H19" i="1"/>
  <c r="H18" i="1"/>
  <c r="H15" i="1"/>
  <c r="H14" i="1"/>
  <c r="H13" i="1"/>
  <c r="H12" i="1"/>
  <c r="H11" i="1"/>
  <c r="H10" i="1"/>
  <c r="H9" i="1"/>
  <c r="H8" i="1"/>
  <c r="H7" i="1"/>
  <c r="H6" i="1"/>
  <c r="J21" i="1" l="1"/>
  <c r="D27" i="1"/>
  <c r="K5" i="1"/>
  <c r="I5" i="1"/>
  <c r="B28" i="1" l="1"/>
  <c r="B27" i="1"/>
  <c r="B26" i="1"/>
  <c r="B25" i="1"/>
  <c r="B24" i="1"/>
  <c r="B7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E5" i="1"/>
  <c r="C5" i="1"/>
  <c r="G118" i="3" l="1"/>
  <c r="G117" i="3"/>
  <c r="B18" i="4" l="1"/>
  <c r="B14" i="4"/>
  <c r="B11" i="4"/>
  <c r="B9" i="4"/>
  <c r="B7" i="4"/>
  <c r="B6" i="4"/>
  <c r="B5" i="4"/>
  <c r="B4" i="4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H123" i="3" s="1"/>
  <c r="S109" i="3"/>
  <c r="R109" i="3"/>
  <c r="Q109" i="3"/>
  <c r="P109" i="3"/>
  <c r="O109" i="3"/>
  <c r="N109" i="3"/>
  <c r="M109" i="3"/>
  <c r="L109" i="3"/>
  <c r="K109" i="3"/>
  <c r="J109" i="3"/>
  <c r="I109" i="3"/>
  <c r="H109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S93" i="3"/>
  <c r="R93" i="3"/>
  <c r="Q93" i="3"/>
  <c r="P93" i="3"/>
  <c r="O93" i="3"/>
  <c r="N93" i="3"/>
  <c r="M93" i="3"/>
  <c r="L93" i="3"/>
  <c r="K93" i="3"/>
  <c r="J93" i="3"/>
  <c r="I93" i="3"/>
  <c r="H93" i="3"/>
  <c r="S79" i="3"/>
  <c r="R79" i="3"/>
  <c r="Q79" i="3"/>
  <c r="P79" i="3"/>
  <c r="O79" i="3"/>
  <c r="N79" i="3"/>
  <c r="M79" i="3"/>
  <c r="L79" i="3"/>
  <c r="K79" i="3"/>
  <c r="J79" i="3"/>
  <c r="I79" i="3"/>
  <c r="H79" i="3"/>
  <c r="S71" i="3"/>
  <c r="R71" i="3"/>
  <c r="Q71" i="3"/>
  <c r="P71" i="3"/>
  <c r="O71" i="3"/>
  <c r="N71" i="3"/>
  <c r="M71" i="3"/>
  <c r="L71" i="3"/>
  <c r="K71" i="3"/>
  <c r="J71" i="3"/>
  <c r="I71" i="3"/>
  <c r="H71" i="3"/>
  <c r="S64" i="3"/>
  <c r="R64" i="3"/>
  <c r="Q64" i="3"/>
  <c r="P64" i="3"/>
  <c r="O64" i="3"/>
  <c r="N64" i="3"/>
  <c r="M64" i="3"/>
  <c r="L64" i="3"/>
  <c r="K64" i="3"/>
  <c r="J64" i="3"/>
  <c r="I64" i="3"/>
  <c r="H64" i="3"/>
  <c r="S57" i="3"/>
  <c r="R57" i="3"/>
  <c r="Q57" i="3"/>
  <c r="P57" i="3"/>
  <c r="O57" i="3"/>
  <c r="N57" i="3"/>
  <c r="M57" i="3"/>
  <c r="L57" i="3"/>
  <c r="K57" i="3"/>
  <c r="J57" i="3"/>
  <c r="I57" i="3"/>
  <c r="H57" i="3"/>
  <c r="S47" i="3"/>
  <c r="R47" i="3"/>
  <c r="Q47" i="3"/>
  <c r="P47" i="3"/>
  <c r="O47" i="3"/>
  <c r="N47" i="3"/>
  <c r="M47" i="3"/>
  <c r="L47" i="3"/>
  <c r="K47" i="3"/>
  <c r="J47" i="3"/>
  <c r="I47" i="3"/>
  <c r="H47" i="3"/>
  <c r="S32" i="3"/>
  <c r="R32" i="3"/>
  <c r="Q32" i="3"/>
  <c r="P32" i="3"/>
  <c r="O32" i="3"/>
  <c r="N32" i="3"/>
  <c r="M32" i="3"/>
  <c r="L32" i="3"/>
  <c r="K32" i="3"/>
  <c r="J32" i="3"/>
  <c r="I32" i="3"/>
  <c r="H32" i="3"/>
  <c r="S29" i="2"/>
  <c r="R29" i="2"/>
  <c r="Q29" i="2"/>
  <c r="P29" i="2"/>
  <c r="O29" i="2"/>
  <c r="N29" i="2"/>
  <c r="M29" i="2"/>
  <c r="L29" i="2"/>
  <c r="K29" i="2"/>
  <c r="J29" i="2"/>
  <c r="I29" i="2"/>
  <c r="H29" i="2"/>
  <c r="S22" i="2"/>
  <c r="R22" i="2"/>
  <c r="Q22" i="2"/>
  <c r="P22" i="2"/>
  <c r="O22" i="2"/>
  <c r="N22" i="2"/>
  <c r="M22" i="2"/>
  <c r="L22" i="2"/>
  <c r="K22" i="2"/>
  <c r="J22" i="2"/>
  <c r="I22" i="2"/>
  <c r="H22" i="2"/>
  <c r="I24" i="1"/>
  <c r="I23" i="1"/>
  <c r="I20" i="1"/>
  <c r="I19" i="1"/>
  <c r="I18" i="1"/>
  <c r="C33" i="1"/>
  <c r="C32" i="1"/>
  <c r="D18" i="4" s="1"/>
  <c r="C28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3" i="2"/>
  <c r="E33" i="1" s="1"/>
  <c r="G28" i="2"/>
  <c r="E28" i="1" s="1"/>
  <c r="C9" i="4" s="1"/>
  <c r="C7" i="4"/>
  <c r="G25" i="2"/>
  <c r="E25" i="1" s="1"/>
  <c r="C6" i="4" s="1"/>
  <c r="G24" i="2"/>
  <c r="F24" i="2" s="1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F6" i="2" s="1"/>
  <c r="E29" i="2"/>
  <c r="D29" i="2"/>
  <c r="C29" i="2"/>
  <c r="E22" i="2"/>
  <c r="D22" i="2"/>
  <c r="C22" i="2"/>
  <c r="G120" i="3"/>
  <c r="K24" i="1" s="1"/>
  <c r="G119" i="3"/>
  <c r="K23" i="1" s="1"/>
  <c r="G116" i="3"/>
  <c r="K20" i="1" s="1"/>
  <c r="G115" i="3"/>
  <c r="K19" i="1" s="1"/>
  <c r="G114" i="3"/>
  <c r="K18" i="1" s="1"/>
  <c r="G108" i="3"/>
  <c r="G109" i="3" s="1"/>
  <c r="K15" i="1" s="1"/>
  <c r="G104" i="3"/>
  <c r="G105" i="3" s="1"/>
  <c r="K14" i="1" s="1"/>
  <c r="G100" i="3"/>
  <c r="F100" i="3" s="1"/>
  <c r="G99" i="3"/>
  <c r="F99" i="3" s="1"/>
  <c r="G98" i="3"/>
  <c r="F98" i="3" s="1"/>
  <c r="G97" i="3"/>
  <c r="F97" i="3" s="1"/>
  <c r="G96" i="3"/>
  <c r="F96" i="3" s="1"/>
  <c r="G92" i="3"/>
  <c r="G91" i="3"/>
  <c r="G90" i="3"/>
  <c r="F90" i="3" s="1"/>
  <c r="G89" i="3"/>
  <c r="F89" i="3" s="1"/>
  <c r="G88" i="3"/>
  <c r="F88" i="3" s="1"/>
  <c r="G87" i="3"/>
  <c r="F87" i="3" s="1"/>
  <c r="G86" i="3"/>
  <c r="F86" i="3" s="1"/>
  <c r="G85" i="3"/>
  <c r="F85" i="3" s="1"/>
  <c r="G84" i="3"/>
  <c r="G83" i="3"/>
  <c r="G82" i="3"/>
  <c r="F82" i="3" s="1"/>
  <c r="G78" i="3"/>
  <c r="F78" i="3" s="1"/>
  <c r="G77" i="3"/>
  <c r="F77" i="3" s="1"/>
  <c r="G76" i="3"/>
  <c r="F76" i="3" s="1"/>
  <c r="G75" i="3"/>
  <c r="F75" i="3" s="1"/>
  <c r="G74" i="3"/>
  <c r="F74" i="3" s="1"/>
  <c r="G70" i="3"/>
  <c r="G69" i="3"/>
  <c r="F69" i="3" s="1"/>
  <c r="G68" i="3"/>
  <c r="F68" i="3" s="1"/>
  <c r="G67" i="3"/>
  <c r="F67" i="3" s="1"/>
  <c r="G63" i="3"/>
  <c r="F63" i="3" s="1"/>
  <c r="G62" i="3"/>
  <c r="F62" i="3" s="1"/>
  <c r="G61" i="3"/>
  <c r="F61" i="3" s="1"/>
  <c r="G60" i="3"/>
  <c r="F60" i="3" s="1"/>
  <c r="G56" i="3"/>
  <c r="F56" i="3" s="1"/>
  <c r="G55" i="3"/>
  <c r="G54" i="3"/>
  <c r="F54" i="3" s="1"/>
  <c r="G53" i="3"/>
  <c r="F53" i="3" s="1"/>
  <c r="G52" i="3"/>
  <c r="F52" i="3" s="1"/>
  <c r="G51" i="3"/>
  <c r="F51" i="3" s="1"/>
  <c r="G50" i="3"/>
  <c r="F50" i="3" s="1"/>
  <c r="G46" i="3"/>
  <c r="F46" i="3" s="1"/>
  <c r="G45" i="3"/>
  <c r="F45" i="3" s="1"/>
  <c r="G44" i="3"/>
  <c r="F44" i="3" s="1"/>
  <c r="G43" i="3"/>
  <c r="F43" i="3" s="1"/>
  <c r="G42" i="3"/>
  <c r="F42" i="3" s="1"/>
  <c r="G41" i="3"/>
  <c r="F41" i="3" s="1"/>
  <c r="G40" i="3"/>
  <c r="F40" i="3" s="1"/>
  <c r="G39" i="3"/>
  <c r="F39" i="3" s="1"/>
  <c r="G38" i="3"/>
  <c r="G37" i="3"/>
  <c r="F37" i="3" s="1"/>
  <c r="G36" i="3"/>
  <c r="F36" i="3" s="1"/>
  <c r="G35" i="3"/>
  <c r="F35" i="3" s="1"/>
  <c r="G31" i="3"/>
  <c r="F31" i="3" s="1"/>
  <c r="G29" i="3"/>
  <c r="G28" i="3"/>
  <c r="F28" i="3" s="1"/>
  <c r="G27" i="3"/>
  <c r="F27" i="3" s="1"/>
  <c r="G26" i="3"/>
  <c r="F26" i="3" s="1"/>
  <c r="G24" i="3"/>
  <c r="F24" i="3" s="1"/>
  <c r="G23" i="3"/>
  <c r="F23" i="3" s="1"/>
  <c r="G22" i="3"/>
  <c r="F22" i="3" s="1"/>
  <c r="G20" i="3"/>
  <c r="F20" i="3" s="1"/>
  <c r="G19" i="3"/>
  <c r="F19" i="3" s="1"/>
  <c r="G18" i="3"/>
  <c r="F18" i="3" s="1"/>
  <c r="G16" i="3"/>
  <c r="F16" i="3" s="1"/>
  <c r="G15" i="3"/>
  <c r="F15" i="3" s="1"/>
  <c r="G14" i="3"/>
  <c r="F14" i="3" s="1"/>
  <c r="G13" i="3"/>
  <c r="F13" i="3" s="1"/>
  <c r="G12" i="3"/>
  <c r="F12" i="3" s="1"/>
  <c r="G11" i="3"/>
  <c r="F11" i="3" s="1"/>
  <c r="G10" i="3"/>
  <c r="F10" i="3" s="1"/>
  <c r="G9" i="3"/>
  <c r="F9" i="3" s="1"/>
  <c r="E121" i="3"/>
  <c r="D121" i="3"/>
  <c r="D123" i="3" s="1"/>
  <c r="E109" i="3"/>
  <c r="D109" i="3"/>
  <c r="E105" i="3"/>
  <c r="D105" i="3"/>
  <c r="E101" i="3"/>
  <c r="D101" i="3"/>
  <c r="E93" i="3"/>
  <c r="D93" i="3"/>
  <c r="E79" i="3"/>
  <c r="D79" i="3"/>
  <c r="E71" i="3"/>
  <c r="D71" i="3"/>
  <c r="E64" i="3"/>
  <c r="D64" i="3"/>
  <c r="E57" i="3"/>
  <c r="D57" i="3"/>
  <c r="C121" i="3"/>
  <c r="C123" i="3" s="1"/>
  <c r="C109" i="3"/>
  <c r="C105" i="3"/>
  <c r="C101" i="3"/>
  <c r="C93" i="3"/>
  <c r="C79" i="3"/>
  <c r="C71" i="3"/>
  <c r="C64" i="3"/>
  <c r="C57" i="3"/>
  <c r="E47" i="3"/>
  <c r="D47" i="3"/>
  <c r="C47" i="3"/>
  <c r="E32" i="3"/>
  <c r="D32" i="3"/>
  <c r="C32" i="3"/>
  <c r="M31" i="2" l="1"/>
  <c r="M34" i="2" s="1"/>
  <c r="F12" i="2"/>
  <c r="N31" i="2"/>
  <c r="N34" i="2" s="1"/>
  <c r="F17" i="2"/>
  <c r="F20" i="2"/>
  <c r="F9" i="2"/>
  <c r="D33" i="1"/>
  <c r="I11" i="1"/>
  <c r="I8" i="1"/>
  <c r="I12" i="1"/>
  <c r="I9" i="1"/>
  <c r="I13" i="1"/>
  <c r="I15" i="1"/>
  <c r="J15" i="1" s="1"/>
  <c r="I10" i="1"/>
  <c r="I14" i="1"/>
  <c r="J14" i="1" s="1"/>
  <c r="I7" i="1"/>
  <c r="F116" i="3"/>
  <c r="J19" i="1"/>
  <c r="F104" i="3"/>
  <c r="E123" i="3"/>
  <c r="L111" i="3"/>
  <c r="L125" i="3" s="1"/>
  <c r="I6" i="1"/>
  <c r="M111" i="3"/>
  <c r="M125" i="3" s="1"/>
  <c r="F13" i="2"/>
  <c r="E24" i="1"/>
  <c r="C5" i="4" s="1"/>
  <c r="F14" i="2"/>
  <c r="F105" i="3"/>
  <c r="F7" i="2"/>
  <c r="F114" i="3"/>
  <c r="F15" i="2"/>
  <c r="F25" i="2"/>
  <c r="O31" i="2"/>
  <c r="O34" i="2" s="1"/>
  <c r="F8" i="2"/>
  <c r="F16" i="2"/>
  <c r="F28" i="2"/>
  <c r="F115" i="3"/>
  <c r="H31" i="2"/>
  <c r="H34" i="2" s="1"/>
  <c r="D14" i="4"/>
  <c r="I111" i="3"/>
  <c r="I125" i="3" s="1"/>
  <c r="Q111" i="3"/>
  <c r="Q125" i="3" s="1"/>
  <c r="F10" i="2"/>
  <c r="F18" i="2"/>
  <c r="F120" i="3"/>
  <c r="F108" i="3"/>
  <c r="F11" i="2"/>
  <c r="F19" i="2"/>
  <c r="F109" i="3"/>
  <c r="J111" i="3"/>
  <c r="J125" i="3" s="1"/>
  <c r="R111" i="3"/>
  <c r="R125" i="3" s="1"/>
  <c r="K111" i="3"/>
  <c r="K125" i="3" s="1"/>
  <c r="S111" i="3"/>
  <c r="S125" i="3" s="1"/>
  <c r="G64" i="3"/>
  <c r="J20" i="1"/>
  <c r="N111" i="3"/>
  <c r="N125" i="3" s="1"/>
  <c r="O111" i="3"/>
  <c r="O125" i="3" s="1"/>
  <c r="H111" i="3"/>
  <c r="H125" i="3" s="1"/>
  <c r="J24" i="1"/>
  <c r="P111" i="3"/>
  <c r="P125" i="3" s="1"/>
  <c r="G71" i="3"/>
  <c r="G93" i="3"/>
  <c r="C31" i="2"/>
  <c r="C34" i="2" s="1"/>
  <c r="L31" i="2"/>
  <c r="L34" i="2" s="1"/>
  <c r="P31" i="2"/>
  <c r="P34" i="2" s="1"/>
  <c r="I31" i="2"/>
  <c r="I34" i="2" s="1"/>
  <c r="Q31" i="2"/>
  <c r="Q34" i="2" s="1"/>
  <c r="J31" i="2"/>
  <c r="J34" i="2" s="1"/>
  <c r="R31" i="2"/>
  <c r="R34" i="2" s="1"/>
  <c r="G22" i="2"/>
  <c r="F22" i="2" s="1"/>
  <c r="G29" i="2"/>
  <c r="F29" i="2" s="1"/>
  <c r="K31" i="2"/>
  <c r="K34" i="2" s="1"/>
  <c r="S31" i="2"/>
  <c r="S34" i="2" s="1"/>
  <c r="E6" i="1"/>
  <c r="D6" i="1" s="1"/>
  <c r="K25" i="1"/>
  <c r="I25" i="1"/>
  <c r="J18" i="1"/>
  <c r="D9" i="1"/>
  <c r="D17" i="1"/>
  <c r="D28" i="1"/>
  <c r="D11" i="1"/>
  <c r="D19" i="1"/>
  <c r="D7" i="1"/>
  <c r="D15" i="1"/>
  <c r="D12" i="1"/>
  <c r="D20" i="1"/>
  <c r="D13" i="1"/>
  <c r="D10" i="1"/>
  <c r="D18" i="1"/>
  <c r="D25" i="1"/>
  <c r="D14" i="1"/>
  <c r="D8" i="1"/>
  <c r="D16" i="1"/>
  <c r="E111" i="3"/>
  <c r="G79" i="3"/>
  <c r="G101" i="3"/>
  <c r="C111" i="3"/>
  <c r="C125" i="3" s="1"/>
  <c r="G57" i="3"/>
  <c r="G121" i="3"/>
  <c r="D111" i="3"/>
  <c r="D125" i="3" s="1"/>
  <c r="G47" i="3"/>
  <c r="C29" i="1"/>
  <c r="C22" i="1"/>
  <c r="E31" i="2"/>
  <c r="D31" i="2"/>
  <c r="D34" i="2" s="1"/>
  <c r="G32" i="3"/>
  <c r="K6" i="1" s="1"/>
  <c r="E29" i="1" l="1"/>
  <c r="D29" i="1" s="1"/>
  <c r="G31" i="2"/>
  <c r="G34" i="2" s="1"/>
  <c r="I16" i="1"/>
  <c r="I34" i="1" s="1"/>
  <c r="D24" i="1"/>
  <c r="K11" i="1"/>
  <c r="J11" i="1" s="1"/>
  <c r="F79" i="3"/>
  <c r="K12" i="1"/>
  <c r="J12" i="1" s="1"/>
  <c r="F93" i="3"/>
  <c r="K10" i="1"/>
  <c r="J10" i="1" s="1"/>
  <c r="F71" i="3"/>
  <c r="K13" i="1"/>
  <c r="J13" i="1" s="1"/>
  <c r="F101" i="3"/>
  <c r="G123" i="3"/>
  <c r="F123" i="3" s="1"/>
  <c r="F121" i="3"/>
  <c r="F32" i="3"/>
  <c r="K7" i="1"/>
  <c r="J7" i="1" s="1"/>
  <c r="F47" i="3"/>
  <c r="K8" i="1"/>
  <c r="J8" i="1" s="1"/>
  <c r="F57" i="3"/>
  <c r="K9" i="1"/>
  <c r="J9" i="1" s="1"/>
  <c r="F64" i="3"/>
  <c r="E125" i="3"/>
  <c r="E22" i="1"/>
  <c r="J6" i="1"/>
  <c r="J25" i="1"/>
  <c r="G111" i="3"/>
  <c r="C31" i="1"/>
  <c r="C34" i="1" s="1"/>
  <c r="E34" i="2"/>
  <c r="E31" i="1" l="1"/>
  <c r="D31" i="1" s="1"/>
  <c r="F31" i="2"/>
  <c r="F34" i="2"/>
  <c r="G125" i="3"/>
  <c r="F125" i="3" s="1"/>
  <c r="F111" i="3"/>
  <c r="K16" i="1"/>
  <c r="K34" i="1" s="1"/>
  <c r="C11" i="4" s="1"/>
  <c r="D22" i="1"/>
  <c r="C4" i="4"/>
  <c r="E34" i="1" l="1"/>
  <c r="D34" i="1" s="1"/>
  <c r="D12" i="4"/>
  <c r="D15" i="4" s="1"/>
  <c r="D22" i="4" s="1"/>
  <c r="J16" i="1"/>
  <c r="J34" i="1"/>
</calcChain>
</file>

<file path=xl/sharedStrings.xml><?xml version="1.0" encoding="utf-8"?>
<sst xmlns="http://schemas.openxmlformats.org/spreadsheetml/2006/main" count="303" uniqueCount="253">
  <si>
    <t>Alpha Korean United Church</t>
  </si>
  <si>
    <t>항목번호 / Acct. #</t>
  </si>
  <si>
    <t>항목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</si>
  <si>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</si>
  <si>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</si>
  <si>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</si>
  <si>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</si>
  <si>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</si>
  <si>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</si>
  <si>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</si>
  <si>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</si>
  <si>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</si>
  <si>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</si>
  <si>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</si>
  <si>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</si>
  <si>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</si>
  <si>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</si>
  <si>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</si>
  <si>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</si>
  <si>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</si>
  <si>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</si>
  <si>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</si>
  <si>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</si>
  <si>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</si>
  <si>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</si>
  <si>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</si>
  <si>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</si>
  <si>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</si>
  <si>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</si>
  <si>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</si>
  <si>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</si>
  <si>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</si>
  <si>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</si>
  <si>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</si>
  <si>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</si>
  <si>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</si>
  <si>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</si>
  <si>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</si>
  <si>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</si>
  <si>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</si>
  <si>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</si>
  <si>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</si>
  <si>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</si>
  <si>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</si>
  <si>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</si>
  <si>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</si>
  <si>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</si>
  <si>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</si>
  <si>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</si>
  <si>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</si>
  <si>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</si>
  <si>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</si>
  <si>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01-5626-061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</si>
  <si>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</si>
  <si>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</si>
  <si>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</si>
  <si>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</si>
  <si>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</si>
  <si>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</si>
  <si>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</si>
  <si>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</si>
  <si>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</si>
  <si>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</si>
  <si>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</si>
  <si>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</si>
  <si>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</si>
  <si>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</si>
  <si>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</si>
  <si>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</si>
  <si>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</si>
  <si>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</si>
  <si>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</si>
  <si>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</si>
  <si>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</si>
  <si>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</si>
  <si>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</si>
  <si>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</si>
  <si>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</si>
  <si>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</si>
  <si>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</si>
  <si>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</si>
  <si>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</si>
  <si>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</si>
  <si>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</si>
  <si>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</si>
  <si>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</si>
  <si>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</si>
  <si>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</si>
  <si>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</si>
  <si>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</si>
  <si>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</si>
  <si>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</si>
  <si>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</si>
  <si>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</si>
  <si>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</si>
  <si>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</si>
  <si>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</si>
  <si>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</si>
  <si>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</si>
  <si>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</si>
  <si>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</si>
  <si>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</si>
  <si>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</si>
  <si>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</si>
  <si>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</si>
  <si>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</si>
  <si>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</si>
  <si>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</si>
  <si>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</si>
  <si>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</si>
  <si>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</si>
  <si>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01-5335-062</t>
  </si>
  <si>
    <t>교회홍보용 인쇄물</t>
  </si>
  <si>
    <t>01-5336-062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</si>
  <si>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</si>
  <si>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</si>
  <si>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</si>
  <si>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</si>
  <si>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</si>
  <si>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</si>
  <si>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</si>
  <si>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</si>
  <si>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</si>
  <si>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</si>
  <si>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</si>
  <si>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</si>
  <si>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</si>
  <si>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</si>
  <si>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</si>
  <si>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</si>
  <si>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</si>
  <si>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</si>
  <si>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</si>
  <si>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</si>
  <si>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</si>
  <si>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</si>
  <si>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</si>
  <si>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</si>
  <si>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</si>
  <si>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</si>
  <si>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</si>
  <si>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</si>
  <si>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</si>
  <si>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</si>
  <si>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</si>
  <si>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</si>
  <si>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</si>
  <si>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</si>
  <si>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</si>
  <si>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</si>
  <si>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</si>
  <si>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</si>
  <si>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</si>
  <si>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</si>
  <si>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</si>
  <si>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</si>
  <si>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</si>
  <si>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05-7512-022</t>
  </si>
  <si>
    <t>05-7513-022</t>
  </si>
  <si>
    <t>Refugee Assist</t>
  </si>
  <si>
    <t>05-7514-022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</si>
  <si>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</si>
  <si>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</si>
  <si>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</si>
  <si>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</si>
  <si>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</si>
  <si>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</si>
  <si>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</si>
  <si>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</si>
  <si>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</si>
  <si>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</si>
  <si>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</si>
  <si>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</si>
  <si>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</si>
  <si>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</si>
  <si>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</si>
  <si>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</si>
  <si>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</si>
  <si>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</si>
  <si>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</si>
  <si>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</si>
  <si>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</si>
  <si>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</si>
  <si>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</si>
  <si>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</si>
  <si>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</si>
  <si>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</si>
  <si>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</si>
  <si>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</si>
  <si>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</si>
  <si>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</si>
  <si>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</si>
  <si>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</si>
  <si>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</si>
  <si>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</si>
  <si>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</si>
  <si>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</si>
  <si>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</si>
  <si>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</si>
  <si>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</si>
  <si>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</si>
  <si>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</si>
  <si>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</si>
  <si>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</si>
  <si>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</si>
  <si>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</si>
  <si>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</si>
  <si>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</si>
  <si>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</si>
  <si>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</si>
  <si>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</si>
  <si>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</si>
  <si>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</si>
  <si>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</si>
  <si>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</si>
  <si>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</si>
  <si>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</si>
  <si>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</si>
  <si>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</si>
  <si>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</si>
  <si>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헌금 / OFFERING REPORT</t>
  </si>
  <si>
    <t>Offering</t>
  </si>
  <si>
    <t>지출 / EXPENDITURE REPORT</t>
  </si>
  <si>
    <t>Expenditure</t>
  </si>
  <si>
    <t>General Expenses</t>
  </si>
  <si>
    <t>Program Support</t>
  </si>
  <si>
    <t>M &amp; S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</si>
  <si>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</si>
  <si>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</si>
  <si>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</si>
  <si>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</si>
  <si>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</si>
  <si>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</si>
  <si>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</si>
  <si>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</si>
  <si>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</si>
  <si>
    <t>포토카피어 관리비(토너,용지)</t>
  </si>
  <si>
    <t>사업보고서</t>
  </si>
  <si>
    <t>교인주소록</t>
  </si>
  <si>
    <t>New Horizons for Seniors Program</t>
  </si>
  <si>
    <t>05-7515-022</t>
  </si>
  <si>
    <t>Embracing the Spirit Growth Grants</t>
  </si>
  <si>
    <t>General Expenditure Total</t>
  </si>
  <si>
    <t>Special Fund Total</t>
  </si>
  <si>
    <t>Offering Total</t>
  </si>
  <si>
    <t>Special Funds Total</t>
  </si>
  <si>
    <t>Expenditure Total</t>
  </si>
  <si>
    <t>'21 Budget</t>
  </si>
  <si>
    <t>'21 Actual</t>
  </si>
  <si>
    <t>'22 Budget</t>
  </si>
  <si>
    <t>'22 Actual</t>
  </si>
  <si>
    <t>재정현황 / FINANCIAL REPORT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</si>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</sst>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"/>
    <numFmt numFmtId="166" formatCode="#,##0.00_ ;[Red]\-#,##0.00\ "/>
    <numFmt numFmtId="167" formatCode="#,##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none"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84">
    <xf numFmtId="0" fontId="0" fillId="0" borderId="0" xfId="0"/>
    <xf numFmtId="0" fontId="4" fillId="0" borderId="0" xfId="2" applyFont="1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Font="1"/>
    <xf numFmtId="0" fontId="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4" fontId="11" fillId="3" borderId="0" xfId="1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" fontId="0" fillId="2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2" applyNumberFormat="1" applyFont="1" applyFill="1" applyBorder="1" applyAlignment="1">
      <alignment horizontal="center" vertical="center"/>
    </xf>
    <xf numFmtId="19" fontId="11" fillId="0" borderId="0" xfId="2" applyNumberFormat="1" applyFont="1" applyFill="1" applyBorder="1" applyAlignment="1">
      <alignment horizontal="center" vertical="center"/>
    </xf>
    <xf numFmtId="40" fontId="11" fillId="0" borderId="0" xfId="2" applyNumberFormat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1" fillId="2" borderId="0" xfId="2" applyNumberFormat="1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 applyBorder="1">
      <alignment vertical="center"/>
    </xf>
    <xf numFmtId="2" fontId="11" fillId="2" borderId="0" xfId="2" applyNumberFormat="1" applyFont="1" applyFill="1" applyBorder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 applyBorder="1"/>
    <xf numFmtId="0" fontId="11" fillId="2" borderId="0" xfId="2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left" vertical="center"/>
    </xf>
    <xf numFmtId="4" fontId="11" fillId="0" borderId="0" xfId="2" applyNumberFormat="1" applyFont="1" applyFill="1" applyBorder="1">
      <alignment vertical="center"/>
    </xf>
    <xf numFmtId="0" fontId="11" fillId="0" borderId="0" xfId="2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Fill="1" applyBorder="1" applyAlignment="1">
      <alignment horizontal="left" vertical="center"/>
    </xf>
    <xf numFmtId="2" fontId="11" fillId="0" borderId="0" xfId="2" applyNumberFormat="1" applyFont="1" applyFill="1" applyBorder="1">
      <alignment vertical="center"/>
    </xf>
    <xf numFmtId="2" fontId="11" fillId="2" borderId="0" xfId="0" applyNumberFormat="1" applyFont="1" applyFill="1" applyBorder="1"/>
    <xf numFmtId="0" fontId="11" fillId="2" borderId="0" xfId="2" quotePrefix="1" applyFont="1" applyFill="1" applyBorder="1" applyAlignment="1">
      <alignment horizontal="left" vertical="center"/>
    </xf>
    <xf numFmtId="4" fontId="11" fillId="0" borderId="0" xfId="0" applyNumberFormat="1" applyFont="1" applyFill="1" applyBorder="1"/>
    <xf numFmtId="4" fontId="11" fillId="0" borderId="0" xfId="2" applyNumberFormat="1" applyFont="1" applyFill="1" applyBorder="1" applyAlignment="1">
      <alignment vertical="center"/>
    </xf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Fill="1" applyBorder="1" applyAlignment="1">
      <alignment horizontal="right" vertical="center"/>
    </xf>
    <xf numFmtId="0" fontId="11" fillId="3" borderId="0" xfId="2" applyNumberFormat="1" applyFont="1" applyFill="1" applyBorder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NumberFormat="1" applyFont="1" applyFill="1" applyBorder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0" fontId="0" fillId="2" borderId="7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left" vertical="center"/>
    </xf>
    <xf numFmtId="0" fontId="0" fillId="0" borderId="7" xfId="0" applyFont="1" applyBorder="1"/>
    <xf numFmtId="0" fontId="0" fillId="0" borderId="8" xfId="0" applyFont="1" applyBorder="1"/>
    <xf numFmtId="49" fontId="11" fillId="0" borderId="7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right" vertical="center"/>
    </xf>
    <xf numFmtId="165" fontId="11" fillId="2" borderId="0" xfId="1" applyNumberFormat="1" applyFont="1" applyFill="1" applyBorder="1" applyAlignment="1">
      <alignment vertical="center"/>
    </xf>
    <xf numFmtId="165" fontId="11" fillId="3" borderId="0" xfId="1" applyNumberFormat="1" applyFont="1" applyFill="1" applyBorder="1" applyAlignment="1">
      <alignment vertical="center"/>
    </xf>
    <xf numFmtId="165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5" fontId="11" fillId="2" borderId="0" xfId="3" applyNumberFormat="1" applyFont="1" applyFill="1" applyBorder="1" applyAlignment="1">
      <alignment vertical="center"/>
    </xf>
    <xf numFmtId="165" fontId="11" fillId="4" borderId="0" xfId="3" applyNumberFormat="1" applyFont="1" applyFill="1" applyBorder="1" applyAlignment="1">
      <alignment vertical="center"/>
    </xf>
    <xf numFmtId="165" fontId="11" fillId="3" borderId="0" xfId="3" applyNumberFormat="1" applyFont="1" applyFill="1" applyBorder="1" applyAlignment="1">
      <alignment vertical="center"/>
    </xf>
    <xf numFmtId="165" fontId="11" fillId="0" borderId="0" xfId="3" applyNumberFormat="1" applyFont="1" applyFill="1" applyBorder="1" applyAlignment="1">
      <alignment vertical="center"/>
    </xf>
    <xf numFmtId="165" fontId="11" fillId="0" borderId="0" xfId="1" applyNumberFormat="1" applyFont="1" applyFill="1" applyBorder="1" applyAlignment="1">
      <alignment vertical="center"/>
    </xf>
    <xf numFmtId="165" fontId="12" fillId="4" borderId="1" xfId="1" applyNumberFormat="1" applyFont="1" applyFill="1" applyBorder="1" applyAlignment="1">
      <alignment vertical="center"/>
    </xf>
    <xf numFmtId="166" fontId="0" fillId="0" borderId="0" xfId="0" applyNumberFormat="1"/>
    <xf numFmtId="166" fontId="0" fillId="0" borderId="9" xfId="0" applyNumberFormat="1" applyFont="1" applyBorder="1"/>
    <xf numFmtId="166" fontId="0" fillId="0" borderId="9" xfId="0" applyNumberFormat="1" applyBorder="1"/>
    <xf numFmtId="166" fontId="6" fillId="0" borderId="10" xfId="0" applyNumberFormat="1" applyFont="1" applyBorder="1"/>
    <xf numFmtId="0" fontId="10" fillId="3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167" fontId="0" fillId="5" borderId="11" xfId="0" applyNumberFormat="1" applyFont="1" applyFill="1" applyBorder="1"/>
    <xf numFmtId="4" fontId="11" fillId="2" borderId="11" xfId="2" applyNumberFormat="1" applyFont="1" applyFill="1" applyBorder="1">
      <alignment vertical="center"/>
    </xf>
    <xf numFmtId="4" fontId="11" fillId="2" borderId="11" xfId="3" applyNumberFormat="1" applyFont="1" applyFill="1" applyBorder="1" applyAlignment="1">
      <alignment vertical="center"/>
    </xf>
    <xf numFmtId="0" fontId="4" fillId="0" borderId="11" xfId="0" applyFont="1" applyFill="1" applyBorder="1"/>
    <xf numFmtId="0" fontId="18" fillId="0" borderId="0" xfId="0" applyFont="1"/>
    <xf numFmtId="0" fontId="18" fillId="5" borderId="11" xfId="2" applyFont="1" applyFill="1" applyBorder="1" applyAlignment="1">
      <alignment horizontal="left" vertical="center"/>
    </xf>
    <xf numFmtId="0" fontId="11" fillId="2" borderId="11" xfId="2" applyFont="1" applyFill="1" applyBorder="1" applyAlignment="1">
      <alignment horizontal="left" vertical="center"/>
    </xf>
    <xf numFmtId="0" fontId="11" fillId="0" borderId="11" xfId="0" applyFont="1" applyFill="1" applyBorder="1"/>
    <xf numFmtId="166" fontId="18" fillId="0" borderId="0" xfId="0" applyNumberFormat="1" applyFont="1"/>
    <xf numFmtId="0" fontId="10" fillId="0" borderId="11" xfId="0" applyFont="1" applyFill="1" applyBorder="1" applyAlignment="1">
      <alignment horizontal="left" vertical="center"/>
    </xf>
    <xf numFmtId="4" fontId="11" fillId="0" borderId="11" xfId="1" applyNumberFormat="1" applyFont="1" applyFill="1" applyBorder="1" applyAlignment="1">
      <alignment vertical="center"/>
    </xf>
    <xf numFmtId="165" fontId="11" fillId="0" borderId="11" xfId="1" applyNumberFormat="1" applyFont="1" applyFill="1" applyBorder="1" applyAlignment="1">
      <alignment vertical="center"/>
    </xf>
    <xf numFmtId="0" fontId="0" fillId="0" borderId="11" xfId="0" applyFont="1" applyBorder="1"/>
    <xf numFmtId="0" fontId="0" fillId="0" borderId="11" xfId="0" applyFont="1" applyFill="1" applyBorder="1" applyAlignment="1">
      <alignment vertical="center"/>
    </xf>
    <xf numFmtId="0" fontId="10" fillId="2" borderId="11" xfId="0" applyFont="1" applyFill="1" applyBorder="1" applyAlignment="1">
      <alignment horizontal="left" vertical="center"/>
    </xf>
    <xf numFmtId="165" fontId="11" fillId="2" borderId="11" xfId="1" applyNumberFormat="1" applyFont="1" applyFill="1" applyBorder="1" applyAlignment="1">
      <alignment vertical="center"/>
    </xf>
    <xf numFmtId="165" fontId="11" fillId="3" borderId="11" xfId="1" applyNumberFormat="1" applyFont="1" applyFill="1" applyBorder="1" applyAlignment="1">
      <alignment vertical="center"/>
    </xf>
    <xf numFmtId="0" fontId="10" fillId="3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3" fontId="11" fillId="2" borderId="11" xfId="1" applyNumberFormat="1" applyFont="1" applyFill="1" applyBorder="1" applyAlignment="1">
      <alignment vertical="center"/>
    </xf>
    <xf numFmtId="3" fontId="11" fillId="2" borderId="8" xfId="1" applyNumberFormat="1" applyFont="1" applyFill="1" applyBorder="1" applyAlignment="1">
      <alignment vertical="center"/>
    </xf>
    <xf numFmtId="3" fontId="11" fillId="3" borderId="11" xfId="1" applyNumberFormat="1" applyFont="1" applyFill="1" applyBorder="1" applyAlignment="1">
      <alignment vertical="center"/>
    </xf>
    <xf numFmtId="3" fontId="11" fillId="3" borderId="8" xfId="1" applyNumberFormat="1" applyFont="1" applyFill="1" applyBorder="1" applyAlignment="1">
      <alignment vertical="center"/>
    </xf>
    <xf numFmtId="3" fontId="11" fillId="0" borderId="11" xfId="1" applyNumberFormat="1" applyFont="1" applyFill="1" applyBorder="1" applyAlignment="1">
      <alignment vertical="center"/>
    </xf>
    <xf numFmtId="3" fontId="11" fillId="0" borderId="8" xfId="1" applyNumberFormat="1" applyFont="1" applyFill="1" applyBorder="1" applyAlignment="1">
      <alignment vertical="center"/>
    </xf>
    <xf numFmtId="3" fontId="12" fillId="4" borderId="1" xfId="1" applyNumberFormat="1" applyFont="1" applyFill="1" applyBorder="1" applyAlignment="1">
      <alignment vertical="center"/>
    </xf>
    <xf numFmtId="3" fontId="12" fillId="4" borderId="3" xfId="1" applyNumberFormat="1" applyFont="1" applyFill="1" applyBorder="1" applyAlignment="1">
      <alignment vertical="center"/>
    </xf>
    <xf numFmtId="3" fontId="0" fillId="2" borderId="11" xfId="0" applyNumberFormat="1" applyFont="1" applyFill="1" applyBorder="1"/>
    <xf numFmtId="3" fontId="0" fillId="2" borderId="8" xfId="0" applyNumberFormat="1" applyFont="1" applyFill="1" applyBorder="1"/>
    <xf numFmtId="3" fontId="0" fillId="3" borderId="11" xfId="0" applyNumberFormat="1" applyFont="1" applyFill="1" applyBorder="1"/>
    <xf numFmtId="3" fontId="0" fillId="3" borderId="8" xfId="0" applyNumberFormat="1" applyFont="1" applyFill="1" applyBorder="1"/>
    <xf numFmtId="3" fontId="0" fillId="0" borderId="11" xfId="0" applyNumberFormat="1" applyFont="1" applyFill="1" applyBorder="1"/>
    <xf numFmtId="3" fontId="0" fillId="0" borderId="8" xfId="0" applyNumberFormat="1" applyFont="1" applyFill="1" applyBorder="1"/>
    <xf numFmtId="3" fontId="6" fillId="4" borderId="1" xfId="0" applyNumberFormat="1" applyFont="1" applyFill="1" applyBorder="1"/>
    <xf numFmtId="3" fontId="6" fillId="4" borderId="3" xfId="0" applyNumberFormat="1" applyFont="1" applyFill="1" applyBorder="1"/>
    <xf numFmtId="164" fontId="11" fillId="0" borderId="5" xfId="1" quotePrefix="1" applyNumberFormat="1" applyFont="1" applyFill="1" applyBorder="1" applyAlignment="1">
      <alignment horizontal="center" vertical="center"/>
    </xf>
    <xf numFmtId="0" fontId="0" fillId="0" borderId="6" xfId="0" quotePrefix="1" applyFont="1" applyFill="1" applyBorder="1" applyAlignment="1">
      <alignment horizontal="center" vertical="center"/>
    </xf>
    <xf numFmtId="43" fontId="11" fillId="0" borderId="0" xfId="1" quotePrefix="1" applyFont="1" applyFill="1" applyBorder="1" applyAlignment="1">
      <alignment horizontal="center" vertical="center"/>
    </xf>
    <xf numFmtId="0" fontId="11" fillId="0" borderId="0" xfId="0" quotePrefix="1" applyFont="1" applyFill="1" applyBorder="1" applyAlignment="1">
      <alignment horizontal="center" vertical="center"/>
    </xf>
    <xf numFmtId="164" fontId="11" fillId="0" borderId="0" xfId="1" quotePrefix="1" applyNumberFormat="1" applyFont="1" applyFill="1" applyBorder="1" applyAlignment="1">
      <alignment horizontal="center" vertical="center"/>
    </xf>
    <xf numFmtId="0" fontId="0" fillId="0" borderId="0" xfId="0" quotePrefix="1" applyFont="1" applyFill="1" applyAlignment="1">
      <alignment horizontal="center" vertical="center"/>
    </xf>
    <xf numFmtId="40" fontId="11" fillId="0" borderId="0" xfId="2" quotePrefix="1" applyNumberFormat="1" applyFont="1" applyFill="1" applyBorder="1" applyAlignment="1">
      <alignment horizontal="right" vertical="center"/>
    </xf>
    <xf numFmtId="0" fontId="11" fillId="0" borderId="0" xfId="2" quotePrefix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left" vertical="center"/>
    </xf>
    <xf numFmtId="0" fontId="4" fillId="5" borderId="11" xfId="2" applyFont="1" applyFill="1" applyBorder="1" applyAlignment="1">
      <alignment horizontal="right" vertical="center"/>
    </xf>
    <xf numFmtId="0" fontId="18" fillId="2" borderId="11" xfId="2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9" fillId="0" borderId="11" xfId="0" applyFont="1" applyBorder="1" applyAlignment="1">
      <alignment horizontal="center"/>
    </xf>
    <xf numFmtId="0" fontId="20" fillId="0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vertical="center"/>
    </xf>
    <xf numFmtId="0" fontId="19" fillId="0" borderId="11" xfId="0" applyFont="1" applyBorder="1" applyAlignment="1"/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0" xfId="0" applyFont="1" applyAlignment="1"/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Fill="1" applyBorder="1" applyAlignment="1">
      <alignment horizontal="left" vertical="center"/>
    </xf>
    <xf numFmtId="0" fontId="0" fillId="0" borderId="11" xfId="0" applyBorder="1" applyAlignment="1"/>
    <xf numFmtId="0" fontId="0" fillId="0" borderId="8" xfId="0" applyBorder="1" applyAlignment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11" fillId="4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0" borderId="0" xfId="0" applyFont="1" applyFill="1" applyBorder="1" applyAlignment="1"/>
    <xf numFmtId="0" fontId="11" fillId="0" borderId="0" xfId="2" applyFont="1" applyFill="1" applyBorder="1" applyAlignment="1">
      <alignment horizontal="left" vertical="center"/>
    </xf>
    <xf numFmtId="0" fontId="11" fillId="0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6"/>
  <sheetViews>
    <sheetView tabSelected="1" zoomScaleNormal="100" workbookViewId="0">
      <selection sqref="A1:K1"/>
    </sheetView>
  </sheetViews>
  <sheetFormatPr defaultRowHeight="14.5"/>
  <cols>
    <col min="1" max="1" width="1.6328125" style="7" customWidth="1"/>
    <col min="2" max="2" width="28.6328125" style="7" customWidth="1"/>
    <col min="3" max="3" width="9.453125" style="7" customWidth="1"/>
    <col min="4" max="4" width="6.81640625" style="7" customWidth="1"/>
    <col min="5" max="5" width="9.453125" style="93" customWidth="1"/>
    <col min="6" max="7" width="1.6328125" style="7" customWidth="1"/>
    <col min="8" max="8" width="28.6328125" style="7" customWidth="1"/>
    <col min="9" max="9" width="9.453125" style="7" customWidth="1"/>
    <col min="10" max="10" width="6.81640625" style="7" customWidth="1"/>
    <col min="11" max="11" width="9.453125" style="7" customWidth="1"/>
    <col min="12" max="16384" width="8.7265625" style="7"/>
  </cols>
  <sheetData>
    <row r="1" spans="1:11" ht="18.5">
      <c r="A1" s="131" t="s">
        <v>0</v>
      </c>
      <c r="B1" s="131"/>
      <c r="C1" s="132"/>
      <c r="D1" s="132"/>
      <c r="E1" s="132"/>
      <c r="F1" s="133"/>
      <c r="G1" s="133"/>
      <c r="H1" s="133"/>
      <c r="I1" s="133"/>
      <c r="J1" s="133"/>
      <c r="K1" s="133"/>
    </row>
    <row r="2" spans="1:11" ht="18.5">
      <c r="A2" s="131" t="s">
        <v>251</v>
      </c>
      <c r="B2" s="132"/>
      <c r="C2" s="132"/>
      <c r="D2" s="132"/>
      <c r="E2" s="132"/>
      <c r="F2" s="133"/>
      <c r="G2" s="133"/>
      <c r="H2" s="133"/>
      <c r="I2" s="133"/>
      <c r="J2" s="133"/>
      <c r="K2" s="133"/>
    </row>
    <row r="3" spans="1:11" ht="11.5" customHeight="1">
      <c r="A3" s="134"/>
      <c r="B3" s="135"/>
      <c r="C3" s="136"/>
      <c r="D3" s="136"/>
      <c r="E3" s="136"/>
      <c r="F3" s="137"/>
      <c r="G3" s="137"/>
      <c r="H3" s="137"/>
      <c r="I3" s="137"/>
      <c r="J3" s="137"/>
      <c r="K3" s="137"/>
    </row>
    <row r="4" spans="1:11">
      <c r="A4" s="138" t="s">
        <v>221</v>
      </c>
      <c r="B4" s="139"/>
      <c r="C4" s="140"/>
      <c r="D4" s="140"/>
      <c r="E4" s="141"/>
      <c r="G4" s="142" t="s">
        <v>223</v>
      </c>
      <c r="H4" s="143"/>
      <c r="I4" s="143"/>
      <c r="J4" s="143"/>
      <c r="K4" s="144"/>
    </row>
    <row r="5" spans="1:11">
      <c r="A5" s="152" t="s">
        <v>195</v>
      </c>
      <c r="B5" s="153"/>
      <c r="C5" s="118" t="str">
        <f>Offering!E5</f>
        <v>'22 Budget</v>
      </c>
      <c r="D5" s="64" t="s">
        <v>3</v>
      </c>
      <c r="E5" s="119" t="str">
        <f>Offering!G5</f>
        <v>'22 Actual</v>
      </c>
      <c r="G5" s="146" t="s">
        <v>224</v>
      </c>
      <c r="H5" s="147"/>
      <c r="I5" s="118" t="str">
        <f>Expenditure!E4</f>
        <v>'22 Budget</v>
      </c>
      <c r="J5" s="64" t="s">
        <v>3</v>
      </c>
      <c r="K5" s="119" t="str">
        <f>Expenditure!G4</f>
        <v>'22 Actual</v>
      </c>
    </row>
    <row r="6" spans="1:11">
      <c r="A6" s="55"/>
      <c r="B6" s="95" t="str">
        <f>Offering!B6</f>
        <v>Regular Weekly Offering</v>
      </c>
      <c r="C6" s="102">
        <f>Offering!$E$6</f>
        <v>100000</v>
      </c>
      <c r="D6" s="96">
        <f>E6/C6*100</f>
        <v>0</v>
      </c>
      <c r="E6" s="103">
        <f>Offering!$G$6</f>
        <v>0</v>
      </c>
      <c r="G6" s="58"/>
      <c r="H6" s="99" t="str">
        <f>Expenditure!B32</f>
        <v>Ministerial Staff Salaries &amp; Benefits</v>
      </c>
      <c r="I6" s="110">
        <f>Expenditure!$E$32</f>
        <v>125674</v>
      </c>
      <c r="J6" s="96">
        <f t="shared" ref="J6:J16" si="0">K6/I6*100</f>
        <v>0</v>
      </c>
      <c r="K6" s="111">
        <f>Expenditure!$G$32</f>
        <v>0</v>
      </c>
    </row>
    <row r="7" spans="1:11">
      <c r="A7" s="55"/>
      <c r="B7" s="95" t="str">
        <f>Offering!B7</f>
        <v>Mission and Service (M &amp; S)</v>
      </c>
      <c r="C7" s="102">
        <f>Offering!$E$7</f>
        <v>3000</v>
      </c>
      <c r="D7" s="96">
        <f t="shared" ref="D7:D20" si="1">E7/C7*100</f>
        <v>0</v>
      </c>
      <c r="E7" s="103">
        <f>Offering!$G$7</f>
        <v>0</v>
      </c>
      <c r="G7" s="58"/>
      <c r="H7" s="99" t="str">
        <f>Expenditure!B47</f>
        <v>Adminstration</v>
      </c>
      <c r="I7" s="110">
        <f>Expenditure!$E$47</f>
        <v>50800</v>
      </c>
      <c r="J7" s="96">
        <f t="shared" si="0"/>
        <v>0</v>
      </c>
      <c r="K7" s="111">
        <f>Expenditure!$G$47</f>
        <v>0</v>
      </c>
    </row>
    <row r="8" spans="1:11">
      <c r="A8" s="55"/>
      <c r="B8" s="95" t="str">
        <f>Offering!B8</f>
        <v>Loose Offering</v>
      </c>
      <c r="C8" s="102">
        <f>Offering!$E$8</f>
        <v>200</v>
      </c>
      <c r="D8" s="96">
        <f t="shared" si="1"/>
        <v>0</v>
      </c>
      <c r="E8" s="103">
        <f>Offering!$G$8</f>
        <v>0</v>
      </c>
      <c r="G8" s="58"/>
      <c r="H8" s="99" t="str">
        <f>Expenditure!B57</f>
        <v>Worship</v>
      </c>
      <c r="I8" s="110">
        <f>Expenditure!$E$57</f>
        <v>2600</v>
      </c>
      <c r="J8" s="96">
        <f t="shared" si="0"/>
        <v>0</v>
      </c>
      <c r="K8" s="111">
        <f>Expenditure!$G$57</f>
        <v>0</v>
      </c>
    </row>
    <row r="9" spans="1:11">
      <c r="A9" s="55"/>
      <c r="B9" s="95" t="str">
        <f>Offering!B9</f>
        <v>Thanks</v>
      </c>
      <c r="C9" s="102">
        <f>Offering!$E$9</f>
        <v>6500</v>
      </c>
      <c r="D9" s="96">
        <f t="shared" si="1"/>
        <v>0</v>
      </c>
      <c r="E9" s="103">
        <f>Offering!$G$9</f>
        <v>0</v>
      </c>
      <c r="G9" s="58"/>
      <c r="H9" s="99" t="str">
        <f>Expenditure!B64</f>
        <v>Music</v>
      </c>
      <c r="I9" s="110">
        <f>Expenditure!$E$64</f>
        <v>2100</v>
      </c>
      <c r="J9" s="96">
        <f t="shared" si="0"/>
        <v>0</v>
      </c>
      <c r="K9" s="111">
        <f>Expenditure!$G$64</f>
        <v>0</v>
      </c>
    </row>
    <row r="10" spans="1:11">
      <c r="A10" s="55"/>
      <c r="B10" s="95" t="str">
        <f>Offering!B10</f>
        <v>Tithe</v>
      </c>
      <c r="C10" s="102">
        <f>Offering!$E$10</f>
        <v>1000</v>
      </c>
      <c r="D10" s="96">
        <f t="shared" si="1"/>
        <v>0</v>
      </c>
      <c r="E10" s="103">
        <f>Offering!$G$10</f>
        <v>0</v>
      </c>
      <c r="G10" s="58"/>
      <c r="H10" s="99" t="str">
        <f>Expenditure!B71</f>
        <v>Mission &amp; Web</v>
      </c>
      <c r="I10" s="110">
        <f>Expenditure!$E$71</f>
        <v>600</v>
      </c>
      <c r="J10" s="96">
        <f t="shared" si="0"/>
        <v>0</v>
      </c>
      <c r="K10" s="111">
        <f>Expenditure!$G$71</f>
        <v>0</v>
      </c>
    </row>
    <row r="11" spans="1:11">
      <c r="A11" s="55"/>
      <c r="B11" s="95" t="str">
        <f>Offering!B11</f>
        <v>Easter</v>
      </c>
      <c r="C11" s="102">
        <f>Offering!$E$11</f>
        <v>3500</v>
      </c>
      <c r="D11" s="96">
        <f t="shared" si="1"/>
        <v>0</v>
      </c>
      <c r="E11" s="103">
        <f>Offering!$G$11</f>
        <v>0</v>
      </c>
      <c r="G11" s="58"/>
      <c r="H11" s="99" t="str">
        <f>Expenditure!B79</f>
        <v>Publication</v>
      </c>
      <c r="I11" s="110">
        <f>Expenditure!$E$79</f>
        <v>2100</v>
      </c>
      <c r="J11" s="96">
        <f t="shared" si="0"/>
        <v>0</v>
      </c>
      <c r="K11" s="111">
        <f>Expenditure!$G$79</f>
        <v>0</v>
      </c>
    </row>
    <row r="12" spans="1:11">
      <c r="A12" s="55"/>
      <c r="B12" s="95" t="str">
        <f>Offering!B12</f>
        <v>Anniversary</v>
      </c>
      <c r="C12" s="102">
        <f>Offering!$E$12</f>
        <v>1500</v>
      </c>
      <c r="D12" s="96">
        <f t="shared" si="1"/>
        <v>0</v>
      </c>
      <c r="E12" s="103">
        <f>Offering!$G$12</f>
        <v>0</v>
      </c>
      <c r="G12" s="58"/>
      <c r="H12" s="99" t="str">
        <f>Expenditure!B93</f>
        <v>Christian Education</v>
      </c>
      <c r="I12" s="110">
        <f>Expenditure!$E$93</f>
        <v>11800</v>
      </c>
      <c r="J12" s="96">
        <f t="shared" si="0"/>
        <v>0</v>
      </c>
      <c r="K12" s="111">
        <f>Expenditure!$G$93</f>
        <v>0</v>
      </c>
    </row>
    <row r="13" spans="1:11">
      <c r="A13" s="55"/>
      <c r="B13" s="95" t="str">
        <f>Offering!B13</f>
        <v>Thanksgiving</v>
      </c>
      <c r="C13" s="102">
        <f>Offering!$E$13</f>
        <v>4500</v>
      </c>
      <c r="D13" s="96">
        <f t="shared" si="1"/>
        <v>0</v>
      </c>
      <c r="E13" s="103">
        <f>Offering!$G$13</f>
        <v>0</v>
      </c>
      <c r="G13" s="58"/>
      <c r="H13" s="99" t="str">
        <f>Expenditure!B101</f>
        <v>Fellowship</v>
      </c>
      <c r="I13" s="110">
        <f>Expenditure!$E$101</f>
        <v>8500</v>
      </c>
      <c r="J13" s="96">
        <f t="shared" si="0"/>
        <v>0</v>
      </c>
      <c r="K13" s="111">
        <f>Expenditure!$G$101</f>
        <v>0</v>
      </c>
    </row>
    <row r="14" spans="1:11">
      <c r="A14" s="55"/>
      <c r="B14" s="95" t="str">
        <f>Offering!B14</f>
        <v>Christmas</v>
      </c>
      <c r="C14" s="102">
        <f>Offering!$E$14</f>
        <v>4000</v>
      </c>
      <c r="D14" s="96">
        <f t="shared" si="1"/>
        <v>0</v>
      </c>
      <c r="E14" s="103">
        <f>Offering!$G$14</f>
        <v>0</v>
      </c>
      <c r="G14" s="58"/>
      <c r="H14" s="99" t="str">
        <f>Expenditure!B105</f>
        <v>Wellcome</v>
      </c>
      <c r="I14" s="110">
        <f>Expenditure!$E$105</f>
        <v>1000</v>
      </c>
      <c r="J14" s="96">
        <f t="shared" si="0"/>
        <v>0</v>
      </c>
      <c r="K14" s="111">
        <f>Expenditure!$G$105</f>
        <v>0</v>
      </c>
    </row>
    <row r="15" spans="1:11">
      <c r="A15" s="55"/>
      <c r="B15" s="95" t="str">
        <f>Offering!B15</f>
        <v>Canvass</v>
      </c>
      <c r="C15" s="102">
        <f>Offering!$E$15</f>
        <v>6000</v>
      </c>
      <c r="D15" s="96">
        <f t="shared" si="1"/>
        <v>0</v>
      </c>
      <c r="E15" s="103">
        <f>Offering!$G$15</f>
        <v>0</v>
      </c>
      <c r="G15" s="58"/>
      <c r="H15" s="99" t="str">
        <f>Expenditure!B109</f>
        <v>Contingency</v>
      </c>
      <c r="I15" s="110">
        <f>Expenditure!$E$109</f>
        <v>3443.44</v>
      </c>
      <c r="J15" s="96">
        <f t="shared" si="0"/>
        <v>0</v>
      </c>
      <c r="K15" s="111">
        <f>Expenditure!$G$109</f>
        <v>0</v>
      </c>
    </row>
    <row r="16" spans="1:11">
      <c r="A16" s="55"/>
      <c r="B16" s="95" t="str">
        <f>Offering!B16</f>
        <v>Initial Offering</v>
      </c>
      <c r="C16" s="102">
        <f>Offering!$E$16</f>
        <v>500</v>
      </c>
      <c r="D16" s="96">
        <f t="shared" si="1"/>
        <v>0</v>
      </c>
      <c r="E16" s="103">
        <f>Offering!$G$16</f>
        <v>0</v>
      </c>
      <c r="G16" s="59" t="s">
        <v>242</v>
      </c>
      <c r="H16" s="100"/>
      <c r="I16" s="112">
        <f>SUBTOTAL(9,I6:I15)</f>
        <v>208617.44</v>
      </c>
      <c r="J16" s="97">
        <f t="shared" si="0"/>
        <v>0</v>
      </c>
      <c r="K16" s="113">
        <f>SUBTOTAL(9,K6:K15)</f>
        <v>0</v>
      </c>
    </row>
    <row r="17" spans="1:11">
      <c r="A17" s="55"/>
      <c r="B17" s="95" t="str">
        <f>Offering!B17</f>
        <v>Group Contribution</v>
      </c>
      <c r="C17" s="102">
        <f>Offering!$E$17</f>
        <v>4500</v>
      </c>
      <c r="D17" s="96">
        <f t="shared" si="1"/>
        <v>0</v>
      </c>
      <c r="E17" s="103">
        <f>Offering!$G$17</f>
        <v>0</v>
      </c>
      <c r="G17" s="157"/>
      <c r="H17" s="158"/>
      <c r="I17" s="158"/>
      <c r="J17" s="158"/>
      <c r="K17" s="159"/>
    </row>
    <row r="18" spans="1:11">
      <c r="A18" s="55"/>
      <c r="B18" s="95" t="str">
        <f>Offering!B18</f>
        <v>Miscellaneous</v>
      </c>
      <c r="C18" s="102">
        <f>Offering!$E$18</f>
        <v>2000</v>
      </c>
      <c r="D18" s="96">
        <f t="shared" si="1"/>
        <v>0</v>
      </c>
      <c r="E18" s="103">
        <f>Offering!$G$18</f>
        <v>0</v>
      </c>
      <c r="G18" s="62"/>
      <c r="H18" s="129" t="str">
        <f>Expenditure!B114</f>
        <v>Program Support</v>
      </c>
      <c r="I18" s="114">
        <f>Expenditure!$E$114</f>
        <v>5000</v>
      </c>
      <c r="J18" s="92">
        <f>K18/I18*100</f>
        <v>0</v>
      </c>
      <c r="K18" s="115">
        <f>Expenditure!$G$114</f>
        <v>0</v>
      </c>
    </row>
    <row r="19" spans="1:11">
      <c r="A19" s="55"/>
      <c r="B19" s="95" t="str">
        <f>Offering!B19</f>
        <v>Fellowship</v>
      </c>
      <c r="C19" s="102">
        <f>Offering!$E$19</f>
        <v>6000</v>
      </c>
      <c r="D19" s="96">
        <f t="shared" si="1"/>
        <v>0</v>
      </c>
      <c r="E19" s="103">
        <f>Offering!$G$19</f>
        <v>0</v>
      </c>
      <c r="G19" s="62"/>
      <c r="H19" s="129" t="str">
        <f>Expenditure!B115</f>
        <v>M &amp; S</v>
      </c>
      <c r="I19" s="114">
        <f>Expenditure!$E$115</f>
        <v>3000</v>
      </c>
      <c r="J19" s="92">
        <f>K19/I19*100</f>
        <v>0</v>
      </c>
      <c r="K19" s="115">
        <f>Expenditure!$G$115</f>
        <v>0</v>
      </c>
    </row>
    <row r="20" spans="1:11">
      <c r="A20" s="55"/>
      <c r="B20" s="95" t="str">
        <f>Offering!B20</f>
        <v>Visitor</v>
      </c>
      <c r="C20" s="102">
        <f>Offering!$E$20</f>
        <v>1000</v>
      </c>
      <c r="D20" s="96">
        <f t="shared" si="1"/>
        <v>0</v>
      </c>
      <c r="E20" s="103">
        <f>Offering!$G$20</f>
        <v>0</v>
      </c>
      <c r="G20" s="62"/>
      <c r="H20" s="129" t="str">
        <f>Expenditure!B116</f>
        <v>Refugee Assist</v>
      </c>
      <c r="I20" s="114">
        <f>Expenditure!$E$116</f>
        <v>4000</v>
      </c>
      <c r="J20" s="92">
        <f>K20/I20*100</f>
        <v>0</v>
      </c>
      <c r="K20" s="115">
        <f>Expenditure!$G$116</f>
        <v>0</v>
      </c>
    </row>
    <row r="21" spans="1:11">
      <c r="A21" s="55"/>
      <c r="B21" s="95" t="str">
        <f>Offering!B21</f>
        <v>Summer Camp</v>
      </c>
      <c r="C21" s="102">
        <f>Offering!$E$21</f>
        <v>0</v>
      </c>
      <c r="D21" s="96"/>
      <c r="E21" s="103">
        <f>Offering!$G$21</f>
        <v>0</v>
      </c>
      <c r="G21" s="62"/>
      <c r="H21" s="130" t="str">
        <f>Expenditure!B117</f>
        <v>New Horizons for Seniors Program</v>
      </c>
      <c r="I21" s="114">
        <f>Expenditure!$E$117</f>
        <v>21000</v>
      </c>
      <c r="J21" s="92">
        <f>K21/I21*100</f>
        <v>0</v>
      </c>
      <c r="K21" s="115">
        <f>Expenditure!$G$117</f>
        <v>0</v>
      </c>
    </row>
    <row r="22" spans="1:11">
      <c r="A22" s="148" t="s">
        <v>211</v>
      </c>
      <c r="B22" s="149"/>
      <c r="C22" s="104">
        <f t="shared" ref="C22:E22" si="2">SUBTOTAL(9,C6:C21)</f>
        <v>144200</v>
      </c>
      <c r="D22" s="97">
        <f>E22/C22*100</f>
        <v>0</v>
      </c>
      <c r="E22" s="105">
        <f t="shared" si="2"/>
        <v>0</v>
      </c>
      <c r="G22" s="60"/>
      <c r="H22" s="130" t="str">
        <f>Expenditure!B118</f>
        <v>Embracing the Spirit Growth Grants</v>
      </c>
      <c r="I22" s="114">
        <f>Expenditure!$E$118</f>
        <v>5000</v>
      </c>
      <c r="J22" s="92">
        <f>K22/I22*100</f>
        <v>0</v>
      </c>
      <c r="K22" s="115">
        <f>Expenditure!$G$118</f>
        <v>0</v>
      </c>
    </row>
    <row r="23" spans="1:11">
      <c r="A23" s="154"/>
      <c r="B23" s="155"/>
      <c r="C23" s="155"/>
      <c r="D23" s="155"/>
      <c r="E23" s="156"/>
      <c r="G23" s="62"/>
      <c r="H23" s="129" t="str">
        <f>Expenditure!B119</f>
        <v>Water well &amp; Eugene Bell Canada Foundation</v>
      </c>
      <c r="I23" s="114">
        <f>Expenditure!$E$119</f>
        <v>0</v>
      </c>
      <c r="J23" s="92"/>
      <c r="K23" s="115">
        <f>Expenditure!$G$119</f>
        <v>0</v>
      </c>
    </row>
    <row r="24" spans="1:11">
      <c r="A24" s="80"/>
      <c r="B24" s="90" t="str">
        <f>Offering!B24</f>
        <v>Korean Language Grant</v>
      </c>
      <c r="C24" s="106">
        <f>Offering!$E$24</f>
        <v>4000</v>
      </c>
      <c r="D24" s="92">
        <f t="shared" ref="D24:D28" si="3">E24/C24*100</f>
        <v>0</v>
      </c>
      <c r="E24" s="107">
        <f>Offering!$G$24</f>
        <v>0</v>
      </c>
      <c r="G24" s="62"/>
      <c r="H24" s="129" t="str">
        <f>Expenditure!B120</f>
        <v>Designated fund</v>
      </c>
      <c r="I24" s="114">
        <f>Expenditure!$E$120</f>
        <v>1500</v>
      </c>
      <c r="J24" s="92">
        <f>K24/I24*100</f>
        <v>0</v>
      </c>
      <c r="K24" s="115">
        <f>Expenditure!$G$120</f>
        <v>0</v>
      </c>
    </row>
    <row r="25" spans="1:11">
      <c r="A25" s="56"/>
      <c r="B25" s="90" t="str">
        <f>Offering!B25</f>
        <v>Refugee Programme</v>
      </c>
      <c r="C25" s="106">
        <f>Offering!$E$25</f>
        <v>9000</v>
      </c>
      <c r="D25" s="92">
        <f t="shared" si="3"/>
        <v>0</v>
      </c>
      <c r="E25" s="107">
        <f>Offering!$G$25</f>
        <v>0</v>
      </c>
      <c r="G25" s="63" t="s">
        <v>245</v>
      </c>
      <c r="H25" s="101"/>
      <c r="I25" s="112">
        <f>SUBTOTAL(9,I18:I24)</f>
        <v>39500</v>
      </c>
      <c r="J25" s="97">
        <f>K25/I25*100</f>
        <v>0</v>
      </c>
      <c r="K25" s="113">
        <f>SUBTOTAL(9,K18:K24)</f>
        <v>0</v>
      </c>
    </row>
    <row r="26" spans="1:11">
      <c r="A26" s="56"/>
      <c r="B26" s="86" t="str">
        <f>Offering!B26</f>
        <v>New Horizons for Seniors Program</v>
      </c>
      <c r="C26" s="106">
        <f>Offering!$E$26</f>
        <v>21000</v>
      </c>
      <c r="D26" s="92">
        <f t="shared" si="3"/>
        <v>0</v>
      </c>
      <c r="E26" s="107">
        <f>Offering!$G$26</f>
        <v>0</v>
      </c>
      <c r="G26" s="60"/>
    </row>
    <row r="27" spans="1:11">
      <c r="A27" s="56"/>
      <c r="B27" s="86" t="str">
        <f>Offering!B27</f>
        <v>Embracing the Spirit Growth Grants</v>
      </c>
      <c r="C27" s="106">
        <f>Offering!$E$27</f>
        <v>5000</v>
      </c>
      <c r="D27" s="92">
        <f t="shared" si="3"/>
        <v>0</v>
      </c>
      <c r="E27" s="107">
        <f>Offering!$G$27</f>
        <v>0</v>
      </c>
      <c r="G27" s="60"/>
      <c r="H27" s="93"/>
      <c r="I27" s="93"/>
      <c r="J27" s="93"/>
      <c r="K27" s="61"/>
    </row>
    <row r="28" spans="1:11">
      <c r="A28" s="56"/>
      <c r="B28" s="90" t="str">
        <f>Offering!B28</f>
        <v xml:space="preserve">Designated fund </v>
      </c>
      <c r="C28" s="106">
        <f>Offering!$E$28</f>
        <v>1500</v>
      </c>
      <c r="D28" s="92">
        <f t="shared" si="3"/>
        <v>0</v>
      </c>
      <c r="E28" s="107">
        <f>Offering!$G$28</f>
        <v>0</v>
      </c>
      <c r="G28" s="60"/>
      <c r="H28" s="93"/>
      <c r="I28" s="93"/>
      <c r="J28" s="93"/>
      <c r="K28" s="61"/>
    </row>
    <row r="29" spans="1:11">
      <c r="A29" s="148" t="s">
        <v>243</v>
      </c>
      <c r="B29" s="149"/>
      <c r="C29" s="104">
        <f>SUBTOTAL(9,C24:C28)</f>
        <v>40500</v>
      </c>
      <c r="D29" s="97">
        <f>E29/C29*100</f>
        <v>0</v>
      </c>
      <c r="E29" s="105">
        <f>SUBTOTAL(9,E24:E28)</f>
        <v>0</v>
      </c>
      <c r="G29" s="60"/>
      <c r="H29" s="93"/>
      <c r="I29" s="93"/>
      <c r="J29" s="93"/>
      <c r="K29" s="61"/>
    </row>
    <row r="30" spans="1:11">
      <c r="A30" s="154"/>
      <c r="B30" s="155"/>
      <c r="C30" s="155"/>
      <c r="D30" s="155"/>
      <c r="E30" s="156"/>
      <c r="G30" s="60"/>
      <c r="H30" s="93"/>
      <c r="I30" s="93"/>
      <c r="J30" s="93"/>
      <c r="K30" s="61"/>
    </row>
    <row r="31" spans="1:11">
      <c r="A31" s="79" t="s">
        <v>215</v>
      </c>
      <c r="B31" s="98"/>
      <c r="C31" s="104">
        <f>SUBTOTAL(9,C6:C29)</f>
        <v>184700</v>
      </c>
      <c r="D31" s="97">
        <f>E31/C31*100</f>
        <v>0</v>
      </c>
      <c r="E31" s="105">
        <f>SUBTOTAL(9,E6:E29)</f>
        <v>0</v>
      </c>
      <c r="G31" s="60"/>
      <c r="H31" s="93"/>
      <c r="I31" s="93"/>
      <c r="J31" s="93"/>
      <c r="K31" s="61"/>
    </row>
    <row r="32" spans="1:11">
      <c r="A32" s="57"/>
      <c r="B32" s="95" t="s">
        <v>216</v>
      </c>
      <c r="C32" s="102">
        <f>Offering!$E$32</f>
        <v>48417.44000000001</v>
      </c>
      <c r="D32" s="96"/>
      <c r="E32" s="103"/>
      <c r="G32" s="60"/>
      <c r="H32" s="93"/>
      <c r="I32" s="93"/>
      <c r="J32" s="93"/>
      <c r="K32" s="61"/>
    </row>
    <row r="33" spans="1:11">
      <c r="A33" s="55"/>
      <c r="B33" s="95" t="s">
        <v>217</v>
      </c>
      <c r="C33" s="102">
        <f>Offering!$E$33</f>
        <v>15000</v>
      </c>
      <c r="D33" s="96">
        <f>E33/C33*100</f>
        <v>0</v>
      </c>
      <c r="E33" s="103">
        <f>Offering!$G$33</f>
        <v>0</v>
      </c>
      <c r="G33" s="60"/>
      <c r="H33" s="93"/>
      <c r="I33" s="93"/>
      <c r="J33" s="93"/>
      <c r="K33" s="61"/>
    </row>
    <row r="34" spans="1:11">
      <c r="A34" s="150" t="s">
        <v>244</v>
      </c>
      <c r="B34" s="151"/>
      <c r="C34" s="108">
        <f>SUBTOTAL(9,C6:C33)</f>
        <v>248117.44</v>
      </c>
      <c r="D34" s="74">
        <f>E34/C34*100</f>
        <v>0</v>
      </c>
      <c r="E34" s="109">
        <f>SUBTOTAL(9,E6:E33)</f>
        <v>0</v>
      </c>
      <c r="G34" s="160" t="s">
        <v>246</v>
      </c>
      <c r="H34" s="161"/>
      <c r="I34" s="116">
        <f>SUBTOTAL(9,I6:I25)</f>
        <v>248117.44</v>
      </c>
      <c r="J34" s="74">
        <f t="shared" ref="J34" si="4">K34/I34*100</f>
        <v>0</v>
      </c>
      <c r="K34" s="117">
        <f>SUBTOTAL(9,K6:K25)</f>
        <v>0</v>
      </c>
    </row>
    <row r="36" spans="1:11">
      <c r="A36" s="145" t="s">
        <v>227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</row>
  </sheetData>
  <mergeCells count="15">
    <mergeCell ref="A36:K36"/>
    <mergeCell ref="G5:H5"/>
    <mergeCell ref="A29:B29"/>
    <mergeCell ref="A34:B34"/>
    <mergeCell ref="A5:B5"/>
    <mergeCell ref="A22:B22"/>
    <mergeCell ref="A23:E23"/>
    <mergeCell ref="A30:E30"/>
    <mergeCell ref="G17:K17"/>
    <mergeCell ref="G34:H34"/>
    <mergeCell ref="A1:K1"/>
    <mergeCell ref="A2:K2"/>
    <mergeCell ref="A3:K3"/>
    <mergeCell ref="A4:E4"/>
    <mergeCell ref="G4:K4"/>
  </mergeCells>
  <printOptions horizontalCentered="1" verticalCentere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65" t="s">
        <v>0</v>
      </c>
      <c r="B1" s="165"/>
      <c r="C1" s="166"/>
      <c r="D1" s="166"/>
      <c r="E1" s="167"/>
      <c r="F1" s="167"/>
      <c r="G1" s="16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15.5">
      <c r="A2" s="165" t="s">
        <v>252</v>
      </c>
      <c r="B2" s="167"/>
      <c r="C2" s="167"/>
      <c r="D2" s="167"/>
      <c r="E2" s="167"/>
      <c r="F2" s="167"/>
      <c r="G2" s="16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ht="15.5">
      <c r="A3" s="168" t="s">
        <v>220</v>
      </c>
      <c r="B3" s="168"/>
      <c r="C3" s="166"/>
      <c r="D3" s="166"/>
      <c r="E3" s="167"/>
      <c r="F3" s="167"/>
      <c r="G3" s="16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>
      <c r="A4" s="169" t="s">
        <v>221</v>
      </c>
      <c r="B4" s="169"/>
      <c r="C4" s="17"/>
      <c r="D4" s="18"/>
      <c r="E4" s="19"/>
      <c r="F4" s="19"/>
      <c r="G4" s="2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>
      <c r="A5" s="170" t="s">
        <v>195</v>
      </c>
      <c r="B5" s="170"/>
      <c r="C5" s="120" t="s">
        <v>247</v>
      </c>
      <c r="D5" s="121" t="s">
        <v>248</v>
      </c>
      <c r="E5" s="122" t="s">
        <v>249</v>
      </c>
      <c r="F5" s="68" t="s">
        <v>3</v>
      </c>
      <c r="G5" s="123" t="s">
        <v>250</v>
      </c>
      <c r="H5" s="16" t="s">
        <v>174</v>
      </c>
      <c r="I5" s="16" t="s">
        <v>175</v>
      </c>
      <c r="J5" s="16" t="s">
        <v>176</v>
      </c>
      <c r="K5" s="16" t="s">
        <v>177</v>
      </c>
      <c r="L5" s="16" t="s">
        <v>178</v>
      </c>
      <c r="M5" s="16" t="s">
        <v>179</v>
      </c>
      <c r="N5" s="16" t="s">
        <v>180</v>
      </c>
      <c r="O5" s="16" t="s">
        <v>181</v>
      </c>
      <c r="P5" s="16" t="s">
        <v>182</v>
      </c>
      <c r="Q5" s="16" t="s">
        <v>183</v>
      </c>
      <c r="R5" s="16" t="s">
        <v>184</v>
      </c>
      <c r="S5" s="16" t="s">
        <v>185</v>
      </c>
    </row>
    <row r="6" spans="1:19">
      <c r="A6" s="8"/>
      <c r="B6" s="9" t="s">
        <v>196</v>
      </c>
      <c r="C6" s="10">
        <v>105000</v>
      </c>
      <c r="D6" s="10">
        <v>94200</v>
      </c>
      <c r="E6" s="10">
        <v>100000</v>
      </c>
      <c r="F6" s="65">
        <f>G6/E6*100</f>
        <v>0</v>
      </c>
      <c r="G6" s="21">
        <f>SUM(H6:S6)</f>
        <v>0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>
      <c r="A7" s="8"/>
      <c r="B7" s="9" t="s">
        <v>197</v>
      </c>
      <c r="C7" s="10">
        <v>3000</v>
      </c>
      <c r="D7" s="10">
        <v>40</v>
      </c>
      <c r="E7" s="10">
        <v>3000</v>
      </c>
      <c r="F7" s="65">
        <f>G7/E7*100</f>
        <v>0</v>
      </c>
      <c r="G7" s="21">
        <f t="shared" ref="G7:G21" si="0">SUM(H7:S7)</f>
        <v>0</v>
      </c>
      <c r="H7" s="7"/>
      <c r="I7" s="81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8"/>
      <c r="B8" s="9" t="s">
        <v>198</v>
      </c>
      <c r="C8" s="10">
        <v>200</v>
      </c>
      <c r="D8" s="10">
        <v>0</v>
      </c>
      <c r="E8" s="10">
        <v>200</v>
      </c>
      <c r="F8" s="65">
        <f t="shared" ref="F8:F20" si="1">G8/E8*100</f>
        <v>0</v>
      </c>
      <c r="G8" s="21">
        <f t="shared" si="0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8"/>
      <c r="B9" s="9" t="s">
        <v>199</v>
      </c>
      <c r="C9" s="10">
        <v>5000</v>
      </c>
      <c r="D9" s="10">
        <v>5480</v>
      </c>
      <c r="E9" s="10">
        <v>6500</v>
      </c>
      <c r="F9" s="65">
        <f t="shared" si="1"/>
        <v>0</v>
      </c>
      <c r="G9" s="21">
        <f t="shared" si="0"/>
        <v>0</v>
      </c>
      <c r="H9" s="81"/>
      <c r="I9" s="7"/>
      <c r="J9" s="7"/>
      <c r="K9" s="81"/>
      <c r="L9" s="81"/>
      <c r="M9" s="81"/>
      <c r="N9" s="81"/>
      <c r="O9" s="81"/>
      <c r="P9" s="81"/>
      <c r="Q9" s="81"/>
      <c r="R9" s="81"/>
      <c r="S9" s="81"/>
    </row>
    <row r="10" spans="1:19">
      <c r="A10" s="8"/>
      <c r="B10" s="9" t="s">
        <v>200</v>
      </c>
      <c r="C10" s="10">
        <v>4500</v>
      </c>
      <c r="D10" s="10">
        <v>240</v>
      </c>
      <c r="E10" s="10">
        <v>1000</v>
      </c>
      <c r="F10" s="65">
        <f t="shared" si="1"/>
        <v>0</v>
      </c>
      <c r="G10" s="21">
        <f t="shared" si="0"/>
        <v>0</v>
      </c>
      <c r="H10" s="7"/>
      <c r="I10" s="7"/>
      <c r="J10" s="7"/>
      <c r="K10" s="7"/>
      <c r="L10" s="81"/>
      <c r="M10" s="7"/>
      <c r="N10" s="7"/>
      <c r="O10" s="7"/>
      <c r="P10" s="7"/>
      <c r="Q10" s="81"/>
      <c r="R10" s="7"/>
      <c r="S10" s="7"/>
    </row>
    <row r="11" spans="1:19">
      <c r="A11" s="8"/>
      <c r="B11" s="9" t="s">
        <v>201</v>
      </c>
      <c r="C11" s="10">
        <v>2500</v>
      </c>
      <c r="D11" s="10">
        <v>3140</v>
      </c>
      <c r="E11" s="10">
        <v>3500</v>
      </c>
      <c r="F11" s="65">
        <f t="shared" si="1"/>
        <v>0</v>
      </c>
      <c r="G11" s="21">
        <f t="shared" si="0"/>
        <v>0</v>
      </c>
      <c r="H11" s="7"/>
      <c r="I11" s="7"/>
      <c r="J11" s="81"/>
      <c r="K11" s="81"/>
      <c r="L11" s="81"/>
      <c r="M11" s="81"/>
      <c r="N11" s="7"/>
      <c r="O11" s="81"/>
      <c r="P11" s="7"/>
      <c r="Q11" s="7"/>
      <c r="R11" s="7"/>
      <c r="S11" s="7"/>
    </row>
    <row r="12" spans="1:19">
      <c r="A12" s="8"/>
      <c r="B12" s="9" t="s">
        <v>202</v>
      </c>
      <c r="C12" s="10">
        <v>1500</v>
      </c>
      <c r="D12" s="10">
        <v>1420</v>
      </c>
      <c r="E12" s="10">
        <v>1500</v>
      </c>
      <c r="F12" s="65">
        <f t="shared" si="1"/>
        <v>0</v>
      </c>
      <c r="G12" s="21">
        <f t="shared" si="0"/>
        <v>0</v>
      </c>
      <c r="H12" s="7"/>
      <c r="I12" s="7"/>
      <c r="J12" s="81"/>
      <c r="K12" s="81"/>
      <c r="L12" s="81"/>
      <c r="M12" s="81"/>
      <c r="N12" s="81"/>
      <c r="O12" s="7"/>
      <c r="P12" s="7"/>
      <c r="Q12" s="7"/>
      <c r="R12" s="7"/>
      <c r="S12" s="7"/>
    </row>
    <row r="13" spans="1:19">
      <c r="A13" s="8"/>
      <c r="B13" s="9" t="s">
        <v>203</v>
      </c>
      <c r="C13" s="10">
        <v>3500</v>
      </c>
      <c r="D13" s="10">
        <v>4340</v>
      </c>
      <c r="E13" s="10">
        <v>4500</v>
      </c>
      <c r="F13" s="65">
        <f t="shared" si="1"/>
        <v>0</v>
      </c>
      <c r="G13" s="21">
        <f t="shared" si="0"/>
        <v>0</v>
      </c>
      <c r="H13" s="7"/>
      <c r="I13" s="7"/>
      <c r="J13" s="7"/>
      <c r="K13" s="7"/>
      <c r="L13" s="7"/>
      <c r="M13" s="7"/>
      <c r="N13" s="7"/>
      <c r="O13" s="7"/>
      <c r="P13" s="81"/>
      <c r="Q13" s="81"/>
      <c r="R13" s="7"/>
      <c r="S13" s="7"/>
    </row>
    <row r="14" spans="1:19">
      <c r="A14" s="8"/>
      <c r="B14" s="9" t="s">
        <v>204</v>
      </c>
      <c r="C14" s="10">
        <v>4000</v>
      </c>
      <c r="D14" s="10">
        <v>3750</v>
      </c>
      <c r="E14" s="10">
        <v>4000</v>
      </c>
      <c r="F14" s="65">
        <f t="shared" si="1"/>
        <v>0</v>
      </c>
      <c r="G14" s="21">
        <f t="shared" si="0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1"/>
    </row>
    <row r="15" spans="1:19">
      <c r="A15" s="8"/>
      <c r="B15" s="9" t="s">
        <v>205</v>
      </c>
      <c r="C15" s="10">
        <v>6000</v>
      </c>
      <c r="D15" s="10">
        <v>6050</v>
      </c>
      <c r="E15" s="10">
        <v>6000</v>
      </c>
      <c r="F15" s="65">
        <f t="shared" si="1"/>
        <v>0</v>
      </c>
      <c r="G15" s="21">
        <f t="shared" si="0"/>
        <v>0</v>
      </c>
      <c r="H15" s="7"/>
      <c r="I15" s="7"/>
      <c r="J15" s="7"/>
      <c r="K15" s="7"/>
      <c r="L15" s="7"/>
      <c r="M15" s="7"/>
      <c r="N15" s="81"/>
      <c r="O15" s="81"/>
      <c r="P15" s="81"/>
      <c r="Q15" s="7"/>
      <c r="R15" s="7"/>
      <c r="S15" s="7"/>
    </row>
    <row r="16" spans="1:19">
      <c r="A16" s="8"/>
      <c r="B16" s="9" t="s">
        <v>206</v>
      </c>
      <c r="C16" s="10">
        <v>300</v>
      </c>
      <c r="D16" s="10">
        <v>330</v>
      </c>
      <c r="E16" s="10">
        <v>500</v>
      </c>
      <c r="F16" s="65">
        <f t="shared" si="1"/>
        <v>0</v>
      </c>
      <c r="G16" s="21">
        <f t="shared" si="0"/>
        <v>0</v>
      </c>
      <c r="H16" s="81"/>
      <c r="I16" s="81"/>
      <c r="J16" s="81"/>
      <c r="K16" s="81"/>
      <c r="L16" s="7"/>
      <c r="M16" s="7"/>
      <c r="N16" s="7"/>
      <c r="O16" s="7"/>
      <c r="P16" s="7"/>
      <c r="Q16" s="81"/>
      <c r="R16" s="7"/>
      <c r="S16" s="7"/>
    </row>
    <row r="17" spans="1:19">
      <c r="A17" s="8"/>
      <c r="B17" s="9" t="s">
        <v>207</v>
      </c>
      <c r="C17" s="10">
        <v>5000</v>
      </c>
      <c r="D17" s="10">
        <v>4660</v>
      </c>
      <c r="E17" s="10">
        <v>4500</v>
      </c>
      <c r="F17" s="65">
        <f t="shared" si="1"/>
        <v>0</v>
      </c>
      <c r="G17" s="21">
        <f t="shared" si="0"/>
        <v>0</v>
      </c>
      <c r="H17" s="7"/>
      <c r="I17" s="7"/>
      <c r="J17" s="7"/>
      <c r="K17" s="81"/>
      <c r="L17" s="81"/>
      <c r="M17" s="7"/>
      <c r="N17" s="7"/>
      <c r="O17" s="7"/>
      <c r="P17" s="7"/>
      <c r="Q17" s="81"/>
      <c r="R17" s="81"/>
      <c r="S17" s="81"/>
    </row>
    <row r="18" spans="1:19">
      <c r="A18" s="8"/>
      <c r="B18" s="9" t="s">
        <v>208</v>
      </c>
      <c r="C18" s="10">
        <v>1000</v>
      </c>
      <c r="D18" s="10">
        <v>23727.829999999998</v>
      </c>
      <c r="E18" s="10">
        <v>2000</v>
      </c>
      <c r="F18" s="65">
        <f t="shared" si="1"/>
        <v>0</v>
      </c>
      <c r="G18" s="21">
        <f t="shared" si="0"/>
        <v>0</v>
      </c>
      <c r="H18" s="7"/>
      <c r="I18" s="81"/>
      <c r="J18" s="81"/>
      <c r="K18" s="81"/>
      <c r="L18" s="81"/>
      <c r="M18" s="81"/>
      <c r="N18" s="7"/>
      <c r="O18" s="81"/>
      <c r="P18" s="81"/>
      <c r="Q18" s="7"/>
      <c r="R18" s="7"/>
      <c r="S18" s="81"/>
    </row>
    <row r="19" spans="1:19">
      <c r="A19" s="8"/>
      <c r="B19" s="9" t="s">
        <v>142</v>
      </c>
      <c r="C19" s="10">
        <v>6000</v>
      </c>
      <c r="D19" s="10">
        <v>3100</v>
      </c>
      <c r="E19" s="10">
        <v>6000</v>
      </c>
      <c r="F19" s="65">
        <f t="shared" si="1"/>
        <v>0</v>
      </c>
      <c r="G19" s="21">
        <f t="shared" si="0"/>
        <v>0</v>
      </c>
      <c r="H19" s="81"/>
      <c r="I19" s="81"/>
      <c r="J19" s="7"/>
      <c r="K19" s="7"/>
      <c r="L19" s="7"/>
      <c r="M19" s="7"/>
      <c r="N19" s="7"/>
      <c r="O19" s="81"/>
      <c r="P19" s="7"/>
      <c r="Q19" s="81"/>
      <c r="R19" s="7"/>
      <c r="S19" s="7"/>
    </row>
    <row r="20" spans="1:19">
      <c r="A20" s="8"/>
      <c r="B20" s="9" t="s">
        <v>209</v>
      </c>
      <c r="C20" s="10">
        <v>500</v>
      </c>
      <c r="D20" s="10">
        <v>884.94</v>
      </c>
      <c r="E20" s="10">
        <v>1000</v>
      </c>
      <c r="F20" s="65">
        <f t="shared" si="1"/>
        <v>0</v>
      </c>
      <c r="G20" s="21">
        <f t="shared" si="0"/>
        <v>0</v>
      </c>
      <c r="H20" s="7"/>
      <c r="I20" s="7"/>
      <c r="J20" s="81"/>
      <c r="K20" s="7"/>
      <c r="L20" s="7"/>
      <c r="M20" s="7"/>
      <c r="N20" s="7"/>
      <c r="O20" s="7"/>
      <c r="P20" s="81"/>
      <c r="Q20" s="81"/>
      <c r="R20" s="81"/>
      <c r="S20" s="81"/>
    </row>
    <row r="21" spans="1:19">
      <c r="A21" s="8"/>
      <c r="B21" s="9" t="s">
        <v>210</v>
      </c>
      <c r="C21" s="10"/>
      <c r="D21" s="10">
        <v>0</v>
      </c>
      <c r="E21" s="10">
        <v>0</v>
      </c>
      <c r="F21" s="10"/>
      <c r="G21" s="21">
        <f t="shared" si="0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171" t="s">
        <v>211</v>
      </c>
      <c r="B22" s="171"/>
      <c r="C22" s="11">
        <f>SUBTOTAL(9,C6:C21)</f>
        <v>148000</v>
      </c>
      <c r="D22" s="11">
        <f t="shared" ref="D22:S22" si="2">SUBTOTAL(9,D6:D21)</f>
        <v>151362.76999999999</v>
      </c>
      <c r="E22" s="11">
        <f t="shared" si="2"/>
        <v>144200</v>
      </c>
      <c r="F22" s="66">
        <f>G22/E22*100</f>
        <v>0</v>
      </c>
      <c r="G22" s="11">
        <f t="shared" si="2"/>
        <v>0</v>
      </c>
      <c r="H22" s="11">
        <f t="shared" si="2"/>
        <v>0</v>
      </c>
      <c r="I22" s="11">
        <f t="shared" si="2"/>
        <v>0</v>
      </c>
      <c r="J22" s="11">
        <f t="shared" si="2"/>
        <v>0</v>
      </c>
      <c r="K22" s="11">
        <f t="shared" si="2"/>
        <v>0</v>
      </c>
      <c r="L22" s="11">
        <f t="shared" si="2"/>
        <v>0</v>
      </c>
      <c r="M22" s="11">
        <f t="shared" si="2"/>
        <v>0</v>
      </c>
      <c r="N22" s="11">
        <f t="shared" si="2"/>
        <v>0</v>
      </c>
      <c r="O22" s="11">
        <f t="shared" si="2"/>
        <v>0</v>
      </c>
      <c r="P22" s="11">
        <f t="shared" si="2"/>
        <v>0</v>
      </c>
      <c r="Q22" s="11">
        <f t="shared" si="2"/>
        <v>0</v>
      </c>
      <c r="R22" s="11">
        <f t="shared" si="2"/>
        <v>0</v>
      </c>
      <c r="S22" s="11">
        <f t="shared" si="2"/>
        <v>0</v>
      </c>
    </row>
    <row r="23" spans="1:19">
      <c r="A23" s="172"/>
      <c r="B23" s="173"/>
      <c r="C23" s="173"/>
      <c r="D23" s="173"/>
      <c r="E23" s="173"/>
      <c r="F23" s="173"/>
      <c r="G23" s="173"/>
      <c r="H23" s="162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</row>
    <row r="24" spans="1:19">
      <c r="A24" s="13"/>
      <c r="B24" s="13" t="s">
        <v>219</v>
      </c>
      <c r="C24" s="12">
        <v>8000</v>
      </c>
      <c r="D24" s="12">
        <v>4242.88</v>
      </c>
      <c r="E24" s="12">
        <v>4000</v>
      </c>
      <c r="F24" s="73">
        <f>G24/E24*100</f>
        <v>0</v>
      </c>
      <c r="G24" s="22">
        <f t="shared" ref="G24:G28" si="3">SUM(H24:S24)</f>
        <v>0</v>
      </c>
      <c r="H24" s="7"/>
      <c r="I24" s="7"/>
      <c r="J24" s="7"/>
      <c r="K24" s="7"/>
      <c r="L24" s="81"/>
      <c r="M24" s="7"/>
      <c r="N24" s="7"/>
      <c r="O24" s="7"/>
      <c r="P24" s="7"/>
      <c r="Q24" s="81"/>
      <c r="R24" s="7"/>
      <c r="S24" s="7"/>
    </row>
    <row r="25" spans="1:19">
      <c r="A25" s="14"/>
      <c r="B25" s="13" t="s">
        <v>212</v>
      </c>
      <c r="C25" s="12">
        <v>4000</v>
      </c>
      <c r="D25" s="12">
        <v>9000</v>
      </c>
      <c r="E25" s="12">
        <v>9000</v>
      </c>
      <c r="F25" s="73">
        <f>G25/E25*100</f>
        <v>0</v>
      </c>
      <c r="G25" s="22">
        <f t="shared" si="3"/>
        <v>0</v>
      </c>
      <c r="H25" s="7"/>
      <c r="I25" s="7"/>
      <c r="J25" s="81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14"/>
      <c r="B26" s="86" t="s">
        <v>239</v>
      </c>
      <c r="C26" s="12"/>
      <c r="E26" s="12">
        <v>21000</v>
      </c>
      <c r="F26" s="12"/>
      <c r="G26" s="22">
        <f t="shared" si="3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>
      <c r="A27" s="94"/>
      <c r="B27" s="86" t="s">
        <v>241</v>
      </c>
      <c r="C27" s="91"/>
      <c r="D27" s="12">
        <v>0</v>
      </c>
      <c r="E27" s="91">
        <v>5000</v>
      </c>
      <c r="F27" s="91"/>
      <c r="G27" s="22">
        <f t="shared" si="3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14"/>
      <c r="B28" s="13" t="s">
        <v>213</v>
      </c>
      <c r="C28" s="12">
        <v>3000</v>
      </c>
      <c r="D28" s="12">
        <v>2500</v>
      </c>
      <c r="E28" s="12">
        <v>1500</v>
      </c>
      <c r="F28" s="73">
        <f>G28/E28*100</f>
        <v>0</v>
      </c>
      <c r="G28" s="22">
        <f t="shared" si="3"/>
        <v>0</v>
      </c>
      <c r="H28" s="7"/>
      <c r="I28" s="81"/>
      <c r="J28" s="7"/>
      <c r="K28" s="7"/>
      <c r="L28" s="7"/>
      <c r="M28" s="7"/>
      <c r="N28" s="81"/>
      <c r="O28" s="81"/>
      <c r="P28" s="7"/>
      <c r="Q28" s="81"/>
      <c r="R28" s="81"/>
      <c r="S28" s="7"/>
    </row>
    <row r="29" spans="1:19">
      <c r="A29" s="171" t="s">
        <v>214</v>
      </c>
      <c r="B29" s="171"/>
      <c r="C29" s="11">
        <f>SUBTOTAL(9,C24:C28)</f>
        <v>15000</v>
      </c>
      <c r="D29" s="11">
        <f>SUBTOTAL(9,D24:D28)</f>
        <v>15742.880000000001</v>
      </c>
      <c r="E29" s="11">
        <f>SUBTOTAL(9,E24:E28)</f>
        <v>40500</v>
      </c>
      <c r="F29" s="66">
        <f>G29/E29*100</f>
        <v>0</v>
      </c>
      <c r="G29" s="11">
        <f>SUBTOTAL(9,G24:G28)</f>
        <v>0</v>
      </c>
      <c r="H29" s="11">
        <f t="shared" ref="H29:S29" si="4">SUBTOTAL(9,H24:H28)</f>
        <v>0</v>
      </c>
      <c r="I29" s="11">
        <f t="shared" si="4"/>
        <v>0</v>
      </c>
      <c r="J29" s="11">
        <f t="shared" si="4"/>
        <v>0</v>
      </c>
      <c r="K29" s="11">
        <f t="shared" si="4"/>
        <v>0</v>
      </c>
      <c r="L29" s="11">
        <f t="shared" si="4"/>
        <v>0</v>
      </c>
      <c r="M29" s="11">
        <f t="shared" si="4"/>
        <v>0</v>
      </c>
      <c r="N29" s="11">
        <f t="shared" si="4"/>
        <v>0</v>
      </c>
      <c r="O29" s="11">
        <f t="shared" si="4"/>
        <v>0</v>
      </c>
      <c r="P29" s="11">
        <f t="shared" si="4"/>
        <v>0</v>
      </c>
      <c r="Q29" s="11">
        <f t="shared" si="4"/>
        <v>0</v>
      </c>
      <c r="R29" s="11">
        <f t="shared" si="4"/>
        <v>0</v>
      </c>
      <c r="S29" s="11">
        <f t="shared" si="4"/>
        <v>0</v>
      </c>
    </row>
    <row r="30" spans="1:19">
      <c r="A30" s="172"/>
      <c r="B30" s="173"/>
      <c r="C30" s="173"/>
      <c r="D30" s="173"/>
      <c r="E30" s="173"/>
      <c r="F30" s="173"/>
      <c r="G30" s="173"/>
      <c r="H30" s="162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</row>
    <row r="31" spans="1:19">
      <c r="A31" s="15" t="s">
        <v>215</v>
      </c>
      <c r="B31" s="15"/>
      <c r="C31" s="11">
        <f>SUBTOTAL(9,C6:C29)</f>
        <v>163000</v>
      </c>
      <c r="D31" s="11">
        <f>SUBTOTAL(9,D6:D29)</f>
        <v>167105.65</v>
      </c>
      <c r="E31" s="11">
        <f>SUBTOTAL(9,E6:E29)</f>
        <v>184700</v>
      </c>
      <c r="F31" s="66">
        <f>G31/E31*100</f>
        <v>0</v>
      </c>
      <c r="G31" s="11">
        <f>SUBTOTAL(9,G6:G29)</f>
        <v>0</v>
      </c>
      <c r="H31" s="11">
        <f t="shared" ref="H31:S31" si="5">SUBTOTAL(9,H6:H29)</f>
        <v>0</v>
      </c>
      <c r="I31" s="11">
        <f t="shared" si="5"/>
        <v>0</v>
      </c>
      <c r="J31" s="11">
        <f t="shared" si="5"/>
        <v>0</v>
      </c>
      <c r="K31" s="11">
        <f t="shared" si="5"/>
        <v>0</v>
      </c>
      <c r="L31" s="11">
        <f t="shared" si="5"/>
        <v>0</v>
      </c>
      <c r="M31" s="11">
        <f t="shared" si="5"/>
        <v>0</v>
      </c>
      <c r="N31" s="11">
        <f t="shared" si="5"/>
        <v>0</v>
      </c>
      <c r="O31" s="11">
        <f t="shared" si="5"/>
        <v>0</v>
      </c>
      <c r="P31" s="11">
        <f t="shared" si="5"/>
        <v>0</v>
      </c>
      <c r="Q31" s="11">
        <f t="shared" si="5"/>
        <v>0</v>
      </c>
      <c r="R31" s="11">
        <f t="shared" si="5"/>
        <v>0</v>
      </c>
      <c r="S31" s="11">
        <f t="shared" si="5"/>
        <v>0</v>
      </c>
    </row>
    <row r="32" spans="1:19">
      <c r="A32" s="9"/>
      <c r="B32" s="9" t="s">
        <v>216</v>
      </c>
      <c r="C32" s="10">
        <v>57490.400000000001</v>
      </c>
      <c r="D32" s="10"/>
      <c r="E32" s="10">
        <v>48417.44000000001</v>
      </c>
      <c r="F32" s="10"/>
      <c r="G32" s="21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>
      <c r="A33" s="8"/>
      <c r="B33" s="9" t="s">
        <v>217</v>
      </c>
      <c r="C33" s="10">
        <v>5000</v>
      </c>
      <c r="D33" s="10">
        <v>0</v>
      </c>
      <c r="E33" s="10">
        <v>15000</v>
      </c>
      <c r="F33" s="10"/>
      <c r="G33" s="21">
        <f>SUM(H33:S33)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>
      <c r="A34" s="164" t="s">
        <v>218</v>
      </c>
      <c r="B34" s="164"/>
      <c r="C34" s="23">
        <f>SUBTOTAL(9,C6:C33)</f>
        <v>225490.4</v>
      </c>
      <c r="D34" s="23">
        <f>SUBTOTAL(9,D6:D33)</f>
        <v>167105.65</v>
      </c>
      <c r="E34" s="23">
        <f>SUBTOTAL(9,E6:E33)</f>
        <v>248117.44</v>
      </c>
      <c r="F34" s="67">
        <f>G34/E34*100</f>
        <v>0</v>
      </c>
      <c r="G34" s="23">
        <f>SUBTOTAL(9,G6:G33)</f>
        <v>0</v>
      </c>
      <c r="H34" s="23">
        <f t="shared" ref="H34:S34" si="6">SUBTOTAL(9,H6:H33)</f>
        <v>0</v>
      </c>
      <c r="I34" s="23">
        <f t="shared" si="6"/>
        <v>0</v>
      </c>
      <c r="J34" s="23">
        <f t="shared" si="6"/>
        <v>0</v>
      </c>
      <c r="K34" s="23">
        <f t="shared" si="6"/>
        <v>0</v>
      </c>
      <c r="L34" s="23">
        <f t="shared" si="6"/>
        <v>0</v>
      </c>
      <c r="M34" s="23">
        <f t="shared" si="6"/>
        <v>0</v>
      </c>
      <c r="N34" s="23">
        <f t="shared" si="6"/>
        <v>0</v>
      </c>
      <c r="O34" s="23">
        <f t="shared" si="6"/>
        <v>0</v>
      </c>
      <c r="P34" s="23">
        <f t="shared" si="6"/>
        <v>0</v>
      </c>
      <c r="Q34" s="23">
        <f t="shared" si="6"/>
        <v>0</v>
      </c>
      <c r="R34" s="23">
        <f t="shared" si="6"/>
        <v>0</v>
      </c>
      <c r="S34" s="23">
        <f t="shared" si="6"/>
        <v>0</v>
      </c>
    </row>
    <row r="35" spans="1:19">
      <c r="F35" s="127" t="s">
        <v>228</v>
      </c>
      <c r="G35" s="81"/>
    </row>
    <row r="37" spans="1:19">
      <c r="D37" s="4"/>
    </row>
    <row r="38" spans="1:19">
      <c r="D38" s="4"/>
    </row>
    <row r="39" spans="1:19">
      <c r="D39" s="5"/>
    </row>
  </sheetData>
  <mergeCells count="12">
    <mergeCell ref="H30:S30"/>
    <mergeCell ref="H23:S23"/>
    <mergeCell ref="A34:B34"/>
    <mergeCell ref="A1:G1"/>
    <mergeCell ref="A3:G3"/>
    <mergeCell ref="A2:G2"/>
    <mergeCell ref="A4:B4"/>
    <mergeCell ref="A5:B5"/>
    <mergeCell ref="A22:B22"/>
    <mergeCell ref="A29:B29"/>
    <mergeCell ref="A23:G23"/>
    <mergeCell ref="A30:G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3" sqref="A3:G3"/>
    </sheetView>
  </sheetViews>
  <sheetFormatPr defaultRowHeight="12.5"/>
  <cols>
    <col min="1" max="1" width="16.6328125" style="3" customWidth="1"/>
    <col min="2" max="2" width="29.7265625" style="3" customWidth="1"/>
    <col min="3" max="5" width="11.6328125" style="3" customWidth="1"/>
    <col min="6" max="6" width="6.6328125" style="3" customWidth="1"/>
    <col min="7" max="7" width="11.6328125" style="3" customWidth="1"/>
    <col min="8" max="16384" width="8.7265625" style="3"/>
  </cols>
  <sheetData>
    <row r="1" spans="1:19" ht="15.5">
      <c r="A1" s="179" t="s">
        <v>0</v>
      </c>
      <c r="B1" s="180"/>
      <c r="C1" s="180"/>
      <c r="D1" s="180"/>
      <c r="E1" s="180"/>
      <c r="F1" s="180"/>
      <c r="G1" s="16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15.5">
      <c r="A2" s="181">
        <v>2022</v>
      </c>
      <c r="B2" s="179"/>
      <c r="C2" s="179"/>
      <c r="D2" s="179"/>
      <c r="E2" s="180"/>
      <c r="F2" s="180"/>
      <c r="G2" s="16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.5">
      <c r="A3" s="182" t="s">
        <v>222</v>
      </c>
      <c r="B3" s="182"/>
      <c r="C3" s="182"/>
      <c r="D3" s="179"/>
      <c r="E3" s="180"/>
      <c r="F3" s="180"/>
      <c r="G3" s="1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ht="14.5">
      <c r="A4" s="25" t="s">
        <v>1</v>
      </c>
      <c r="B4" s="26" t="s">
        <v>2</v>
      </c>
      <c r="C4" s="124" t="s">
        <v>247</v>
      </c>
      <c r="D4" s="125" t="s">
        <v>248</v>
      </c>
      <c r="E4" s="124" t="s">
        <v>249</v>
      </c>
      <c r="F4" s="27" t="s">
        <v>3</v>
      </c>
      <c r="G4" s="125" t="s">
        <v>250</v>
      </c>
      <c r="H4" s="18" t="s">
        <v>174</v>
      </c>
      <c r="I4" s="18" t="s">
        <v>175</v>
      </c>
      <c r="J4" s="18" t="s">
        <v>176</v>
      </c>
      <c r="K4" s="18" t="s">
        <v>177</v>
      </c>
      <c r="L4" s="18" t="s">
        <v>178</v>
      </c>
      <c r="M4" s="18" t="s">
        <v>179</v>
      </c>
      <c r="N4" s="18" t="s">
        <v>180</v>
      </c>
      <c r="O4" s="18" t="s">
        <v>181</v>
      </c>
      <c r="P4" s="18" t="s">
        <v>182</v>
      </c>
      <c r="Q4" s="18" t="s">
        <v>183</v>
      </c>
      <c r="R4" s="18" t="s">
        <v>184</v>
      </c>
      <c r="S4" s="18" t="s">
        <v>185</v>
      </c>
    </row>
    <row r="5" spans="1:19" ht="14.5">
      <c r="A5" s="176"/>
      <c r="B5" s="177"/>
      <c r="C5" s="177"/>
      <c r="D5" s="177"/>
      <c r="E5" s="177"/>
      <c r="F5" s="177"/>
      <c r="G5" s="177"/>
      <c r="H5" s="174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</row>
    <row r="6" spans="1:19" ht="14.5">
      <c r="A6" s="176" t="s">
        <v>4</v>
      </c>
      <c r="B6" s="177"/>
      <c r="C6" s="177"/>
      <c r="D6" s="177"/>
      <c r="E6" s="177"/>
      <c r="F6" s="177"/>
      <c r="G6" s="177"/>
      <c r="H6" s="174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</row>
    <row r="7" spans="1:19" ht="14.5">
      <c r="A7" s="29" t="s">
        <v>5</v>
      </c>
      <c r="B7" s="30" t="s">
        <v>6</v>
      </c>
      <c r="C7" s="31"/>
      <c r="D7" s="31"/>
      <c r="E7" s="32"/>
      <c r="F7" s="32"/>
      <c r="G7" s="3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pans="1:19" ht="14.5">
      <c r="A8" s="29"/>
      <c r="B8" s="29" t="s">
        <v>7</v>
      </c>
      <c r="C8" s="34"/>
      <c r="D8" s="34"/>
      <c r="E8" s="32"/>
      <c r="F8" s="32"/>
      <c r="G8" s="3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</row>
    <row r="9" spans="1:19" ht="14.5">
      <c r="A9" s="30" t="s">
        <v>8</v>
      </c>
      <c r="B9" s="30" t="s">
        <v>9</v>
      </c>
      <c r="C9" s="31">
        <v>45500</v>
      </c>
      <c r="D9" s="31">
        <v>45264</v>
      </c>
      <c r="E9" s="31">
        <v>46250</v>
      </c>
      <c r="F9" s="69">
        <f>G9/E9*100</f>
        <v>0</v>
      </c>
      <c r="G9" s="32">
        <f>SUM(H9:S9)</f>
        <v>0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4.5">
      <c r="A10" s="30" t="s">
        <v>10</v>
      </c>
      <c r="B10" s="30" t="s">
        <v>11</v>
      </c>
      <c r="C10" s="31">
        <v>21600</v>
      </c>
      <c r="D10" s="31">
        <v>21504</v>
      </c>
      <c r="E10" s="31">
        <v>22000</v>
      </c>
      <c r="F10" s="69">
        <f t="shared" ref="F10:F16" si="0">G10/E10*100</f>
        <v>0</v>
      </c>
      <c r="G10" s="32">
        <f t="shared" ref="G10:G16" si="1">SUM(H10:S10)</f>
        <v>0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</row>
    <row r="11" spans="1:19" ht="14.5">
      <c r="A11" s="30" t="s">
        <v>12</v>
      </c>
      <c r="B11" s="30" t="s">
        <v>13</v>
      </c>
      <c r="C11" s="31">
        <v>3925</v>
      </c>
      <c r="D11" s="31">
        <v>3924</v>
      </c>
      <c r="E11" s="31">
        <v>3984</v>
      </c>
      <c r="F11" s="69">
        <f t="shared" si="0"/>
        <v>0</v>
      </c>
      <c r="G11" s="32">
        <f t="shared" si="1"/>
        <v>0</v>
      </c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</row>
    <row r="12" spans="1:19" ht="14.5">
      <c r="A12" s="30" t="s">
        <v>14</v>
      </c>
      <c r="B12" s="30" t="s">
        <v>15</v>
      </c>
      <c r="C12" s="31">
        <v>2800</v>
      </c>
      <c r="D12" s="31">
        <v>2289.17</v>
      </c>
      <c r="E12" s="31">
        <v>2400</v>
      </c>
      <c r="F12" s="69">
        <f t="shared" si="0"/>
        <v>0</v>
      </c>
      <c r="G12" s="32">
        <f t="shared" si="1"/>
        <v>0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1:19" ht="14.5">
      <c r="A13" s="30" t="s">
        <v>16</v>
      </c>
      <c r="B13" s="30" t="s">
        <v>17</v>
      </c>
      <c r="C13" s="31">
        <v>1500</v>
      </c>
      <c r="D13" s="31">
        <v>1245.3199999999997</v>
      </c>
      <c r="E13" s="31">
        <v>1400</v>
      </c>
      <c r="F13" s="69">
        <f t="shared" si="0"/>
        <v>0</v>
      </c>
      <c r="G13" s="32">
        <f t="shared" si="1"/>
        <v>0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1:19" ht="14.5">
      <c r="A14" s="30" t="s">
        <v>18</v>
      </c>
      <c r="B14" s="30" t="s">
        <v>19</v>
      </c>
      <c r="C14" s="31">
        <v>6000</v>
      </c>
      <c r="D14" s="31">
        <v>6009.1200000000017</v>
      </c>
      <c r="E14" s="31">
        <v>6200</v>
      </c>
      <c r="F14" s="69">
        <f t="shared" si="0"/>
        <v>0</v>
      </c>
      <c r="G14" s="32">
        <f t="shared" si="1"/>
        <v>0</v>
      </c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1:19" ht="14.5">
      <c r="A15" s="30" t="s">
        <v>20</v>
      </c>
      <c r="B15" s="30" t="s">
        <v>21</v>
      </c>
      <c r="C15" s="31">
        <v>6000</v>
      </c>
      <c r="D15" s="31">
        <v>5753.3999999999987</v>
      </c>
      <c r="E15" s="31">
        <v>5900</v>
      </c>
      <c r="F15" s="69">
        <f t="shared" si="0"/>
        <v>0</v>
      </c>
      <c r="G15" s="32">
        <f t="shared" si="1"/>
        <v>0</v>
      </c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1:19" ht="14.5">
      <c r="A16" s="30" t="s">
        <v>22</v>
      </c>
      <c r="B16" s="30" t="s">
        <v>23</v>
      </c>
      <c r="C16" s="31">
        <v>500</v>
      </c>
      <c r="D16" s="31">
        <v>375</v>
      </c>
      <c r="E16" s="31">
        <v>1440</v>
      </c>
      <c r="F16" s="69">
        <f t="shared" si="0"/>
        <v>0</v>
      </c>
      <c r="G16" s="32">
        <f t="shared" si="1"/>
        <v>0</v>
      </c>
      <c r="H16" s="53"/>
      <c r="I16" s="53"/>
      <c r="J16" s="53"/>
      <c r="K16" s="53"/>
      <c r="L16" s="53"/>
      <c r="M16" s="53"/>
      <c r="N16" s="53"/>
      <c r="O16" s="81"/>
      <c r="P16" s="53"/>
      <c r="Q16" s="53"/>
      <c r="R16" s="53"/>
      <c r="S16" s="81"/>
    </row>
    <row r="17" spans="1:19" ht="14.5">
      <c r="A17" s="29"/>
      <c r="B17" s="29" t="s">
        <v>24</v>
      </c>
      <c r="C17" s="31"/>
      <c r="D17" s="31"/>
      <c r="E17" s="31"/>
      <c r="F17" s="31"/>
      <c r="G17" s="35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</row>
    <row r="18" spans="1:19" ht="14.5">
      <c r="A18" s="30" t="s">
        <v>25</v>
      </c>
      <c r="B18" s="30" t="s">
        <v>26</v>
      </c>
      <c r="C18" s="31">
        <v>5205</v>
      </c>
      <c r="D18" s="31">
        <v>5184</v>
      </c>
      <c r="E18" s="31">
        <v>12000</v>
      </c>
      <c r="F18" s="69">
        <f t="shared" ref="F18:F20" si="2">G18/E18*100</f>
        <v>0</v>
      </c>
      <c r="G18" s="32">
        <f t="shared" ref="G18:G20" si="3">SUM(H18:S18)</f>
        <v>0</v>
      </c>
      <c r="H18" s="81"/>
      <c r="I18" s="81"/>
      <c r="J18" s="81"/>
      <c r="K18" s="53"/>
      <c r="L18" s="53"/>
      <c r="M18" s="53"/>
      <c r="N18" s="53"/>
      <c r="O18" s="53"/>
      <c r="P18" s="53"/>
      <c r="Q18" s="53"/>
      <c r="R18" s="53"/>
      <c r="S18" s="53"/>
    </row>
    <row r="19" spans="1:19" ht="14.5">
      <c r="A19" s="30" t="s">
        <v>27</v>
      </c>
      <c r="B19" s="30" t="s">
        <v>28</v>
      </c>
      <c r="C19" s="31">
        <v>250</v>
      </c>
      <c r="D19" s="31">
        <v>234.84</v>
      </c>
      <c r="E19" s="31">
        <v>500</v>
      </c>
      <c r="F19" s="69">
        <f t="shared" si="2"/>
        <v>0</v>
      </c>
      <c r="G19" s="32">
        <f t="shared" si="3"/>
        <v>0</v>
      </c>
      <c r="H19" s="81"/>
      <c r="I19" s="81"/>
      <c r="J19" s="81"/>
      <c r="K19" s="53"/>
      <c r="L19" s="53"/>
      <c r="M19" s="53"/>
      <c r="N19" s="53"/>
      <c r="O19" s="53"/>
      <c r="P19" s="53"/>
      <c r="Q19" s="53"/>
      <c r="R19" s="53"/>
      <c r="S19" s="53"/>
    </row>
    <row r="20" spans="1:19" ht="14.5">
      <c r="A20" s="30" t="s">
        <v>29</v>
      </c>
      <c r="B20" s="30" t="s">
        <v>30</v>
      </c>
      <c r="C20" s="31">
        <v>100</v>
      </c>
      <c r="D20" s="31">
        <v>114.67</v>
      </c>
      <c r="E20" s="31">
        <v>270</v>
      </c>
      <c r="F20" s="69">
        <f t="shared" si="2"/>
        <v>0</v>
      </c>
      <c r="G20" s="32">
        <f t="shared" si="3"/>
        <v>0</v>
      </c>
      <c r="H20" s="81"/>
      <c r="I20" s="81"/>
      <c r="J20" s="81"/>
      <c r="K20" s="53"/>
      <c r="L20" s="53"/>
      <c r="M20" s="53"/>
      <c r="N20" s="53"/>
      <c r="O20" s="53"/>
      <c r="P20" s="53"/>
      <c r="Q20" s="53"/>
      <c r="R20" s="53"/>
      <c r="S20" s="53"/>
    </row>
    <row r="21" spans="1:19" ht="14.5">
      <c r="A21" s="30"/>
      <c r="B21" s="30" t="s">
        <v>31</v>
      </c>
      <c r="C21" s="31"/>
      <c r="D21" s="31"/>
      <c r="E21" s="31"/>
      <c r="F21" s="31"/>
      <c r="G21" s="35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</row>
    <row r="22" spans="1:19" ht="14.5">
      <c r="A22" s="30" t="s">
        <v>32</v>
      </c>
      <c r="B22" s="30" t="s">
        <v>33</v>
      </c>
      <c r="C22" s="31">
        <v>9000</v>
      </c>
      <c r="D22" s="31">
        <v>0</v>
      </c>
      <c r="E22" s="31">
        <v>12000</v>
      </c>
      <c r="F22" s="69">
        <f t="shared" ref="F22:F24" si="4">G22/E22*100</f>
        <v>0</v>
      </c>
      <c r="G22" s="32">
        <f t="shared" ref="G22:G24" si="5">SUM(H22:S22)</f>
        <v>0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</row>
    <row r="23" spans="1:19" ht="14.5">
      <c r="A23" s="30" t="s">
        <v>34</v>
      </c>
      <c r="B23" s="30" t="s">
        <v>28</v>
      </c>
      <c r="C23" s="31">
        <v>350</v>
      </c>
      <c r="D23" s="31">
        <v>0</v>
      </c>
      <c r="E23" s="31">
        <v>500</v>
      </c>
      <c r="F23" s="69">
        <f t="shared" si="4"/>
        <v>0</v>
      </c>
      <c r="G23" s="32">
        <f t="shared" si="5"/>
        <v>0</v>
      </c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</row>
    <row r="24" spans="1:19" ht="14.5">
      <c r="A24" s="30" t="s">
        <v>35</v>
      </c>
      <c r="B24" s="30" t="s">
        <v>30</v>
      </c>
      <c r="C24" s="31">
        <v>250</v>
      </c>
      <c r="D24" s="31">
        <v>0</v>
      </c>
      <c r="E24" s="31">
        <v>270</v>
      </c>
      <c r="F24" s="69">
        <f t="shared" si="4"/>
        <v>0</v>
      </c>
      <c r="G24" s="32">
        <f t="shared" si="5"/>
        <v>0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</row>
    <row r="25" spans="1:19" ht="14.5">
      <c r="A25" s="30"/>
      <c r="B25" s="30" t="s">
        <v>36</v>
      </c>
      <c r="C25" s="31"/>
      <c r="D25" s="31"/>
      <c r="E25" s="31"/>
      <c r="F25" s="31"/>
      <c r="G25" s="35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</row>
    <row r="26" spans="1:19" ht="14.5">
      <c r="A26" s="30" t="s">
        <v>37</v>
      </c>
      <c r="B26" s="30" t="s">
        <v>33</v>
      </c>
      <c r="C26" s="31">
        <v>10000</v>
      </c>
      <c r="D26" s="31">
        <v>3200</v>
      </c>
      <c r="E26" s="31">
        <v>9600</v>
      </c>
      <c r="F26" s="69">
        <f t="shared" ref="F26:F28" si="6">G26/E26*100</f>
        <v>0</v>
      </c>
      <c r="G26" s="32">
        <f t="shared" ref="G26:G28" si="7">SUM(H26:S26)</f>
        <v>0</v>
      </c>
      <c r="H26" s="53"/>
      <c r="I26" s="53"/>
      <c r="J26" s="53"/>
      <c r="K26" s="53"/>
      <c r="L26" s="53"/>
      <c r="M26" s="53"/>
      <c r="N26" s="53"/>
      <c r="O26" s="53"/>
      <c r="P26" s="81"/>
      <c r="Q26" s="81"/>
      <c r="R26" s="81"/>
      <c r="S26" s="81"/>
    </row>
    <row r="27" spans="1:19" ht="14.5">
      <c r="A27" s="30" t="s">
        <v>38</v>
      </c>
      <c r="B27" s="30" t="s">
        <v>28</v>
      </c>
      <c r="C27" s="31">
        <v>330</v>
      </c>
      <c r="D27" s="31">
        <v>110.8</v>
      </c>
      <c r="E27" s="31">
        <v>340</v>
      </c>
      <c r="F27" s="69">
        <f t="shared" si="6"/>
        <v>0</v>
      </c>
      <c r="G27" s="32">
        <f t="shared" si="7"/>
        <v>0</v>
      </c>
      <c r="H27" s="53"/>
      <c r="I27" s="53"/>
      <c r="J27" s="53"/>
      <c r="K27" s="53"/>
      <c r="L27" s="53"/>
      <c r="M27" s="53"/>
      <c r="N27" s="53"/>
      <c r="O27" s="53"/>
      <c r="P27" s="81"/>
      <c r="Q27" s="81"/>
      <c r="R27" s="81"/>
      <c r="S27" s="81"/>
    </row>
    <row r="28" spans="1:19" ht="14.5">
      <c r="A28" s="30" t="s">
        <v>39</v>
      </c>
      <c r="B28" s="30" t="s">
        <v>30</v>
      </c>
      <c r="C28" s="31">
        <v>250</v>
      </c>
      <c r="D28" s="31">
        <v>70.8</v>
      </c>
      <c r="E28" s="31">
        <v>220</v>
      </c>
      <c r="F28" s="69">
        <f t="shared" si="6"/>
        <v>0</v>
      </c>
      <c r="G28" s="32">
        <f t="shared" si="7"/>
        <v>0</v>
      </c>
      <c r="H28" s="53"/>
      <c r="I28" s="53"/>
      <c r="J28" s="53"/>
      <c r="K28" s="53"/>
      <c r="L28" s="53"/>
      <c r="M28" s="53"/>
      <c r="N28" s="53"/>
      <c r="O28" s="53"/>
      <c r="P28" s="81"/>
      <c r="Q28" s="81"/>
      <c r="R28" s="81"/>
      <c r="S28" s="81"/>
    </row>
    <row r="29" spans="1:19" ht="14.5">
      <c r="A29" s="30" t="s">
        <v>40</v>
      </c>
      <c r="B29" s="30" t="s">
        <v>41</v>
      </c>
      <c r="C29" s="31"/>
      <c r="D29" s="31">
        <v>0</v>
      </c>
      <c r="E29" s="31">
        <v>0</v>
      </c>
      <c r="F29" s="31"/>
      <c r="G29" s="32">
        <f>SUM(H29:S29)</f>
        <v>0</v>
      </c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</row>
    <row r="30" spans="1:19" ht="14.5">
      <c r="A30" s="30"/>
      <c r="B30" s="30"/>
      <c r="C30" s="31"/>
      <c r="D30" s="31"/>
      <c r="E30" s="31"/>
      <c r="F30" s="31"/>
      <c r="G30" s="35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</row>
    <row r="31" spans="1:19" ht="14.5">
      <c r="A31" s="30" t="s">
        <v>166</v>
      </c>
      <c r="B31" s="30" t="s">
        <v>42</v>
      </c>
      <c r="C31" s="31">
        <v>400</v>
      </c>
      <c r="D31" s="31">
        <v>359.10999999999996</v>
      </c>
      <c r="E31" s="31">
        <v>400</v>
      </c>
      <c r="F31" s="69">
        <f t="shared" ref="F31:F32" si="8">G31/E31*100</f>
        <v>0</v>
      </c>
      <c r="G31" s="32">
        <f>SUM(H31:S31)</f>
        <v>0</v>
      </c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1:19" ht="14.5">
      <c r="A32" s="36" t="s">
        <v>43</v>
      </c>
      <c r="B32" s="30" t="s">
        <v>186</v>
      </c>
      <c r="C32" s="31">
        <f>SUBTOTAL(9,C9:C31)</f>
        <v>113960</v>
      </c>
      <c r="D32" s="31">
        <f>SUBTOTAL(9,D9:D31)</f>
        <v>95638.229999999981</v>
      </c>
      <c r="E32" s="31">
        <f>SUBTOTAL(9,E9:E31)</f>
        <v>125674</v>
      </c>
      <c r="F32" s="69">
        <f t="shared" si="8"/>
        <v>0</v>
      </c>
      <c r="G32" s="31">
        <f>SUBTOTAL(9,G9:G31)</f>
        <v>0</v>
      </c>
      <c r="H32" s="31">
        <f t="shared" ref="H32:S32" si="9">SUBTOTAL(9,H9:H31)</f>
        <v>0</v>
      </c>
      <c r="I32" s="31">
        <f t="shared" si="9"/>
        <v>0</v>
      </c>
      <c r="J32" s="31">
        <f t="shared" si="9"/>
        <v>0</v>
      </c>
      <c r="K32" s="31">
        <f t="shared" si="9"/>
        <v>0</v>
      </c>
      <c r="L32" s="31">
        <f t="shared" si="9"/>
        <v>0</v>
      </c>
      <c r="M32" s="31">
        <f t="shared" si="9"/>
        <v>0</v>
      </c>
      <c r="N32" s="31">
        <f t="shared" si="9"/>
        <v>0</v>
      </c>
      <c r="O32" s="31">
        <f t="shared" si="9"/>
        <v>0</v>
      </c>
      <c r="P32" s="31">
        <f t="shared" si="9"/>
        <v>0</v>
      </c>
      <c r="Q32" s="31">
        <f t="shared" si="9"/>
        <v>0</v>
      </c>
      <c r="R32" s="31">
        <f t="shared" si="9"/>
        <v>0</v>
      </c>
      <c r="S32" s="31">
        <f t="shared" si="9"/>
        <v>0</v>
      </c>
    </row>
    <row r="33" spans="1:19" ht="14.5">
      <c r="A33" s="176"/>
      <c r="B33" s="173"/>
      <c r="C33" s="173"/>
      <c r="D33" s="173"/>
      <c r="E33" s="173"/>
      <c r="F33" s="173"/>
      <c r="G33" s="173"/>
      <c r="H33" s="178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</row>
    <row r="34" spans="1:19" ht="14.5">
      <c r="A34" s="37" t="s">
        <v>44</v>
      </c>
      <c r="B34" s="39" t="s">
        <v>45</v>
      </c>
      <c r="C34" s="38"/>
      <c r="D34" s="40"/>
      <c r="E34" s="38"/>
      <c r="F34" s="38"/>
      <c r="G34" s="38"/>
      <c r="H34" s="54"/>
      <c r="I34" s="54"/>
      <c r="J34" s="53"/>
      <c r="K34" s="53"/>
      <c r="L34" s="53"/>
      <c r="M34" s="53"/>
      <c r="N34" s="53"/>
      <c r="O34" s="53"/>
      <c r="P34" s="53"/>
      <c r="Q34" s="53"/>
      <c r="R34" s="53"/>
      <c r="S34" s="53"/>
    </row>
    <row r="35" spans="1:19" ht="14.5">
      <c r="A35" s="41" t="s">
        <v>46</v>
      </c>
      <c r="B35" s="39" t="s">
        <v>47</v>
      </c>
      <c r="C35" s="40">
        <v>1200</v>
      </c>
      <c r="D35" s="40">
        <v>1251.8999999999999</v>
      </c>
      <c r="E35" s="40">
        <v>1200</v>
      </c>
      <c r="F35" s="72">
        <f>G35/E35*100</f>
        <v>0</v>
      </c>
      <c r="G35" s="38">
        <f t="shared" ref="G35:G46" si="10">SUM(H35:S35)</f>
        <v>0</v>
      </c>
      <c r="H35" s="54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1:19" ht="14.5">
      <c r="A36" s="41" t="s">
        <v>48</v>
      </c>
      <c r="B36" s="39" t="s">
        <v>49</v>
      </c>
      <c r="C36" s="40">
        <v>1500</v>
      </c>
      <c r="D36" s="40">
        <v>1293.4099999999999</v>
      </c>
      <c r="E36" s="40">
        <v>1000</v>
      </c>
      <c r="F36" s="72">
        <f t="shared" ref="F36:F37" si="11">G36/E36*100</f>
        <v>0</v>
      </c>
      <c r="G36" s="38">
        <f t="shared" si="10"/>
        <v>0</v>
      </c>
      <c r="H36" s="81"/>
      <c r="I36" s="81"/>
      <c r="J36" s="53"/>
      <c r="K36" s="81"/>
      <c r="L36" s="53"/>
      <c r="M36" s="81"/>
      <c r="N36" s="53"/>
      <c r="O36" s="53"/>
      <c r="P36" s="81"/>
      <c r="Q36" s="53"/>
      <c r="R36" s="81"/>
      <c r="S36" s="53"/>
    </row>
    <row r="37" spans="1:19" ht="14.5">
      <c r="A37" s="41" t="s">
        <v>50</v>
      </c>
      <c r="B37" s="39" t="s">
        <v>51</v>
      </c>
      <c r="C37" s="40">
        <v>1000</v>
      </c>
      <c r="D37" s="40">
        <v>383.52000000000004</v>
      </c>
      <c r="E37" s="40">
        <v>2000</v>
      </c>
      <c r="F37" s="72">
        <f t="shared" si="11"/>
        <v>0</v>
      </c>
      <c r="G37" s="38">
        <f t="shared" si="10"/>
        <v>0</v>
      </c>
      <c r="H37" s="81"/>
      <c r="I37" s="54"/>
      <c r="J37" s="53"/>
      <c r="K37" s="53"/>
      <c r="L37" s="81"/>
      <c r="M37" s="53"/>
      <c r="N37" s="53"/>
      <c r="O37" s="81"/>
      <c r="P37" s="53"/>
      <c r="Q37" s="81"/>
      <c r="R37" s="53"/>
      <c r="S37" s="81"/>
    </row>
    <row r="38" spans="1:19" ht="14.5">
      <c r="A38" s="41" t="s">
        <v>52</v>
      </c>
      <c r="B38" s="86" t="s">
        <v>236</v>
      </c>
      <c r="C38" s="40"/>
      <c r="D38" s="40">
        <v>0</v>
      </c>
      <c r="E38" s="40">
        <v>300</v>
      </c>
      <c r="F38" s="40"/>
      <c r="G38" s="38">
        <f t="shared" si="10"/>
        <v>0</v>
      </c>
      <c r="H38" s="54"/>
      <c r="I38" s="54"/>
      <c r="J38" s="53"/>
      <c r="K38" s="53"/>
      <c r="L38" s="53"/>
      <c r="M38" s="53"/>
      <c r="N38" s="53"/>
      <c r="O38" s="53"/>
      <c r="P38" s="53"/>
      <c r="Q38" s="53"/>
      <c r="R38" s="53"/>
      <c r="S38" s="53"/>
    </row>
    <row r="39" spans="1:19" ht="14.5">
      <c r="A39" s="41" t="s">
        <v>53</v>
      </c>
      <c r="B39" s="39" t="s">
        <v>54</v>
      </c>
      <c r="C39" s="40">
        <v>5000</v>
      </c>
      <c r="D39" s="40">
        <v>4936</v>
      </c>
      <c r="E39" s="40">
        <v>5000</v>
      </c>
      <c r="F39" s="72">
        <f t="shared" ref="F39:F47" si="12">G39/E39*100</f>
        <v>0</v>
      </c>
      <c r="G39" s="38">
        <f t="shared" si="10"/>
        <v>0</v>
      </c>
      <c r="H39" s="54"/>
      <c r="I39" s="54"/>
      <c r="J39" s="53"/>
      <c r="K39" s="53"/>
      <c r="L39" s="53"/>
      <c r="M39" s="53"/>
      <c r="N39" s="53"/>
      <c r="O39" s="53"/>
      <c r="P39" s="53"/>
      <c r="Q39" s="53"/>
      <c r="R39" s="53"/>
      <c r="S39" s="81"/>
    </row>
    <row r="40" spans="1:19" ht="14.5">
      <c r="A40" s="41" t="s">
        <v>55</v>
      </c>
      <c r="B40" s="39" t="s">
        <v>56</v>
      </c>
      <c r="C40" s="40">
        <v>300</v>
      </c>
      <c r="D40" s="40">
        <v>0</v>
      </c>
      <c r="E40" s="40">
        <v>300</v>
      </c>
      <c r="F40" s="72">
        <f t="shared" si="12"/>
        <v>0</v>
      </c>
      <c r="G40" s="38">
        <f t="shared" si="10"/>
        <v>0</v>
      </c>
      <c r="H40" s="54"/>
      <c r="I40" s="54"/>
      <c r="J40" s="53"/>
      <c r="K40" s="53"/>
      <c r="L40" s="53"/>
      <c r="M40" s="53"/>
      <c r="N40" s="53"/>
      <c r="O40" s="53"/>
      <c r="P40" s="53"/>
      <c r="Q40" s="53"/>
      <c r="R40" s="53"/>
      <c r="S40" s="53"/>
    </row>
    <row r="41" spans="1:19" ht="14.5">
      <c r="A41" s="41" t="s">
        <v>57</v>
      </c>
      <c r="B41" s="39" t="s">
        <v>58</v>
      </c>
      <c r="C41" s="40">
        <v>300</v>
      </c>
      <c r="D41" s="40">
        <v>0</v>
      </c>
      <c r="E41" s="40">
        <v>300</v>
      </c>
      <c r="F41" s="72">
        <f t="shared" si="12"/>
        <v>0</v>
      </c>
      <c r="G41" s="38">
        <f t="shared" si="10"/>
        <v>0</v>
      </c>
      <c r="H41" s="54"/>
      <c r="I41" s="54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1:19" ht="14.5">
      <c r="A42" s="41" t="s">
        <v>59</v>
      </c>
      <c r="B42" s="39" t="s">
        <v>60</v>
      </c>
      <c r="C42" s="40">
        <v>400</v>
      </c>
      <c r="D42" s="40">
        <v>404.54</v>
      </c>
      <c r="E42" s="40">
        <v>400</v>
      </c>
      <c r="F42" s="72">
        <f t="shared" si="12"/>
        <v>0</v>
      </c>
      <c r="G42" s="38">
        <f t="shared" si="10"/>
        <v>0</v>
      </c>
      <c r="H42" s="54"/>
      <c r="I42" s="54"/>
      <c r="J42" s="53"/>
      <c r="K42" s="53"/>
      <c r="L42" s="53"/>
      <c r="M42" s="53"/>
      <c r="N42" s="53"/>
      <c r="O42" s="53"/>
      <c r="P42" s="53"/>
      <c r="Q42" s="53"/>
      <c r="R42" s="53"/>
      <c r="S42" s="81"/>
    </row>
    <row r="43" spans="1:19" ht="14.5">
      <c r="A43" s="41" t="s">
        <v>61</v>
      </c>
      <c r="B43" s="39" t="s">
        <v>62</v>
      </c>
      <c r="C43" s="40">
        <v>36000</v>
      </c>
      <c r="D43" s="40">
        <v>36000</v>
      </c>
      <c r="E43" s="40">
        <v>38400</v>
      </c>
      <c r="F43" s="72">
        <f t="shared" si="12"/>
        <v>0</v>
      </c>
      <c r="G43" s="38">
        <f t="shared" si="10"/>
        <v>0</v>
      </c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1:19" ht="14.5">
      <c r="A44" s="41" t="s">
        <v>63</v>
      </c>
      <c r="B44" s="39" t="s">
        <v>64</v>
      </c>
      <c r="C44" s="40">
        <v>1500</v>
      </c>
      <c r="D44" s="40">
        <v>0</v>
      </c>
      <c r="E44" s="40">
        <v>1200</v>
      </c>
      <c r="F44" s="72">
        <f t="shared" si="12"/>
        <v>0</v>
      </c>
      <c r="G44" s="38">
        <f t="shared" si="10"/>
        <v>0</v>
      </c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</row>
    <row r="45" spans="1:19" ht="14.5">
      <c r="A45" s="39" t="s">
        <v>65</v>
      </c>
      <c r="B45" s="39" t="s">
        <v>66</v>
      </c>
      <c r="C45" s="40">
        <v>1500</v>
      </c>
      <c r="D45" s="40">
        <v>399.29999999999995</v>
      </c>
      <c r="E45" s="40">
        <v>500</v>
      </c>
      <c r="F45" s="72">
        <f t="shared" si="12"/>
        <v>0</v>
      </c>
      <c r="G45" s="38">
        <f t="shared" si="10"/>
        <v>0</v>
      </c>
      <c r="H45" s="53"/>
      <c r="I45" s="53"/>
      <c r="J45" s="81"/>
      <c r="K45" s="53"/>
      <c r="L45" s="53"/>
      <c r="M45" s="81"/>
      <c r="N45" s="53"/>
      <c r="O45" s="81"/>
      <c r="P45" s="81"/>
      <c r="Q45" s="53"/>
      <c r="R45" s="53"/>
      <c r="S45" s="53"/>
    </row>
    <row r="46" spans="1:19" ht="14.5">
      <c r="A46" s="39" t="s">
        <v>67</v>
      </c>
      <c r="B46" s="39" t="s">
        <v>68</v>
      </c>
      <c r="C46" s="40">
        <v>400</v>
      </c>
      <c r="D46" s="40">
        <v>198.04000000000002</v>
      </c>
      <c r="E46" s="40">
        <v>200</v>
      </c>
      <c r="F46" s="72">
        <f t="shared" si="12"/>
        <v>0</v>
      </c>
      <c r="G46" s="38">
        <f t="shared" si="10"/>
        <v>0</v>
      </c>
      <c r="H46" s="81"/>
      <c r="I46" s="53"/>
      <c r="J46" s="53"/>
      <c r="K46" s="81"/>
      <c r="L46" s="81"/>
      <c r="M46" s="81"/>
      <c r="N46" s="81"/>
      <c r="O46" s="81"/>
      <c r="P46" s="53"/>
      <c r="Q46" s="81"/>
      <c r="R46" s="81"/>
      <c r="S46" s="81"/>
    </row>
    <row r="47" spans="1:19" ht="14.5">
      <c r="A47" s="28" t="s">
        <v>43</v>
      </c>
      <c r="B47" s="126" t="s">
        <v>187</v>
      </c>
      <c r="C47" s="40">
        <f>SUBTOTAL(9,C35:C46)</f>
        <v>49100</v>
      </c>
      <c r="D47" s="40">
        <f>SUBTOTAL(9,D35:D46)</f>
        <v>44866.710000000006</v>
      </c>
      <c r="E47" s="40">
        <f>SUBTOTAL(9,E35:E46)</f>
        <v>50800</v>
      </c>
      <c r="F47" s="72">
        <f t="shared" si="12"/>
        <v>0</v>
      </c>
      <c r="G47" s="40">
        <f>SUBTOTAL(9,G35:G46)</f>
        <v>0</v>
      </c>
      <c r="H47" s="40">
        <f t="shared" ref="H47:S47" si="13">SUBTOTAL(9,H35:H46)</f>
        <v>0</v>
      </c>
      <c r="I47" s="40">
        <f t="shared" si="13"/>
        <v>0</v>
      </c>
      <c r="J47" s="40">
        <f t="shared" si="13"/>
        <v>0</v>
      </c>
      <c r="K47" s="40">
        <f t="shared" si="13"/>
        <v>0</v>
      </c>
      <c r="L47" s="40">
        <f t="shared" si="13"/>
        <v>0</v>
      </c>
      <c r="M47" s="40">
        <f t="shared" si="13"/>
        <v>0</v>
      </c>
      <c r="N47" s="40">
        <f t="shared" si="13"/>
        <v>0</v>
      </c>
      <c r="O47" s="40">
        <f t="shared" si="13"/>
        <v>0</v>
      </c>
      <c r="P47" s="40">
        <f t="shared" si="13"/>
        <v>0</v>
      </c>
      <c r="Q47" s="40">
        <f t="shared" si="13"/>
        <v>0</v>
      </c>
      <c r="R47" s="40">
        <f t="shared" si="13"/>
        <v>0</v>
      </c>
      <c r="S47" s="40">
        <f t="shared" si="13"/>
        <v>0</v>
      </c>
    </row>
    <row r="48" spans="1:19" ht="14.5">
      <c r="A48" s="176"/>
      <c r="B48" s="163"/>
      <c r="C48" s="163"/>
      <c r="D48" s="163"/>
      <c r="E48" s="163"/>
      <c r="F48" s="163"/>
      <c r="G48" s="163"/>
      <c r="H48" s="174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</row>
    <row r="49" spans="1:19" ht="14.5">
      <c r="A49" s="29" t="s">
        <v>69</v>
      </c>
      <c r="B49" s="30" t="s">
        <v>70</v>
      </c>
      <c r="C49" s="32"/>
      <c r="D49" s="31"/>
      <c r="E49" s="32"/>
      <c r="F49" s="32"/>
      <c r="G49" s="4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</row>
    <row r="50" spans="1:19" ht="14.5">
      <c r="A50" s="44" t="s">
        <v>71</v>
      </c>
      <c r="B50" s="30" t="s">
        <v>72</v>
      </c>
      <c r="C50" s="32">
        <v>1200</v>
      </c>
      <c r="D50" s="32">
        <v>400</v>
      </c>
      <c r="E50" s="31">
        <v>1200</v>
      </c>
      <c r="F50" s="69">
        <f t="shared" ref="F50:F57" si="14">G50/E50*100</f>
        <v>0</v>
      </c>
      <c r="G50" s="32">
        <f t="shared" ref="G50:G56" si="15">SUM(H50:S50)</f>
        <v>0</v>
      </c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81"/>
      <c r="S50" s="53"/>
    </row>
    <row r="51" spans="1:19" ht="14.5">
      <c r="A51" s="44" t="s">
        <v>73</v>
      </c>
      <c r="B51" s="30" t="s">
        <v>74</v>
      </c>
      <c r="C51" s="32">
        <v>200</v>
      </c>
      <c r="D51" s="32">
        <v>0</v>
      </c>
      <c r="E51" s="31">
        <v>200</v>
      </c>
      <c r="F51" s="69">
        <f t="shared" si="14"/>
        <v>0</v>
      </c>
      <c r="G51" s="32">
        <f t="shared" si="15"/>
        <v>0</v>
      </c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</row>
    <row r="52" spans="1:19" ht="14.5">
      <c r="A52" s="44" t="s">
        <v>75</v>
      </c>
      <c r="B52" s="30" t="s">
        <v>76</v>
      </c>
      <c r="C52" s="32">
        <v>200</v>
      </c>
      <c r="D52" s="32">
        <v>0</v>
      </c>
      <c r="E52" s="31">
        <v>200</v>
      </c>
      <c r="F52" s="69">
        <f t="shared" si="14"/>
        <v>0</v>
      </c>
      <c r="G52" s="32">
        <f t="shared" si="15"/>
        <v>0</v>
      </c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</row>
    <row r="53" spans="1:19" ht="14.5">
      <c r="A53" s="44" t="s">
        <v>77</v>
      </c>
      <c r="B53" s="30" t="s">
        <v>78</v>
      </c>
      <c r="C53" s="32">
        <v>100</v>
      </c>
      <c r="D53" s="32">
        <v>0</v>
      </c>
      <c r="E53" s="31">
        <v>500</v>
      </c>
      <c r="F53" s="69">
        <f t="shared" si="14"/>
        <v>0</v>
      </c>
      <c r="G53" s="32">
        <f t="shared" si="15"/>
        <v>0</v>
      </c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</row>
    <row r="54" spans="1:19" ht="14.5">
      <c r="A54" s="44" t="s">
        <v>79</v>
      </c>
      <c r="B54" s="30" t="s">
        <v>80</v>
      </c>
      <c r="C54" s="32">
        <v>400</v>
      </c>
      <c r="D54" s="32">
        <v>201.76999999999998</v>
      </c>
      <c r="E54" s="31">
        <v>400</v>
      </c>
      <c r="F54" s="69">
        <f t="shared" si="14"/>
        <v>0</v>
      </c>
      <c r="G54" s="32">
        <f t="shared" si="15"/>
        <v>0</v>
      </c>
      <c r="H54" s="53"/>
      <c r="I54" s="53"/>
      <c r="J54" s="53"/>
      <c r="K54" s="53"/>
      <c r="L54" s="53"/>
      <c r="M54" s="81"/>
      <c r="N54" s="53"/>
      <c r="O54" s="53"/>
      <c r="P54" s="53"/>
      <c r="Q54" s="53"/>
      <c r="R54" s="53"/>
      <c r="S54" s="81"/>
    </row>
    <row r="55" spans="1:19" ht="14.5">
      <c r="A55" s="44" t="s">
        <v>81</v>
      </c>
      <c r="B55" s="30" t="s">
        <v>82</v>
      </c>
      <c r="C55" s="32">
        <v>100</v>
      </c>
      <c r="D55" s="32">
        <v>0</v>
      </c>
      <c r="E55" s="31">
        <v>0</v>
      </c>
      <c r="F55" s="69"/>
      <c r="G55" s="32">
        <f t="shared" si="15"/>
        <v>0</v>
      </c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</row>
    <row r="56" spans="1:19" ht="14.5">
      <c r="A56" s="44" t="s">
        <v>83</v>
      </c>
      <c r="B56" s="30" t="s">
        <v>84</v>
      </c>
      <c r="C56" s="32">
        <v>100</v>
      </c>
      <c r="D56" s="32">
        <v>44.64</v>
      </c>
      <c r="E56" s="31">
        <v>100</v>
      </c>
      <c r="F56" s="69">
        <f t="shared" si="14"/>
        <v>0</v>
      </c>
      <c r="G56" s="32">
        <f t="shared" si="15"/>
        <v>0</v>
      </c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81"/>
    </row>
    <row r="57" spans="1:19" ht="14.5">
      <c r="A57" s="36" t="s">
        <v>43</v>
      </c>
      <c r="B57" s="30" t="s">
        <v>188</v>
      </c>
      <c r="C57" s="31">
        <f>SUBTOTAL(9,C50:C56)</f>
        <v>2300</v>
      </c>
      <c r="D57" s="31">
        <f t="shared" ref="D57:S57" si="16">SUBTOTAL(9,D50:D56)</f>
        <v>646.41</v>
      </c>
      <c r="E57" s="31">
        <f t="shared" si="16"/>
        <v>2600</v>
      </c>
      <c r="F57" s="69">
        <f t="shared" si="14"/>
        <v>0</v>
      </c>
      <c r="G57" s="31">
        <f t="shared" si="16"/>
        <v>0</v>
      </c>
      <c r="H57" s="31">
        <f t="shared" si="16"/>
        <v>0</v>
      </c>
      <c r="I57" s="31">
        <f t="shared" si="16"/>
        <v>0</v>
      </c>
      <c r="J57" s="31">
        <f t="shared" si="16"/>
        <v>0</v>
      </c>
      <c r="K57" s="31">
        <f t="shared" si="16"/>
        <v>0</v>
      </c>
      <c r="L57" s="31">
        <f t="shared" si="16"/>
        <v>0</v>
      </c>
      <c r="M57" s="31">
        <f t="shared" si="16"/>
        <v>0</v>
      </c>
      <c r="N57" s="31">
        <f t="shared" si="16"/>
        <v>0</v>
      </c>
      <c r="O57" s="31">
        <f t="shared" si="16"/>
        <v>0</v>
      </c>
      <c r="P57" s="31">
        <f t="shared" si="16"/>
        <v>0</v>
      </c>
      <c r="Q57" s="31">
        <f t="shared" si="16"/>
        <v>0</v>
      </c>
      <c r="R57" s="31">
        <f t="shared" si="16"/>
        <v>0</v>
      </c>
      <c r="S57" s="31">
        <f t="shared" si="16"/>
        <v>0</v>
      </c>
    </row>
    <row r="58" spans="1:19" ht="14.5">
      <c r="A58" s="176"/>
      <c r="B58" s="163"/>
      <c r="C58" s="163"/>
      <c r="D58" s="163"/>
      <c r="E58" s="163"/>
      <c r="F58" s="163"/>
      <c r="G58" s="163"/>
      <c r="H58" s="174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</row>
    <row r="59" spans="1:19" ht="14.5">
      <c r="A59" s="37" t="s">
        <v>85</v>
      </c>
      <c r="B59" s="39" t="s">
        <v>86</v>
      </c>
      <c r="C59" s="38"/>
      <c r="D59" s="40"/>
      <c r="E59" s="38"/>
      <c r="F59" s="38"/>
      <c r="G59" s="45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</row>
    <row r="60" spans="1:19" ht="14.5">
      <c r="A60" s="41" t="s">
        <v>87</v>
      </c>
      <c r="B60" s="39" t="s">
        <v>88</v>
      </c>
      <c r="C60" s="38">
        <v>400</v>
      </c>
      <c r="D60" s="40">
        <v>0</v>
      </c>
      <c r="E60" s="40">
        <v>300</v>
      </c>
      <c r="F60" s="72">
        <f t="shared" ref="F60:F64" si="17">G60/E60*100</f>
        <v>0</v>
      </c>
      <c r="G60" s="38">
        <f t="shared" ref="G60:G63" si="18">SUM(H60:S60)</f>
        <v>0</v>
      </c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</row>
    <row r="61" spans="1:19" ht="14.5">
      <c r="A61" s="41" t="s">
        <v>89</v>
      </c>
      <c r="B61" s="39" t="s">
        <v>90</v>
      </c>
      <c r="C61" s="38">
        <v>200</v>
      </c>
      <c r="D61" s="40">
        <v>0</v>
      </c>
      <c r="E61" s="40">
        <v>200</v>
      </c>
      <c r="F61" s="72">
        <f t="shared" si="17"/>
        <v>0</v>
      </c>
      <c r="G61" s="38">
        <f t="shared" si="18"/>
        <v>0</v>
      </c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</row>
    <row r="62" spans="1:19" ht="14.5">
      <c r="A62" s="41" t="s">
        <v>91</v>
      </c>
      <c r="B62" s="39" t="s">
        <v>92</v>
      </c>
      <c r="C62" s="38">
        <v>400</v>
      </c>
      <c r="D62" s="40">
        <v>0</v>
      </c>
      <c r="E62" s="40">
        <v>300</v>
      </c>
      <c r="F62" s="72">
        <f t="shared" si="17"/>
        <v>0</v>
      </c>
      <c r="G62" s="38">
        <f t="shared" si="18"/>
        <v>0</v>
      </c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</row>
    <row r="63" spans="1:19" ht="14.5">
      <c r="A63" s="41" t="s">
        <v>93</v>
      </c>
      <c r="B63" s="39" t="s">
        <v>94</v>
      </c>
      <c r="C63" s="38">
        <v>1300</v>
      </c>
      <c r="D63" s="40">
        <v>893.59</v>
      </c>
      <c r="E63" s="40">
        <v>1300</v>
      </c>
      <c r="F63" s="72">
        <f t="shared" si="17"/>
        <v>0</v>
      </c>
      <c r="G63" s="38">
        <f t="shared" si="18"/>
        <v>0</v>
      </c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81"/>
    </row>
    <row r="64" spans="1:19" ht="14.5">
      <c r="A64" s="28" t="s">
        <v>43</v>
      </c>
      <c r="B64" s="126" t="s">
        <v>189</v>
      </c>
      <c r="C64" s="40">
        <f>SUBTOTAL(9,C60:C63)</f>
        <v>2300</v>
      </c>
      <c r="D64" s="40">
        <f t="shared" ref="D64:S64" si="19">SUBTOTAL(9,D60:D63)</f>
        <v>893.59</v>
      </c>
      <c r="E64" s="40">
        <f t="shared" si="19"/>
        <v>2100</v>
      </c>
      <c r="F64" s="72">
        <f t="shared" si="17"/>
        <v>0</v>
      </c>
      <c r="G64" s="40">
        <f t="shared" si="19"/>
        <v>0</v>
      </c>
      <c r="H64" s="40">
        <f t="shared" si="19"/>
        <v>0</v>
      </c>
      <c r="I64" s="40">
        <f t="shared" si="19"/>
        <v>0</v>
      </c>
      <c r="J64" s="40">
        <f t="shared" si="19"/>
        <v>0</v>
      </c>
      <c r="K64" s="40">
        <f t="shared" si="19"/>
        <v>0</v>
      </c>
      <c r="L64" s="40">
        <f t="shared" si="19"/>
        <v>0</v>
      </c>
      <c r="M64" s="40">
        <f t="shared" si="19"/>
        <v>0</v>
      </c>
      <c r="N64" s="40">
        <f t="shared" si="19"/>
        <v>0</v>
      </c>
      <c r="O64" s="40">
        <f t="shared" si="19"/>
        <v>0</v>
      </c>
      <c r="P64" s="40">
        <f t="shared" si="19"/>
        <v>0</v>
      </c>
      <c r="Q64" s="40">
        <f t="shared" si="19"/>
        <v>0</v>
      </c>
      <c r="R64" s="40">
        <f t="shared" si="19"/>
        <v>0</v>
      </c>
      <c r="S64" s="40">
        <f t="shared" si="19"/>
        <v>0</v>
      </c>
    </row>
    <row r="65" spans="1:19" ht="14.5">
      <c r="A65" s="176"/>
      <c r="B65" s="163"/>
      <c r="C65" s="163"/>
      <c r="D65" s="163"/>
      <c r="E65" s="163"/>
      <c r="F65" s="163"/>
      <c r="G65" s="163"/>
      <c r="H65" s="174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</row>
    <row r="66" spans="1:19" ht="14.5">
      <c r="A66" s="29" t="s">
        <v>95</v>
      </c>
      <c r="B66" s="30" t="s">
        <v>96</v>
      </c>
      <c r="C66" s="32"/>
      <c r="D66" s="31"/>
      <c r="E66" s="32"/>
      <c r="F66" s="32"/>
      <c r="G66" s="35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</row>
    <row r="67" spans="1:19" ht="14.5">
      <c r="A67" s="44" t="s">
        <v>97</v>
      </c>
      <c r="B67" s="30" t="s">
        <v>98</v>
      </c>
      <c r="C67" s="31">
        <v>200</v>
      </c>
      <c r="D67" s="31">
        <v>0</v>
      </c>
      <c r="E67" s="31">
        <v>200</v>
      </c>
      <c r="F67" s="69">
        <f t="shared" ref="F67:F71" si="20">G67/E67*100</f>
        <v>0</v>
      </c>
      <c r="G67" s="32">
        <f t="shared" ref="G67:G70" si="21">SUM(H67:S67)</f>
        <v>0</v>
      </c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</row>
    <row r="68" spans="1:19" ht="14.5">
      <c r="A68" s="44" t="s">
        <v>99</v>
      </c>
      <c r="B68" s="30" t="s">
        <v>100</v>
      </c>
      <c r="C68" s="31">
        <v>300</v>
      </c>
      <c r="D68" s="31">
        <v>107.8</v>
      </c>
      <c r="E68" s="31">
        <v>300</v>
      </c>
      <c r="F68" s="69">
        <f t="shared" si="20"/>
        <v>0</v>
      </c>
      <c r="G68" s="32">
        <f t="shared" si="21"/>
        <v>0</v>
      </c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81"/>
    </row>
    <row r="69" spans="1:19" ht="14.5">
      <c r="A69" s="44" t="s">
        <v>101</v>
      </c>
      <c r="B69" s="30" t="s">
        <v>102</v>
      </c>
      <c r="C69" s="31">
        <v>130</v>
      </c>
      <c r="D69" s="31">
        <v>0</v>
      </c>
      <c r="E69" s="31">
        <v>100</v>
      </c>
      <c r="F69" s="69">
        <f t="shared" si="20"/>
        <v>0</v>
      </c>
      <c r="G69" s="32">
        <f t="shared" si="21"/>
        <v>0</v>
      </c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</row>
    <row r="70" spans="1:19" ht="14.5">
      <c r="A70" s="44" t="s">
        <v>173</v>
      </c>
      <c r="B70" s="30" t="s">
        <v>103</v>
      </c>
      <c r="C70" s="32">
        <v>2000</v>
      </c>
      <c r="D70" s="31">
        <v>1715</v>
      </c>
      <c r="E70" s="31">
        <v>0</v>
      </c>
      <c r="F70" s="69"/>
      <c r="G70" s="32">
        <f t="shared" si="21"/>
        <v>0</v>
      </c>
      <c r="H70" s="53"/>
      <c r="I70" s="81"/>
      <c r="J70" s="81"/>
      <c r="K70" s="53"/>
      <c r="L70" s="53"/>
      <c r="M70" s="53"/>
      <c r="N70" s="53"/>
      <c r="O70" s="53"/>
      <c r="P70" s="53"/>
      <c r="Q70" s="53"/>
      <c r="R70" s="53"/>
      <c r="S70" s="53"/>
    </row>
    <row r="71" spans="1:19" ht="14.5">
      <c r="A71" s="36" t="s">
        <v>43</v>
      </c>
      <c r="B71" s="30" t="s">
        <v>190</v>
      </c>
      <c r="C71" s="31">
        <f>SUBTOTAL(9,C67:C70)</f>
        <v>2630</v>
      </c>
      <c r="D71" s="31">
        <f t="shared" ref="D71:S71" si="22">SUBTOTAL(9,D67:D70)</f>
        <v>1822.8</v>
      </c>
      <c r="E71" s="31">
        <f t="shared" si="22"/>
        <v>600</v>
      </c>
      <c r="F71" s="69">
        <f t="shared" si="20"/>
        <v>0</v>
      </c>
      <c r="G71" s="31">
        <f t="shared" si="22"/>
        <v>0</v>
      </c>
      <c r="H71" s="31">
        <f t="shared" si="22"/>
        <v>0</v>
      </c>
      <c r="I71" s="31">
        <f t="shared" si="22"/>
        <v>0</v>
      </c>
      <c r="J71" s="31">
        <f t="shared" si="22"/>
        <v>0</v>
      </c>
      <c r="K71" s="31">
        <f t="shared" si="22"/>
        <v>0</v>
      </c>
      <c r="L71" s="31">
        <f t="shared" si="22"/>
        <v>0</v>
      </c>
      <c r="M71" s="31">
        <f t="shared" si="22"/>
        <v>0</v>
      </c>
      <c r="N71" s="31">
        <f t="shared" si="22"/>
        <v>0</v>
      </c>
      <c r="O71" s="31">
        <f t="shared" si="22"/>
        <v>0</v>
      </c>
      <c r="P71" s="31">
        <f t="shared" si="22"/>
        <v>0</v>
      </c>
      <c r="Q71" s="31">
        <f t="shared" si="22"/>
        <v>0</v>
      </c>
      <c r="R71" s="31">
        <f t="shared" si="22"/>
        <v>0</v>
      </c>
      <c r="S71" s="31">
        <f t="shared" si="22"/>
        <v>0</v>
      </c>
    </row>
    <row r="72" spans="1:19" ht="14.5">
      <c r="A72" s="176"/>
      <c r="B72" s="163"/>
      <c r="C72" s="163"/>
      <c r="D72" s="163"/>
      <c r="E72" s="163"/>
      <c r="F72" s="163"/>
      <c r="G72" s="163"/>
      <c r="H72" s="174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</row>
    <row r="73" spans="1:19" ht="14.5">
      <c r="A73" s="37" t="s">
        <v>104</v>
      </c>
      <c r="B73" s="39" t="s">
        <v>105</v>
      </c>
      <c r="C73" s="38"/>
      <c r="D73" s="40"/>
      <c r="E73" s="38"/>
      <c r="F73" s="38"/>
      <c r="G73" s="45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</row>
    <row r="74" spans="1:19" ht="14.5">
      <c r="A74" s="41" t="s">
        <v>106</v>
      </c>
      <c r="B74" s="39" t="s">
        <v>107</v>
      </c>
      <c r="C74" s="40">
        <v>300</v>
      </c>
      <c r="D74" s="38">
        <v>226</v>
      </c>
      <c r="E74" s="38">
        <v>500</v>
      </c>
      <c r="F74" s="72">
        <f t="shared" ref="F74:F79" si="23">G74/E74*100</f>
        <v>0</v>
      </c>
      <c r="G74" s="38">
        <f t="shared" ref="G74:G78" si="24">SUM(H74:S74)</f>
        <v>0</v>
      </c>
      <c r="H74" s="81"/>
      <c r="I74" s="53"/>
      <c r="J74" s="53"/>
      <c r="K74" s="81"/>
      <c r="L74" s="53"/>
      <c r="M74" s="53"/>
      <c r="N74" s="53"/>
      <c r="O74" s="53"/>
      <c r="P74" s="53"/>
      <c r="Q74" s="53"/>
      <c r="R74" s="53"/>
      <c r="S74" s="53"/>
    </row>
    <row r="75" spans="1:19" ht="14.5">
      <c r="A75" s="41" t="s">
        <v>108</v>
      </c>
      <c r="B75" s="39" t="s">
        <v>109</v>
      </c>
      <c r="C75" s="40">
        <v>300</v>
      </c>
      <c r="D75" s="38">
        <v>33</v>
      </c>
      <c r="E75" s="38">
        <v>300</v>
      </c>
      <c r="F75" s="72">
        <f t="shared" si="23"/>
        <v>0</v>
      </c>
      <c r="G75" s="38">
        <f t="shared" si="24"/>
        <v>0</v>
      </c>
      <c r="H75" s="54"/>
      <c r="I75" s="54"/>
      <c r="J75" s="53"/>
      <c r="K75" s="53"/>
      <c r="L75" s="53"/>
      <c r="M75" s="53"/>
      <c r="N75" s="53"/>
      <c r="O75" s="53"/>
      <c r="P75" s="53"/>
      <c r="Q75" s="53"/>
      <c r="R75" s="53"/>
      <c r="S75" s="81"/>
    </row>
    <row r="76" spans="1:19" ht="14.5">
      <c r="A76" s="41" t="s">
        <v>110</v>
      </c>
      <c r="B76" s="86" t="s">
        <v>237</v>
      </c>
      <c r="C76" s="40">
        <v>300</v>
      </c>
      <c r="D76" s="38">
        <v>57.62</v>
      </c>
      <c r="E76" s="38">
        <v>300</v>
      </c>
      <c r="F76" s="72">
        <f t="shared" si="23"/>
        <v>0</v>
      </c>
      <c r="G76" s="38">
        <f t="shared" si="24"/>
        <v>0</v>
      </c>
      <c r="H76" s="54"/>
      <c r="I76" s="81"/>
      <c r="J76" s="53"/>
      <c r="K76" s="53"/>
      <c r="L76" s="53"/>
      <c r="M76" s="53"/>
      <c r="N76" s="53"/>
      <c r="O76" s="53"/>
      <c r="P76" s="53"/>
      <c r="Q76" s="53"/>
      <c r="R76" s="53"/>
      <c r="S76" s="53"/>
    </row>
    <row r="77" spans="1:19" ht="14.5">
      <c r="A77" s="41" t="s">
        <v>111</v>
      </c>
      <c r="B77" s="39" t="s">
        <v>112</v>
      </c>
      <c r="C77" s="40">
        <v>500</v>
      </c>
      <c r="D77" s="38">
        <v>0</v>
      </c>
      <c r="E77" s="38">
        <v>500</v>
      </c>
      <c r="F77" s="72">
        <f t="shared" si="23"/>
        <v>0</v>
      </c>
      <c r="G77" s="38">
        <f t="shared" si="24"/>
        <v>0</v>
      </c>
      <c r="H77" s="54"/>
      <c r="I77" s="54"/>
      <c r="J77" s="53"/>
      <c r="K77" s="53"/>
      <c r="L77" s="53"/>
      <c r="M77" s="53"/>
      <c r="N77" s="53"/>
      <c r="O77" s="53"/>
      <c r="P77" s="53"/>
      <c r="Q77" s="53"/>
      <c r="R77" s="53"/>
      <c r="S77" s="53"/>
    </row>
    <row r="78" spans="1:19" ht="14.5">
      <c r="A78" s="39" t="s">
        <v>113</v>
      </c>
      <c r="B78" s="86" t="s">
        <v>238</v>
      </c>
      <c r="C78" s="46">
        <v>500</v>
      </c>
      <c r="D78" s="38">
        <v>0</v>
      </c>
      <c r="E78" s="38">
        <v>500</v>
      </c>
      <c r="F78" s="72">
        <f t="shared" si="23"/>
        <v>0</v>
      </c>
      <c r="G78" s="38">
        <f t="shared" si="24"/>
        <v>0</v>
      </c>
      <c r="H78" s="54"/>
      <c r="I78" s="54"/>
      <c r="J78" s="53"/>
      <c r="K78" s="53"/>
      <c r="L78" s="53"/>
      <c r="M78" s="53"/>
      <c r="N78" s="53"/>
      <c r="O78" s="53"/>
      <c r="P78" s="53"/>
      <c r="Q78" s="53"/>
      <c r="R78" s="53"/>
      <c r="S78" s="53"/>
    </row>
    <row r="79" spans="1:19" ht="14.5">
      <c r="A79" s="28" t="s">
        <v>43</v>
      </c>
      <c r="B79" s="126" t="s">
        <v>191</v>
      </c>
      <c r="C79" s="40">
        <f>SUBTOTAL(9,C74:C78)</f>
        <v>1900</v>
      </c>
      <c r="D79" s="40">
        <f t="shared" ref="D79:S79" si="25">SUBTOTAL(9,D74:D78)</f>
        <v>316.62</v>
      </c>
      <c r="E79" s="40">
        <f t="shared" si="25"/>
        <v>2100</v>
      </c>
      <c r="F79" s="72">
        <f t="shared" si="23"/>
        <v>0</v>
      </c>
      <c r="G79" s="40">
        <f t="shared" si="25"/>
        <v>0</v>
      </c>
      <c r="H79" s="40">
        <f t="shared" si="25"/>
        <v>0</v>
      </c>
      <c r="I79" s="40">
        <f t="shared" si="25"/>
        <v>0</v>
      </c>
      <c r="J79" s="40">
        <f t="shared" si="25"/>
        <v>0</v>
      </c>
      <c r="K79" s="40">
        <f t="shared" si="25"/>
        <v>0</v>
      </c>
      <c r="L79" s="40">
        <f t="shared" si="25"/>
        <v>0</v>
      </c>
      <c r="M79" s="40">
        <f t="shared" si="25"/>
        <v>0</v>
      </c>
      <c r="N79" s="40">
        <f t="shared" si="25"/>
        <v>0</v>
      </c>
      <c r="O79" s="40">
        <f t="shared" si="25"/>
        <v>0</v>
      </c>
      <c r="P79" s="40">
        <f t="shared" si="25"/>
        <v>0</v>
      </c>
      <c r="Q79" s="40">
        <f t="shared" si="25"/>
        <v>0</v>
      </c>
      <c r="R79" s="40">
        <f t="shared" si="25"/>
        <v>0</v>
      </c>
      <c r="S79" s="40">
        <f t="shared" si="25"/>
        <v>0</v>
      </c>
    </row>
    <row r="80" spans="1:19" ht="14.5">
      <c r="A80" s="176"/>
      <c r="B80" s="173"/>
      <c r="C80" s="173"/>
      <c r="D80" s="173"/>
      <c r="E80" s="173"/>
      <c r="F80" s="173"/>
      <c r="G80" s="173"/>
      <c r="H80" s="178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</row>
    <row r="81" spans="1:19" ht="14.5">
      <c r="A81" s="29" t="s">
        <v>114</v>
      </c>
      <c r="B81" s="30" t="s">
        <v>115</v>
      </c>
      <c r="C81" s="32"/>
      <c r="D81" s="31"/>
      <c r="E81" s="32"/>
      <c r="F81" s="32"/>
      <c r="G81" s="32"/>
      <c r="H81" s="54"/>
      <c r="I81" s="54"/>
      <c r="J81" s="53"/>
      <c r="K81" s="53"/>
      <c r="L81" s="53"/>
      <c r="M81" s="53"/>
      <c r="N81" s="53"/>
      <c r="O81" s="53"/>
      <c r="P81" s="53"/>
      <c r="Q81" s="53"/>
      <c r="R81" s="53"/>
      <c r="S81" s="53"/>
    </row>
    <row r="82" spans="1:19" ht="14.5">
      <c r="A82" s="44" t="s">
        <v>116</v>
      </c>
      <c r="B82" s="30" t="s">
        <v>117</v>
      </c>
      <c r="C82" s="31">
        <v>1500</v>
      </c>
      <c r="D82" s="32">
        <v>0</v>
      </c>
      <c r="E82" s="31">
        <v>1500</v>
      </c>
      <c r="F82" s="69">
        <f t="shared" ref="F82" si="26">G82/E82*100</f>
        <v>0</v>
      </c>
      <c r="G82" s="32">
        <f t="shared" ref="G82:G92" si="27">SUM(H82:S82)</f>
        <v>0</v>
      </c>
      <c r="H82" s="54"/>
      <c r="I82" s="54"/>
      <c r="J82" s="53"/>
      <c r="K82" s="53"/>
      <c r="L82" s="53"/>
      <c r="M82" s="53"/>
      <c r="N82" s="53"/>
      <c r="O82" s="53"/>
      <c r="P82" s="53"/>
      <c r="Q82" s="53"/>
      <c r="R82" s="53"/>
      <c r="S82" s="53"/>
    </row>
    <row r="83" spans="1:19" ht="14.5">
      <c r="A83" s="44" t="s">
        <v>118</v>
      </c>
      <c r="B83" s="30" t="s">
        <v>119</v>
      </c>
      <c r="C83" s="31">
        <v>6400</v>
      </c>
      <c r="D83" s="32">
        <v>0</v>
      </c>
      <c r="E83" s="31">
        <v>0</v>
      </c>
      <c r="F83" s="69"/>
      <c r="G83" s="32">
        <f t="shared" si="27"/>
        <v>0</v>
      </c>
      <c r="H83" s="54"/>
      <c r="I83" s="54"/>
      <c r="J83" s="53"/>
      <c r="K83" s="53"/>
      <c r="L83" s="53"/>
      <c r="M83" s="53"/>
      <c r="N83" s="53"/>
      <c r="O83" s="53"/>
      <c r="P83" s="53"/>
      <c r="Q83" s="53"/>
      <c r="R83" s="53"/>
      <c r="S83" s="53"/>
    </row>
    <row r="84" spans="1:19" ht="14.5">
      <c r="A84" s="44" t="s">
        <v>120</v>
      </c>
      <c r="B84" s="30" t="s">
        <v>167</v>
      </c>
      <c r="C84" s="31"/>
      <c r="D84" s="32">
        <v>0</v>
      </c>
      <c r="E84" s="31">
        <v>0</v>
      </c>
      <c r="F84" s="31"/>
      <c r="G84" s="32">
        <f t="shared" si="27"/>
        <v>0</v>
      </c>
      <c r="H84" s="54"/>
      <c r="I84" s="54"/>
      <c r="J84" s="53"/>
      <c r="K84" s="53"/>
      <c r="L84" s="53"/>
      <c r="M84" s="53"/>
      <c r="N84" s="53"/>
      <c r="O84" s="53"/>
      <c r="P84" s="53"/>
      <c r="Q84" s="53"/>
      <c r="R84" s="53"/>
      <c r="S84" s="53"/>
    </row>
    <row r="85" spans="1:19" ht="14.5">
      <c r="A85" s="44" t="s">
        <v>121</v>
      </c>
      <c r="B85" s="30" t="s">
        <v>122</v>
      </c>
      <c r="C85" s="31">
        <v>7500</v>
      </c>
      <c r="D85" s="32">
        <v>7506.7099999999991</v>
      </c>
      <c r="E85" s="31">
        <v>4000</v>
      </c>
      <c r="F85" s="69">
        <f t="shared" ref="F85:F93" si="28">G85/E85*100</f>
        <v>0</v>
      </c>
      <c r="G85" s="32">
        <f t="shared" si="27"/>
        <v>0</v>
      </c>
      <c r="H85" s="54"/>
      <c r="I85" s="81"/>
      <c r="J85" s="81"/>
      <c r="K85" s="81"/>
      <c r="L85" s="81"/>
      <c r="M85" s="81"/>
      <c r="N85" s="81"/>
      <c r="O85" s="53"/>
      <c r="P85" s="81"/>
      <c r="Q85" s="53"/>
      <c r="R85" s="53"/>
      <c r="S85" s="81"/>
    </row>
    <row r="86" spans="1:19" ht="14.5">
      <c r="A86" s="30" t="s">
        <v>123</v>
      </c>
      <c r="B86" s="44" t="s">
        <v>124</v>
      </c>
      <c r="C86" s="31">
        <v>1000</v>
      </c>
      <c r="D86" s="32">
        <v>438.02</v>
      </c>
      <c r="E86" s="31">
        <v>1000</v>
      </c>
      <c r="F86" s="69">
        <f t="shared" si="28"/>
        <v>0</v>
      </c>
      <c r="G86" s="32">
        <f t="shared" si="27"/>
        <v>0</v>
      </c>
      <c r="H86" s="54"/>
      <c r="I86" s="54"/>
      <c r="J86" s="53"/>
      <c r="K86" s="53"/>
      <c r="L86" s="81"/>
      <c r="M86" s="53"/>
      <c r="N86" s="81"/>
      <c r="O86" s="53"/>
      <c r="P86" s="53"/>
      <c r="Q86" s="53"/>
      <c r="R86" s="53"/>
      <c r="S86" s="53"/>
    </row>
    <row r="87" spans="1:19" ht="14.5">
      <c r="A87" s="30" t="s">
        <v>125</v>
      </c>
      <c r="B87" s="30" t="s">
        <v>126</v>
      </c>
      <c r="C87" s="31">
        <v>200</v>
      </c>
      <c r="D87" s="32">
        <v>0</v>
      </c>
      <c r="E87" s="31">
        <v>200</v>
      </c>
      <c r="F87" s="69">
        <f t="shared" si="28"/>
        <v>0</v>
      </c>
      <c r="G87" s="32">
        <f t="shared" si="27"/>
        <v>0</v>
      </c>
      <c r="H87" s="54"/>
      <c r="I87" s="54"/>
      <c r="J87" s="53"/>
      <c r="K87" s="53"/>
      <c r="L87" s="53"/>
      <c r="M87" s="53"/>
      <c r="N87" s="53"/>
      <c r="O87" s="53"/>
      <c r="P87" s="53"/>
      <c r="Q87" s="53"/>
      <c r="R87" s="53"/>
      <c r="S87" s="53"/>
    </row>
    <row r="88" spans="1:19" ht="14.5">
      <c r="A88" s="30" t="s">
        <v>127</v>
      </c>
      <c r="B88" s="30" t="s">
        <v>128</v>
      </c>
      <c r="C88" s="31">
        <v>800</v>
      </c>
      <c r="D88" s="32">
        <v>0</v>
      </c>
      <c r="E88" s="31">
        <v>800</v>
      </c>
      <c r="F88" s="69">
        <f t="shared" si="28"/>
        <v>0</v>
      </c>
      <c r="G88" s="32">
        <f t="shared" si="27"/>
        <v>0</v>
      </c>
      <c r="H88" s="54"/>
      <c r="I88" s="54"/>
      <c r="J88" s="53"/>
      <c r="K88" s="53"/>
      <c r="L88" s="53"/>
      <c r="M88" s="53"/>
      <c r="N88" s="53"/>
      <c r="O88" s="53"/>
      <c r="P88" s="53"/>
      <c r="Q88" s="53"/>
      <c r="R88" s="53"/>
      <c r="S88" s="53"/>
    </row>
    <row r="89" spans="1:19" ht="14.5">
      <c r="A89" s="30" t="s">
        <v>129</v>
      </c>
      <c r="B89" s="30" t="s">
        <v>168</v>
      </c>
      <c r="C89" s="31">
        <v>300</v>
      </c>
      <c r="D89" s="32">
        <v>300</v>
      </c>
      <c r="E89" s="31">
        <v>300</v>
      </c>
      <c r="F89" s="69">
        <f t="shared" si="28"/>
        <v>0</v>
      </c>
      <c r="G89" s="32">
        <f t="shared" si="27"/>
        <v>0</v>
      </c>
      <c r="H89" s="54"/>
      <c r="I89" s="54"/>
      <c r="J89" s="53"/>
      <c r="K89" s="53"/>
      <c r="L89" s="53"/>
      <c r="M89" s="53"/>
      <c r="N89" s="53"/>
      <c r="O89" s="53"/>
      <c r="P89" s="53"/>
      <c r="Q89" s="53"/>
      <c r="R89" s="53"/>
      <c r="S89" s="81"/>
    </row>
    <row r="90" spans="1:19" ht="14.5">
      <c r="A90" s="30" t="s">
        <v>130</v>
      </c>
      <c r="B90" s="30" t="s">
        <v>131</v>
      </c>
      <c r="C90" s="31">
        <v>500</v>
      </c>
      <c r="D90" s="32">
        <v>398.55</v>
      </c>
      <c r="E90" s="31">
        <v>4000</v>
      </c>
      <c r="F90" s="69">
        <f t="shared" si="28"/>
        <v>0</v>
      </c>
      <c r="G90" s="32">
        <f t="shared" si="27"/>
        <v>0</v>
      </c>
      <c r="H90" s="54"/>
      <c r="I90" s="54"/>
      <c r="J90" s="53"/>
      <c r="K90" s="53"/>
      <c r="L90" s="53"/>
      <c r="M90" s="53"/>
      <c r="N90" s="53"/>
      <c r="O90" s="81"/>
      <c r="P90" s="53"/>
      <c r="Q90" s="81"/>
      <c r="R90" s="53"/>
      <c r="S90" s="53"/>
    </row>
    <row r="91" spans="1:19" ht="14.5">
      <c r="A91" s="30" t="s">
        <v>132</v>
      </c>
      <c r="B91" s="30" t="s">
        <v>133</v>
      </c>
      <c r="C91" s="31">
        <v>1200</v>
      </c>
      <c r="D91" s="32">
        <v>0</v>
      </c>
      <c r="E91" s="31">
        <v>0</v>
      </c>
      <c r="F91" s="69"/>
      <c r="G91" s="32">
        <f t="shared" si="27"/>
        <v>0</v>
      </c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</row>
    <row r="92" spans="1:19" ht="14.5">
      <c r="A92" s="30" t="s">
        <v>134</v>
      </c>
      <c r="B92" s="30" t="s">
        <v>169</v>
      </c>
      <c r="C92" s="31">
        <v>1200</v>
      </c>
      <c r="D92" s="32">
        <v>200</v>
      </c>
      <c r="E92" s="31">
        <v>0</v>
      </c>
      <c r="F92" s="69"/>
      <c r="G92" s="32">
        <f t="shared" si="27"/>
        <v>0</v>
      </c>
      <c r="H92" s="53"/>
      <c r="I92" s="53"/>
      <c r="J92" s="81"/>
      <c r="K92" s="53"/>
      <c r="L92" s="53"/>
      <c r="M92" s="53"/>
      <c r="N92" s="53"/>
      <c r="O92" s="53"/>
      <c r="P92" s="53"/>
      <c r="Q92" s="53"/>
      <c r="R92" s="53"/>
      <c r="S92" s="53"/>
    </row>
    <row r="93" spans="1:19" ht="14.5">
      <c r="A93" s="36" t="s">
        <v>43</v>
      </c>
      <c r="B93" s="30" t="s">
        <v>192</v>
      </c>
      <c r="C93" s="31">
        <f>SUBTOTAL(9,C82:C92)</f>
        <v>20600</v>
      </c>
      <c r="D93" s="31">
        <f t="shared" ref="D93:S93" si="29">SUBTOTAL(9,D82:D92)</f>
        <v>8843.2799999999988</v>
      </c>
      <c r="E93" s="31">
        <f t="shared" si="29"/>
        <v>11800</v>
      </c>
      <c r="F93" s="69">
        <f t="shared" si="28"/>
        <v>0</v>
      </c>
      <c r="G93" s="31">
        <f t="shared" si="29"/>
        <v>0</v>
      </c>
      <c r="H93" s="31">
        <f t="shared" si="29"/>
        <v>0</v>
      </c>
      <c r="I93" s="31">
        <f t="shared" si="29"/>
        <v>0</v>
      </c>
      <c r="J93" s="31">
        <f t="shared" si="29"/>
        <v>0</v>
      </c>
      <c r="K93" s="31">
        <f t="shared" si="29"/>
        <v>0</v>
      </c>
      <c r="L93" s="31">
        <f t="shared" si="29"/>
        <v>0</v>
      </c>
      <c r="M93" s="31">
        <f t="shared" si="29"/>
        <v>0</v>
      </c>
      <c r="N93" s="31">
        <f t="shared" si="29"/>
        <v>0</v>
      </c>
      <c r="O93" s="31">
        <f t="shared" si="29"/>
        <v>0</v>
      </c>
      <c r="P93" s="31">
        <f t="shared" si="29"/>
        <v>0</v>
      </c>
      <c r="Q93" s="31">
        <f t="shared" si="29"/>
        <v>0</v>
      </c>
      <c r="R93" s="31">
        <f t="shared" si="29"/>
        <v>0</v>
      </c>
      <c r="S93" s="31">
        <f t="shared" si="29"/>
        <v>0</v>
      </c>
    </row>
    <row r="94" spans="1:19" ht="14.5">
      <c r="A94" s="176"/>
      <c r="B94" s="173"/>
      <c r="C94" s="173"/>
      <c r="D94" s="173"/>
      <c r="E94" s="173"/>
      <c r="F94" s="173"/>
      <c r="G94" s="173"/>
      <c r="H94" s="174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</row>
    <row r="95" spans="1:19" ht="14.5">
      <c r="A95" s="37" t="s">
        <v>135</v>
      </c>
      <c r="B95" s="39" t="s">
        <v>136</v>
      </c>
      <c r="C95" s="38"/>
      <c r="D95" s="40"/>
      <c r="E95" s="38"/>
      <c r="F95" s="38"/>
      <c r="G95" s="38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</row>
    <row r="96" spans="1:19" ht="14.5">
      <c r="A96" s="41" t="s">
        <v>137</v>
      </c>
      <c r="B96" s="39" t="s">
        <v>138</v>
      </c>
      <c r="C96" s="40">
        <v>600</v>
      </c>
      <c r="D96" s="38">
        <v>405.28999999999996</v>
      </c>
      <c r="E96" s="40">
        <v>600</v>
      </c>
      <c r="F96" s="72">
        <f t="shared" ref="F96:F101" si="30">G96/E96*100</f>
        <v>0</v>
      </c>
      <c r="G96" s="38">
        <f t="shared" ref="G96:G100" si="31">SUM(H96:S96)</f>
        <v>0</v>
      </c>
      <c r="H96" s="53"/>
      <c r="I96" s="53"/>
      <c r="J96" s="53"/>
      <c r="K96" s="53"/>
      <c r="L96" s="53"/>
      <c r="M96" s="53"/>
      <c r="N96" s="53"/>
      <c r="O96" s="53"/>
      <c r="P96" s="53"/>
      <c r="Q96" s="81"/>
      <c r="R96" s="81"/>
      <c r="S96" s="53"/>
    </row>
    <row r="97" spans="1:19" ht="14.5">
      <c r="A97" s="41" t="s">
        <v>139</v>
      </c>
      <c r="B97" s="39" t="s">
        <v>140</v>
      </c>
      <c r="C97" s="40">
        <v>500</v>
      </c>
      <c r="D97" s="38">
        <v>1150</v>
      </c>
      <c r="E97" s="40">
        <v>1500</v>
      </c>
      <c r="F97" s="72">
        <f t="shared" si="30"/>
        <v>0</v>
      </c>
      <c r="G97" s="38">
        <f t="shared" si="31"/>
        <v>0</v>
      </c>
      <c r="H97" s="81"/>
      <c r="I97" s="53"/>
      <c r="J97" s="53"/>
      <c r="K97" s="53"/>
      <c r="L97" s="53"/>
      <c r="M97" s="53"/>
      <c r="N97" s="53"/>
      <c r="O97" s="53"/>
      <c r="P97" s="81"/>
      <c r="Q97" s="53"/>
      <c r="R97" s="53"/>
      <c r="S97" s="53"/>
    </row>
    <row r="98" spans="1:19" ht="14.5">
      <c r="A98" s="41" t="s">
        <v>141</v>
      </c>
      <c r="B98" s="39" t="s">
        <v>142</v>
      </c>
      <c r="C98" s="40">
        <v>5000</v>
      </c>
      <c r="D98" s="38">
        <v>475.64</v>
      </c>
      <c r="E98" s="40">
        <v>6000</v>
      </c>
      <c r="F98" s="72">
        <f t="shared" si="30"/>
        <v>0</v>
      </c>
      <c r="G98" s="38">
        <f t="shared" si="31"/>
        <v>0</v>
      </c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81"/>
    </row>
    <row r="99" spans="1:19" ht="14.5">
      <c r="A99" s="41" t="s">
        <v>143</v>
      </c>
      <c r="B99" s="39" t="s">
        <v>144</v>
      </c>
      <c r="C99" s="40">
        <v>200</v>
      </c>
      <c r="D99" s="38">
        <v>0</v>
      </c>
      <c r="E99" s="40">
        <v>200</v>
      </c>
      <c r="F99" s="72">
        <f t="shared" si="30"/>
        <v>0</v>
      </c>
      <c r="G99" s="38">
        <f t="shared" si="31"/>
        <v>0</v>
      </c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</row>
    <row r="100" spans="1:19" ht="14.5">
      <c r="A100" s="39" t="s">
        <v>145</v>
      </c>
      <c r="B100" s="39" t="s">
        <v>146</v>
      </c>
      <c r="C100" s="40">
        <v>200</v>
      </c>
      <c r="D100" s="38">
        <v>0</v>
      </c>
      <c r="E100" s="40">
        <v>200</v>
      </c>
      <c r="F100" s="72">
        <f t="shared" si="30"/>
        <v>0</v>
      </c>
      <c r="G100" s="38">
        <f t="shared" si="31"/>
        <v>0</v>
      </c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</row>
    <row r="101" spans="1:19" ht="14.5">
      <c r="A101" s="28" t="s">
        <v>43</v>
      </c>
      <c r="B101" s="126" t="s">
        <v>142</v>
      </c>
      <c r="C101" s="40">
        <f>SUBTOTAL(9,C96:C100)</f>
        <v>6500</v>
      </c>
      <c r="D101" s="40">
        <f t="shared" ref="D101:S101" si="32">SUBTOTAL(9,D96:D100)</f>
        <v>2030.9299999999998</v>
      </c>
      <c r="E101" s="40">
        <f t="shared" si="32"/>
        <v>8500</v>
      </c>
      <c r="F101" s="72">
        <f t="shared" si="30"/>
        <v>0</v>
      </c>
      <c r="G101" s="40">
        <f t="shared" si="32"/>
        <v>0</v>
      </c>
      <c r="H101" s="40">
        <f t="shared" si="32"/>
        <v>0</v>
      </c>
      <c r="I101" s="40">
        <f t="shared" si="32"/>
        <v>0</v>
      </c>
      <c r="J101" s="40">
        <f t="shared" si="32"/>
        <v>0</v>
      </c>
      <c r="K101" s="40">
        <f t="shared" si="32"/>
        <v>0</v>
      </c>
      <c r="L101" s="40">
        <f t="shared" si="32"/>
        <v>0</v>
      </c>
      <c r="M101" s="40">
        <f t="shared" si="32"/>
        <v>0</v>
      </c>
      <c r="N101" s="40">
        <f t="shared" si="32"/>
        <v>0</v>
      </c>
      <c r="O101" s="40">
        <f t="shared" si="32"/>
        <v>0</v>
      </c>
      <c r="P101" s="40">
        <f t="shared" si="32"/>
        <v>0</v>
      </c>
      <c r="Q101" s="40">
        <f t="shared" si="32"/>
        <v>0</v>
      </c>
      <c r="R101" s="40">
        <f t="shared" si="32"/>
        <v>0</v>
      </c>
      <c r="S101" s="40">
        <f t="shared" si="32"/>
        <v>0</v>
      </c>
    </row>
    <row r="102" spans="1:19" ht="14.5">
      <c r="A102" s="175"/>
      <c r="B102" s="173"/>
      <c r="C102" s="173"/>
      <c r="D102" s="173"/>
      <c r="E102" s="173"/>
      <c r="F102" s="173"/>
      <c r="G102" s="173"/>
      <c r="H102" s="174"/>
      <c r="I102" s="163"/>
      <c r="J102" s="163"/>
      <c r="K102" s="163"/>
      <c r="L102" s="163"/>
      <c r="M102" s="163"/>
      <c r="N102" s="163"/>
      <c r="O102" s="163"/>
      <c r="P102" s="163"/>
      <c r="Q102" s="163"/>
      <c r="R102" s="163"/>
      <c r="S102" s="163"/>
    </row>
    <row r="103" spans="1:19" ht="14.5">
      <c r="A103" s="29" t="s">
        <v>147</v>
      </c>
      <c r="B103" s="30" t="s">
        <v>148</v>
      </c>
      <c r="C103" s="32"/>
      <c r="D103" s="47"/>
      <c r="E103" s="32"/>
      <c r="F103" s="32"/>
      <c r="G103" s="32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</row>
    <row r="104" spans="1:19" ht="14.5">
      <c r="A104" s="44" t="s">
        <v>149</v>
      </c>
      <c r="B104" s="30" t="s">
        <v>150</v>
      </c>
      <c r="C104" s="32">
        <v>1000</v>
      </c>
      <c r="D104" s="32">
        <v>44.5</v>
      </c>
      <c r="E104" s="32">
        <v>1000</v>
      </c>
      <c r="F104" s="69">
        <f t="shared" ref="F104:F105" si="33">G104/E104*100</f>
        <v>0</v>
      </c>
      <c r="G104" s="32">
        <f t="shared" ref="G104" si="34">SUM(H104:S104)</f>
        <v>0</v>
      </c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81"/>
    </row>
    <row r="105" spans="1:19" ht="14.5">
      <c r="A105" s="36" t="s">
        <v>43</v>
      </c>
      <c r="B105" s="30" t="s">
        <v>193</v>
      </c>
      <c r="C105" s="31">
        <f>SUBTOTAL(9,C104)</f>
        <v>1000</v>
      </c>
      <c r="D105" s="31">
        <f t="shared" ref="D105:S105" si="35">SUBTOTAL(9,D104)</f>
        <v>44.5</v>
      </c>
      <c r="E105" s="31">
        <f t="shared" si="35"/>
        <v>1000</v>
      </c>
      <c r="F105" s="69">
        <f t="shared" si="33"/>
        <v>0</v>
      </c>
      <c r="G105" s="31">
        <f t="shared" si="35"/>
        <v>0</v>
      </c>
      <c r="H105" s="31">
        <f t="shared" si="35"/>
        <v>0</v>
      </c>
      <c r="I105" s="31">
        <f t="shared" si="35"/>
        <v>0</v>
      </c>
      <c r="J105" s="31">
        <f t="shared" si="35"/>
        <v>0</v>
      </c>
      <c r="K105" s="31">
        <f t="shared" si="35"/>
        <v>0</v>
      </c>
      <c r="L105" s="31">
        <f t="shared" si="35"/>
        <v>0</v>
      </c>
      <c r="M105" s="31">
        <f t="shared" si="35"/>
        <v>0</v>
      </c>
      <c r="N105" s="31">
        <f t="shared" si="35"/>
        <v>0</v>
      </c>
      <c r="O105" s="31">
        <f t="shared" si="35"/>
        <v>0</v>
      </c>
      <c r="P105" s="31">
        <f t="shared" si="35"/>
        <v>0</v>
      </c>
      <c r="Q105" s="31">
        <f t="shared" si="35"/>
        <v>0</v>
      </c>
      <c r="R105" s="31">
        <f t="shared" si="35"/>
        <v>0</v>
      </c>
      <c r="S105" s="31">
        <f t="shared" si="35"/>
        <v>0</v>
      </c>
    </row>
    <row r="106" spans="1:19" ht="14.5">
      <c r="A106" s="176"/>
      <c r="B106" s="173"/>
      <c r="C106" s="173"/>
      <c r="D106" s="173"/>
      <c r="E106" s="173"/>
      <c r="F106" s="173"/>
      <c r="G106" s="173"/>
      <c r="H106" s="174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</row>
    <row r="107" spans="1:19" ht="14.5">
      <c r="A107" s="37" t="s">
        <v>170</v>
      </c>
      <c r="B107" s="39" t="s">
        <v>151</v>
      </c>
      <c r="C107" s="38"/>
      <c r="D107" s="38"/>
      <c r="E107" s="38"/>
      <c r="F107" s="38"/>
      <c r="G107" s="42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</row>
    <row r="108" spans="1:19" ht="14.5">
      <c r="A108" s="39" t="s">
        <v>152</v>
      </c>
      <c r="B108" s="39" t="s">
        <v>153</v>
      </c>
      <c r="C108" s="48">
        <v>3200.4</v>
      </c>
      <c r="D108" s="38">
        <v>635.6</v>
      </c>
      <c r="E108" s="48">
        <v>3443.44</v>
      </c>
      <c r="F108" s="72">
        <f t="shared" ref="F108:F109" si="36">G108/E108*100</f>
        <v>0</v>
      </c>
      <c r="G108" s="38">
        <f t="shared" ref="G108" si="37">SUM(H108:S108)</f>
        <v>0</v>
      </c>
      <c r="H108" s="53"/>
      <c r="I108" s="53"/>
      <c r="J108" s="81"/>
      <c r="K108" s="53"/>
      <c r="L108" s="81"/>
      <c r="M108" s="53"/>
      <c r="N108" s="53"/>
      <c r="O108" s="53"/>
      <c r="P108" s="53"/>
      <c r="Q108" s="53"/>
      <c r="R108" s="53"/>
      <c r="S108" s="53"/>
    </row>
    <row r="109" spans="1:19" ht="14.5">
      <c r="A109" s="28" t="s">
        <v>43</v>
      </c>
      <c r="B109" s="126" t="s">
        <v>194</v>
      </c>
      <c r="C109" s="40">
        <f>SUBTOTAL(9,C108)</f>
        <v>3200.4</v>
      </c>
      <c r="D109" s="40">
        <f t="shared" ref="D109:S109" si="38">SUBTOTAL(9,D108)</f>
        <v>635.6</v>
      </c>
      <c r="E109" s="40">
        <f t="shared" si="38"/>
        <v>3443.44</v>
      </c>
      <c r="F109" s="72">
        <f t="shared" si="36"/>
        <v>0</v>
      </c>
      <c r="G109" s="40">
        <f t="shared" si="38"/>
        <v>0</v>
      </c>
      <c r="H109" s="40">
        <f t="shared" si="38"/>
        <v>0</v>
      </c>
      <c r="I109" s="40">
        <f t="shared" si="38"/>
        <v>0</v>
      </c>
      <c r="J109" s="40">
        <f t="shared" si="38"/>
        <v>0</v>
      </c>
      <c r="K109" s="40">
        <f t="shared" si="38"/>
        <v>0</v>
      </c>
      <c r="L109" s="40">
        <f t="shared" si="38"/>
        <v>0</v>
      </c>
      <c r="M109" s="40">
        <f t="shared" si="38"/>
        <v>0</v>
      </c>
      <c r="N109" s="40">
        <f t="shared" si="38"/>
        <v>0</v>
      </c>
      <c r="O109" s="40">
        <f t="shared" si="38"/>
        <v>0</v>
      </c>
      <c r="P109" s="40">
        <f t="shared" si="38"/>
        <v>0</v>
      </c>
      <c r="Q109" s="40">
        <f t="shared" si="38"/>
        <v>0</v>
      </c>
      <c r="R109" s="40">
        <f t="shared" si="38"/>
        <v>0</v>
      </c>
      <c r="S109" s="40">
        <f t="shared" si="38"/>
        <v>0</v>
      </c>
    </row>
    <row r="110" spans="1:19" ht="14.5">
      <c r="A110" s="175"/>
      <c r="B110" s="173"/>
      <c r="C110" s="173"/>
      <c r="D110" s="173"/>
      <c r="E110" s="173"/>
      <c r="F110" s="173"/>
      <c r="G110" s="17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</row>
    <row r="111" spans="1:19" ht="14.5">
      <c r="A111" s="49"/>
      <c r="B111" s="49" t="s">
        <v>154</v>
      </c>
      <c r="C111" s="50">
        <f>SUBTOTAL(9,C9:C109)</f>
        <v>203490.4</v>
      </c>
      <c r="D111" s="50">
        <f>SUBTOTAL(9,D9:D109)</f>
        <v>155738.66999999995</v>
      </c>
      <c r="E111" s="50">
        <f>SUBTOTAL(9,E9:E109)</f>
        <v>208617.44</v>
      </c>
      <c r="F111" s="71">
        <f>G111/E111*100</f>
        <v>0</v>
      </c>
      <c r="G111" s="50">
        <f>SUBTOTAL(9,G9:G109)</f>
        <v>0</v>
      </c>
      <c r="H111" s="50">
        <f t="shared" ref="H111:S111" si="39">SUBTOTAL(9,H9:H109)</f>
        <v>0</v>
      </c>
      <c r="I111" s="50">
        <f t="shared" si="39"/>
        <v>0</v>
      </c>
      <c r="J111" s="50">
        <f t="shared" si="39"/>
        <v>0</v>
      </c>
      <c r="K111" s="50">
        <f t="shared" si="39"/>
        <v>0</v>
      </c>
      <c r="L111" s="50">
        <f t="shared" si="39"/>
        <v>0</v>
      </c>
      <c r="M111" s="50">
        <f t="shared" si="39"/>
        <v>0</v>
      </c>
      <c r="N111" s="50">
        <f t="shared" si="39"/>
        <v>0</v>
      </c>
      <c r="O111" s="50">
        <f t="shared" si="39"/>
        <v>0</v>
      </c>
      <c r="P111" s="50">
        <f t="shared" si="39"/>
        <v>0</v>
      </c>
      <c r="Q111" s="50">
        <f t="shared" si="39"/>
        <v>0</v>
      </c>
      <c r="R111" s="50">
        <f t="shared" si="39"/>
        <v>0</v>
      </c>
      <c r="S111" s="50">
        <f t="shared" si="39"/>
        <v>0</v>
      </c>
    </row>
    <row r="112" spans="1:19" ht="14.5">
      <c r="A112" s="176"/>
      <c r="B112" s="173"/>
      <c r="C112" s="173"/>
      <c r="D112" s="173"/>
      <c r="E112" s="173"/>
      <c r="F112" s="173"/>
      <c r="G112" s="173"/>
      <c r="H112" s="174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</row>
    <row r="113" spans="1:19" ht="14.5">
      <c r="A113" s="176" t="s">
        <v>155</v>
      </c>
      <c r="B113" s="177"/>
      <c r="C113" s="177"/>
      <c r="D113" s="177"/>
      <c r="E113" s="177"/>
      <c r="F113" s="177"/>
      <c r="G113" s="177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</row>
    <row r="114" spans="1:19" ht="14.5">
      <c r="A114" s="44" t="s">
        <v>156</v>
      </c>
      <c r="B114" s="29" t="s">
        <v>225</v>
      </c>
      <c r="C114" s="32">
        <v>5000</v>
      </c>
      <c r="D114" s="31">
        <v>3580</v>
      </c>
      <c r="E114" s="31">
        <v>5000</v>
      </c>
      <c r="F114" s="69">
        <f t="shared" ref="F114:F116" si="40">G114/E114*100</f>
        <v>0</v>
      </c>
      <c r="G114" s="32">
        <f t="shared" ref="G114:G120" si="41">SUM(H114:S114)</f>
        <v>0</v>
      </c>
      <c r="H114" s="53"/>
      <c r="I114" s="53"/>
      <c r="J114" s="53"/>
      <c r="K114" s="81"/>
      <c r="L114" s="53"/>
      <c r="M114" s="53"/>
      <c r="N114" s="53"/>
      <c r="O114" s="53"/>
      <c r="P114" s="53"/>
      <c r="Q114" s="53"/>
      <c r="R114" s="81"/>
      <c r="S114" s="81"/>
    </row>
    <row r="115" spans="1:19" ht="14.5">
      <c r="A115" s="44" t="s">
        <v>157</v>
      </c>
      <c r="B115" s="29" t="s">
        <v>226</v>
      </c>
      <c r="C115" s="32">
        <v>3000</v>
      </c>
      <c r="D115" s="31">
        <v>3000</v>
      </c>
      <c r="E115" s="31">
        <v>3000</v>
      </c>
      <c r="F115" s="69">
        <f t="shared" si="40"/>
        <v>0</v>
      </c>
      <c r="G115" s="32">
        <f t="shared" si="41"/>
        <v>0</v>
      </c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81"/>
    </row>
    <row r="116" spans="1:19" ht="14.5">
      <c r="A116" s="44" t="s">
        <v>158</v>
      </c>
      <c r="B116" s="29" t="s">
        <v>159</v>
      </c>
      <c r="C116" s="32">
        <v>4000</v>
      </c>
      <c r="D116" s="31">
        <v>3819.94</v>
      </c>
      <c r="E116" s="31">
        <v>4000</v>
      </c>
      <c r="F116" s="69">
        <f t="shared" si="40"/>
        <v>0</v>
      </c>
      <c r="G116" s="32">
        <f t="shared" si="41"/>
        <v>0</v>
      </c>
      <c r="H116" s="53"/>
      <c r="I116" s="81"/>
      <c r="J116" s="53"/>
      <c r="K116" s="53"/>
      <c r="L116" s="53"/>
      <c r="M116" s="53"/>
      <c r="N116" s="53"/>
      <c r="O116" s="81"/>
      <c r="P116" s="53"/>
      <c r="Q116" s="81"/>
      <c r="R116" s="53"/>
      <c r="S116" s="81"/>
    </row>
    <row r="117" spans="1:19" s="84" customFormat="1" ht="14.5">
      <c r="A117" s="87" t="s">
        <v>160</v>
      </c>
      <c r="B117" s="128" t="s">
        <v>239</v>
      </c>
      <c r="C117" s="82"/>
      <c r="D117" s="83">
        <v>0</v>
      </c>
      <c r="E117" s="83">
        <v>21000</v>
      </c>
      <c r="F117" s="83"/>
      <c r="G117" s="32">
        <f t="shared" si="41"/>
        <v>0</v>
      </c>
      <c r="H117" s="88"/>
      <c r="I117" s="81"/>
      <c r="J117" s="88"/>
      <c r="K117" s="88"/>
      <c r="L117" s="88"/>
      <c r="M117" s="88"/>
      <c r="N117" s="88"/>
      <c r="O117" s="81"/>
      <c r="P117" s="88"/>
      <c r="Q117" s="81"/>
      <c r="R117" s="88"/>
      <c r="S117" s="81"/>
    </row>
    <row r="118" spans="1:19" s="84" customFormat="1" ht="14.5">
      <c r="A118" s="87" t="s">
        <v>240</v>
      </c>
      <c r="B118" s="128" t="s">
        <v>241</v>
      </c>
      <c r="C118" s="82"/>
      <c r="D118" s="83">
        <v>0</v>
      </c>
      <c r="E118" s="83">
        <v>5000</v>
      </c>
      <c r="F118" s="83"/>
      <c r="G118" s="32">
        <f t="shared" si="41"/>
        <v>0</v>
      </c>
      <c r="H118" s="88"/>
      <c r="I118" s="81"/>
      <c r="J118" s="88"/>
      <c r="K118" s="88"/>
      <c r="L118" s="88"/>
      <c r="M118" s="88"/>
      <c r="N118" s="88"/>
      <c r="O118" s="81"/>
      <c r="P118" s="88"/>
      <c r="Q118" s="81"/>
      <c r="R118" s="88"/>
      <c r="S118" s="81"/>
    </row>
    <row r="119" spans="1:19" ht="14.5">
      <c r="A119" s="44" t="s">
        <v>161</v>
      </c>
      <c r="B119" s="29" t="s">
        <v>172</v>
      </c>
      <c r="C119" s="32"/>
      <c r="D119" s="31">
        <v>0</v>
      </c>
      <c r="E119" s="31"/>
      <c r="F119" s="31"/>
      <c r="G119" s="32">
        <f t="shared" si="41"/>
        <v>0</v>
      </c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</row>
    <row r="120" spans="1:19" ht="14.5">
      <c r="A120" s="44" t="s">
        <v>171</v>
      </c>
      <c r="B120" s="29" t="s">
        <v>162</v>
      </c>
      <c r="C120" s="32">
        <v>10000</v>
      </c>
      <c r="D120" s="31">
        <v>10040</v>
      </c>
      <c r="E120" s="31">
        <v>1500</v>
      </c>
      <c r="F120" s="69">
        <f t="shared" ref="F120:F121" si="42">G120/E120*100</f>
        <v>0</v>
      </c>
      <c r="G120" s="32">
        <f t="shared" si="41"/>
        <v>0</v>
      </c>
      <c r="H120" s="53"/>
      <c r="I120" s="53"/>
      <c r="J120" s="53"/>
      <c r="K120" s="81"/>
      <c r="L120" s="81"/>
      <c r="M120" s="81"/>
      <c r="N120" s="81"/>
      <c r="O120" s="81"/>
      <c r="P120" s="81"/>
      <c r="Q120" s="81"/>
      <c r="R120" s="81"/>
      <c r="S120" s="81"/>
    </row>
    <row r="121" spans="1:19" ht="14.5">
      <c r="A121" s="36" t="s">
        <v>43</v>
      </c>
      <c r="B121" s="30" t="s">
        <v>163</v>
      </c>
      <c r="C121" s="31">
        <f>SUBTOTAL(9,C114:C120)</f>
        <v>22000</v>
      </c>
      <c r="D121" s="31">
        <f>SUBTOTAL(9,D114:D120)</f>
        <v>20439.940000000002</v>
      </c>
      <c r="E121" s="31">
        <f>SUBTOTAL(9,E114:E120)</f>
        <v>39500</v>
      </c>
      <c r="F121" s="69">
        <f t="shared" si="42"/>
        <v>0</v>
      </c>
      <c r="G121" s="31">
        <f>SUBTOTAL(9,G114:G120)</f>
        <v>0</v>
      </c>
      <c r="H121" s="31">
        <f t="shared" ref="H121:S121" si="43">SUBTOTAL(9,H114:H120)</f>
        <v>0</v>
      </c>
      <c r="I121" s="31">
        <f t="shared" si="43"/>
        <v>0</v>
      </c>
      <c r="J121" s="31">
        <f t="shared" si="43"/>
        <v>0</v>
      </c>
      <c r="K121" s="31">
        <f t="shared" si="43"/>
        <v>0</v>
      </c>
      <c r="L121" s="31">
        <f t="shared" si="43"/>
        <v>0</v>
      </c>
      <c r="M121" s="31">
        <f t="shared" si="43"/>
        <v>0</v>
      </c>
      <c r="N121" s="31">
        <f t="shared" si="43"/>
        <v>0</v>
      </c>
      <c r="O121" s="31">
        <f t="shared" si="43"/>
        <v>0</v>
      </c>
      <c r="P121" s="31">
        <f t="shared" si="43"/>
        <v>0</v>
      </c>
      <c r="Q121" s="31">
        <f t="shared" si="43"/>
        <v>0</v>
      </c>
      <c r="R121" s="31">
        <f t="shared" si="43"/>
        <v>0</v>
      </c>
      <c r="S121" s="31">
        <f t="shared" si="43"/>
        <v>0</v>
      </c>
    </row>
    <row r="122" spans="1:19" ht="14.5">
      <c r="A122" s="175"/>
      <c r="B122" s="173"/>
      <c r="C122" s="173"/>
      <c r="D122" s="173"/>
      <c r="E122" s="173"/>
      <c r="F122" s="173"/>
      <c r="G122" s="173"/>
      <c r="H122" s="174"/>
      <c r="I122" s="163"/>
      <c r="J122" s="163"/>
      <c r="K122" s="163"/>
      <c r="L122" s="163"/>
      <c r="M122" s="163"/>
      <c r="N122" s="163"/>
      <c r="O122" s="163"/>
      <c r="P122" s="163"/>
      <c r="Q122" s="163"/>
      <c r="R122" s="163"/>
      <c r="S122" s="163"/>
    </row>
    <row r="123" spans="1:19" ht="14.5">
      <c r="A123" s="49"/>
      <c r="B123" s="49" t="s">
        <v>164</v>
      </c>
      <c r="C123" s="50">
        <f>SUBTOTAL(9,C114:C121)</f>
        <v>22000</v>
      </c>
      <c r="D123" s="50">
        <f>SUBTOTAL(9,D114:D121)</f>
        <v>20439.940000000002</v>
      </c>
      <c r="E123" s="50">
        <f>SUBTOTAL(9,E114:E121)</f>
        <v>39500</v>
      </c>
      <c r="F123" s="71">
        <f>G123/E123*100</f>
        <v>0</v>
      </c>
      <c r="G123" s="50">
        <f>SUBTOTAL(9,G114:G121)</f>
        <v>0</v>
      </c>
      <c r="H123" s="50">
        <f t="shared" ref="H123:S123" si="44">SUBTOTAL(9,H114:H121)</f>
        <v>0</v>
      </c>
      <c r="I123" s="50">
        <f t="shared" si="44"/>
        <v>0</v>
      </c>
      <c r="J123" s="50">
        <f t="shared" si="44"/>
        <v>0</v>
      </c>
      <c r="K123" s="50">
        <f t="shared" si="44"/>
        <v>0</v>
      </c>
      <c r="L123" s="50">
        <f t="shared" si="44"/>
        <v>0</v>
      </c>
      <c r="M123" s="50">
        <f t="shared" si="44"/>
        <v>0</v>
      </c>
      <c r="N123" s="50">
        <f t="shared" si="44"/>
        <v>0</v>
      </c>
      <c r="O123" s="50">
        <f t="shared" si="44"/>
        <v>0</v>
      </c>
      <c r="P123" s="50">
        <f t="shared" si="44"/>
        <v>0</v>
      </c>
      <c r="Q123" s="50">
        <f t="shared" si="44"/>
        <v>0</v>
      </c>
      <c r="R123" s="50">
        <f t="shared" si="44"/>
        <v>0</v>
      </c>
      <c r="S123" s="50">
        <f t="shared" si="44"/>
        <v>0</v>
      </c>
    </row>
    <row r="124" spans="1:19" ht="14.5">
      <c r="A124" s="176"/>
      <c r="B124" s="173"/>
      <c r="C124" s="173"/>
      <c r="D124" s="173"/>
      <c r="E124" s="173"/>
      <c r="F124" s="173"/>
      <c r="G124" s="173"/>
      <c r="H124" s="174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</row>
    <row r="125" spans="1:19" ht="14.5">
      <c r="A125" s="51"/>
      <c r="B125" s="51" t="s">
        <v>165</v>
      </c>
      <c r="C125" s="52">
        <f>SUBTOTAL(9,C9:C123)</f>
        <v>225490.4</v>
      </c>
      <c r="D125" s="52">
        <f>SUBTOTAL(9,D9:D123)</f>
        <v>176178.60999999996</v>
      </c>
      <c r="E125" s="52">
        <f>SUBTOTAL(9,E9:E123)</f>
        <v>248117.44</v>
      </c>
      <c r="F125" s="70">
        <f>G125/E125*100</f>
        <v>0</v>
      </c>
      <c r="G125" s="52">
        <f>SUBTOTAL(9,G9:G123)</f>
        <v>0</v>
      </c>
      <c r="H125" s="52">
        <f t="shared" ref="H125:S125" si="45">SUBTOTAL(9,H9:H123)</f>
        <v>0</v>
      </c>
      <c r="I125" s="52">
        <f t="shared" si="45"/>
        <v>0</v>
      </c>
      <c r="J125" s="52">
        <f t="shared" si="45"/>
        <v>0</v>
      </c>
      <c r="K125" s="52">
        <f t="shared" si="45"/>
        <v>0</v>
      </c>
      <c r="L125" s="52">
        <f t="shared" si="45"/>
        <v>0</v>
      </c>
      <c r="M125" s="52">
        <f t="shared" si="45"/>
        <v>0</v>
      </c>
      <c r="N125" s="52">
        <f t="shared" si="45"/>
        <v>0</v>
      </c>
      <c r="O125" s="52">
        <f t="shared" si="45"/>
        <v>0</v>
      </c>
      <c r="P125" s="52">
        <f t="shared" si="45"/>
        <v>0</v>
      </c>
      <c r="Q125" s="52">
        <f t="shared" si="45"/>
        <v>0</v>
      </c>
      <c r="R125" s="52">
        <f t="shared" si="45"/>
        <v>0</v>
      </c>
      <c r="S125" s="52">
        <f t="shared" si="45"/>
        <v>0</v>
      </c>
    </row>
    <row r="126" spans="1:19" ht="14.5">
      <c r="A126" s="2"/>
      <c r="B126" s="1"/>
      <c r="C126" s="1"/>
      <c r="D126" s="1"/>
      <c r="F126" s="6" t="s">
        <v>228</v>
      </c>
      <c r="G126" s="81"/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A1:G1"/>
    <mergeCell ref="A2:G2"/>
    <mergeCell ref="A3:G3"/>
    <mergeCell ref="A5:G5"/>
    <mergeCell ref="A6:G6"/>
    <mergeCell ref="H5:S5"/>
    <mergeCell ref="H6:S6"/>
    <mergeCell ref="A33:G33"/>
    <mergeCell ref="H33:S33"/>
    <mergeCell ref="A48:G48"/>
    <mergeCell ref="H48:S48"/>
    <mergeCell ref="H58:S58"/>
    <mergeCell ref="A65:G65"/>
    <mergeCell ref="H65:S65"/>
    <mergeCell ref="A72:G72"/>
    <mergeCell ref="H72:S72"/>
    <mergeCell ref="A58:G58"/>
    <mergeCell ref="H80:S80"/>
    <mergeCell ref="A94:G94"/>
    <mergeCell ref="H94:S94"/>
    <mergeCell ref="A102:G102"/>
    <mergeCell ref="H102:S102"/>
    <mergeCell ref="A80:G80"/>
    <mergeCell ref="H106:S106"/>
    <mergeCell ref="A122:G122"/>
    <mergeCell ref="A124:G124"/>
    <mergeCell ref="H124:S124"/>
    <mergeCell ref="H122:S122"/>
    <mergeCell ref="H112:S112"/>
    <mergeCell ref="A113:G113"/>
    <mergeCell ref="A106:G106"/>
    <mergeCell ref="A110:G110"/>
    <mergeCell ref="A112:G1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D23"/>
  <sheetViews>
    <sheetView workbookViewId="0">
      <selection sqref="A1:D1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83" t="s">
        <v>0</v>
      </c>
      <c r="B1" s="183"/>
      <c r="C1" s="183"/>
      <c r="D1" s="183"/>
    </row>
    <row r="2" spans="1:4" ht="18.5">
      <c r="A2" s="183" t="s">
        <v>235</v>
      </c>
      <c r="B2" s="183"/>
      <c r="C2" s="183"/>
      <c r="D2" s="183"/>
    </row>
    <row r="3" spans="1:4">
      <c r="A3" s="163"/>
      <c r="B3" s="163"/>
      <c r="C3" s="163"/>
      <c r="D3" s="163"/>
    </row>
    <row r="4" spans="1:4">
      <c r="A4" t="s">
        <v>229</v>
      </c>
      <c r="B4" t="str">
        <f>Summary!$A$22</f>
        <v>Contribution Total</v>
      </c>
      <c r="C4" s="75">
        <f>Summary!$E$22</f>
        <v>0</v>
      </c>
      <c r="D4" s="75"/>
    </row>
    <row r="5" spans="1:4">
      <c r="B5" t="str">
        <f>Summary!$B$24</f>
        <v>Korean Language Grant</v>
      </c>
      <c r="C5" s="75">
        <f>Summary!$E$24</f>
        <v>0</v>
      </c>
      <c r="D5" s="75"/>
    </row>
    <row r="6" spans="1:4">
      <c r="B6" t="str">
        <f>Summary!$B$25</f>
        <v>Refugee Programme</v>
      </c>
      <c r="C6" s="75">
        <f>Summary!$E$25</f>
        <v>0</v>
      </c>
      <c r="D6" s="75"/>
    </row>
    <row r="7" spans="1:4">
      <c r="B7" t="str">
        <f>Summary!$B$26</f>
        <v>New Horizons for Seniors Program</v>
      </c>
      <c r="C7" s="75">
        <f>Summary!$E$26</f>
        <v>0</v>
      </c>
      <c r="D7" s="75"/>
    </row>
    <row r="8" spans="1:4">
      <c r="B8" t="str">
        <f>Summary!$B$27</f>
        <v>Embracing the Spirit Growth Grants</v>
      </c>
      <c r="C8" s="75">
        <f>Summary!$E$27</f>
        <v>0</v>
      </c>
      <c r="D8" s="75"/>
    </row>
    <row r="9" spans="1:4">
      <c r="B9" t="str">
        <f>Summary!$B$28</f>
        <v xml:space="preserve">Designated fund </v>
      </c>
      <c r="C9" s="75">
        <f>Summary!$E$28</f>
        <v>0</v>
      </c>
      <c r="D9" s="75"/>
    </row>
    <row r="10" spans="1:4">
      <c r="C10" s="75"/>
      <c r="D10" s="75"/>
    </row>
    <row r="11" spans="1:4">
      <c r="A11" t="s">
        <v>230</v>
      </c>
      <c r="B11" t="str">
        <f>Summary!$G$34</f>
        <v>Expenditure Total</v>
      </c>
      <c r="C11" s="76">
        <f>Summary!$K$34</f>
        <v>0</v>
      </c>
      <c r="D11" s="75"/>
    </row>
    <row r="12" spans="1:4">
      <c r="B12" t="s">
        <v>233</v>
      </c>
      <c r="C12" s="75"/>
      <c r="D12" s="75">
        <f>SUM(C4:C9)-C11</f>
        <v>0</v>
      </c>
    </row>
    <row r="13" spans="1:4">
      <c r="C13" s="75"/>
      <c r="D13" s="75"/>
    </row>
    <row r="14" spans="1:4">
      <c r="A14" t="s">
        <v>229</v>
      </c>
      <c r="B14" t="str">
        <f>Summary!$B$33</f>
        <v>Trustee Fund Transfers</v>
      </c>
      <c r="C14" s="75"/>
      <c r="D14" s="77">
        <f>Summary!$E$33</f>
        <v>0</v>
      </c>
    </row>
    <row r="15" spans="1:4">
      <c r="B15" t="s">
        <v>234</v>
      </c>
      <c r="C15" s="75"/>
      <c r="D15" s="75">
        <f>D12+D14</f>
        <v>0</v>
      </c>
    </row>
    <row r="16" spans="1:4">
      <c r="C16" s="75"/>
      <c r="D16" s="75"/>
    </row>
    <row r="17" spans="1:4">
      <c r="C17" s="75"/>
      <c r="D17" s="75"/>
    </row>
    <row r="18" spans="1:4">
      <c r="A18" t="s">
        <v>229</v>
      </c>
      <c r="B18" t="str">
        <f>Summary!$B$32</f>
        <v>Beginning Balance</v>
      </c>
      <c r="C18" s="75"/>
      <c r="D18" s="75">
        <f>Summary!$C$32</f>
        <v>48417.44000000001</v>
      </c>
    </row>
    <row r="19" spans="1:4">
      <c r="B19" t="s">
        <v>231</v>
      </c>
      <c r="C19" s="75"/>
      <c r="D19" s="81">
        <v>4150</v>
      </c>
    </row>
    <row r="20" spans="1:4">
      <c r="C20" s="75"/>
      <c r="D20" s="75"/>
    </row>
    <row r="21" spans="1:4">
      <c r="C21" s="75"/>
      <c r="D21" s="75"/>
    </row>
    <row r="22" spans="1:4" ht="15" thickBot="1">
      <c r="B22" t="s">
        <v>232</v>
      </c>
      <c r="C22" s="75"/>
      <c r="D22" s="78">
        <f>D15+D18+D19</f>
        <v>52567.44000000001</v>
      </c>
    </row>
    <row r="23" spans="1:4" ht="15" thickTop="1">
      <c r="B23" s="85"/>
      <c r="C23" s="85"/>
      <c r="D23" s="89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2022-01-06T22:55:14Z</cp:lastPrinted>
  <dcterms:created xsi:type="dcterms:W3CDTF">2021-02-24T19:56:33Z</dcterms:created>
  <dcterms:modified xsi:type="dcterms:W3CDTF">2022-03-30T22:18:23Z</dcterms:modified>
</cp:coreProperties>
</file>