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justinvarholick/Documents/GitHub/AcomysDominance_2022_Data_Results/Data/"/>
    </mc:Choice>
  </mc:AlternateContent>
  <xr:revisionPtr revIDLastSave="0" documentId="13_ncr:1_{B67CB0DC-A45D-E04F-A166-6F7228980BD6}" xr6:coauthVersionLast="47" xr6:coauthVersionMax="47" xr10:uidLastSave="{00000000-0000-0000-0000-000000000000}"/>
  <bookViews>
    <workbookView xWindow="3200" yWindow="500" windowWidth="25600" windowHeight="16620" xr2:uid="{00000000-000D-0000-FFFF-FFFF00000000}"/>
  </bookViews>
  <sheets>
    <sheet name="Actin B" sheetId="1" r:id="rId1"/>
    <sheet name="Cyp11a1" sheetId="3" r:id="rId2"/>
    <sheet name="NR5A1" sheetId="5" r:id="rId3"/>
    <sheet name=" NRB01" sheetId="6" r:id="rId4"/>
    <sheet name="StAR" sheetId="7" r:id="rId5"/>
    <sheet name="Cyp11b1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1" l="1"/>
  <c r="E4" i="11"/>
  <c r="E3" i="11"/>
  <c r="F4" i="11"/>
  <c r="F5" i="11" s="1"/>
  <c r="G3" i="11"/>
  <c r="G5" i="11" l="1"/>
  <c r="G4" i="11"/>
  <c r="G9" i="11" l="1"/>
  <c r="G11" i="11" s="1"/>
  <c r="G10" i="11" l="1"/>
  <c r="E5" i="7" l="1"/>
  <c r="F4" i="7"/>
  <c r="G4" i="7" s="1"/>
  <c r="E4" i="7"/>
  <c r="G3" i="7"/>
  <c r="E3" i="7"/>
  <c r="E5" i="6"/>
  <c r="F4" i="6"/>
  <c r="G4" i="6" s="1"/>
  <c r="E4" i="6"/>
  <c r="G3" i="6"/>
  <c r="E3" i="6"/>
  <c r="E5" i="5"/>
  <c r="F4" i="5"/>
  <c r="F5" i="5" s="1"/>
  <c r="E4" i="5"/>
  <c r="G3" i="5"/>
  <c r="E3" i="5"/>
  <c r="E5" i="3"/>
  <c r="F4" i="3"/>
  <c r="F5" i="3" s="1"/>
  <c r="E4" i="3"/>
  <c r="G3" i="3"/>
  <c r="E3" i="3"/>
  <c r="F5" i="6" l="1"/>
  <c r="G5" i="6" s="1"/>
  <c r="G9" i="6"/>
  <c r="G4" i="5"/>
  <c r="G9" i="5" s="1"/>
  <c r="F5" i="7"/>
  <c r="G10" i="6"/>
  <c r="G11" i="6"/>
  <c r="G5" i="5"/>
  <c r="G5" i="3"/>
  <c r="G4" i="3"/>
  <c r="G9" i="3" s="1"/>
  <c r="E4" i="1"/>
  <c r="E3" i="1"/>
  <c r="G5" i="7" l="1"/>
  <c r="G9" i="7" s="1"/>
  <c r="G10" i="5"/>
  <c r="G10" i="3"/>
  <c r="F4" i="1"/>
  <c r="F5" i="1" s="1"/>
  <c r="E5" i="1"/>
  <c r="G3" i="1"/>
  <c r="G10" i="7" l="1"/>
  <c r="G11" i="7"/>
  <c r="G11" i="5"/>
  <c r="G11" i="3"/>
  <c r="G4" i="1"/>
  <c r="G10" i="1" s="1"/>
  <c r="G5" i="1"/>
  <c r="G9" i="1" l="1"/>
  <c r="G11" i="1"/>
</calcChain>
</file>

<file path=xl/sharedStrings.xml><?xml version="1.0" encoding="utf-8"?>
<sst xmlns="http://schemas.openxmlformats.org/spreadsheetml/2006/main" count="80" uniqueCount="15">
  <si>
    <t>Tube</t>
  </si>
  <si>
    <t>Avg Ct</t>
  </si>
  <si>
    <t>Ct 1</t>
  </si>
  <si>
    <t>Ct 2</t>
  </si>
  <si>
    <t>A</t>
  </si>
  <si>
    <t>B</t>
  </si>
  <si>
    <t>C</t>
  </si>
  <si>
    <t>Dilution Factor</t>
  </si>
  <si>
    <t>Slope</t>
  </si>
  <si>
    <t>R Squared</t>
  </si>
  <si>
    <t>Efficiency (%)</t>
  </si>
  <si>
    <t>Sample Quantity</t>
  </si>
  <si>
    <t>Log (sample quantity)</t>
  </si>
  <si>
    <t>21.8099343</t>
  </si>
  <si>
    <t>22.2570902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</si>
</sst>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0" xfId="0" applyFill="1"/>
    <xf numFmtId="0" fontId="2" fillId="3" borderId="0" xfId="1" applyFill="1"/>
    <xf numFmtId="0" fontId="0" fillId="3" borderId="4" xfId="0" applyFill="1" applyBorder="1"/>
    <xf numFmtId="0" fontId="1" fillId="3" borderId="3" xfId="0" applyFont="1" applyFill="1" applyBorder="1" applyAlignment="1">
      <alignment horizontal="center"/>
    </xf>
    <xf numFmtId="0" fontId="3" fillId="3" borderId="3" xfId="1" applyFont="1" applyFill="1" applyBorder="1" applyAlignment="1">
      <alignment horizontal="center"/>
    </xf>
    <xf numFmtId="0" fontId="3" fillId="3" borderId="4" xfId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164" fontId="2" fillId="3" borderId="0" xfId="1" applyNumberFormat="1" applyFill="1" applyAlignment="1">
      <alignment horizontal="center"/>
    </xf>
    <xf numFmtId="2" fontId="2" fillId="3" borderId="0" xfId="1" applyNumberFormat="1" applyFill="1" applyAlignment="1">
      <alignment horizontal="center"/>
    </xf>
    <xf numFmtId="0" fontId="2" fillId="3" borderId="0" xfId="1" applyFill="1" applyAlignment="1">
      <alignment horizontal="center"/>
    </xf>
    <xf numFmtId="0" fontId="1" fillId="3" borderId="0" xfId="0" applyFont="1" applyFill="1"/>
    <xf numFmtId="0" fontId="1" fillId="3" borderId="4" xfId="0" applyFont="1" applyFill="1" applyBorder="1"/>
    <xf numFmtId="164" fontId="0" fillId="3" borderId="0" xfId="0" applyNumberFormat="1" applyFill="1"/>
    <xf numFmtId="0" fontId="4" fillId="3" borderId="2" xfId="1" applyFont="1" applyFill="1" applyBorder="1"/>
    <xf numFmtId="2" fontId="4" fillId="3" borderId="2" xfId="1" applyNumberFormat="1" applyFont="1" applyFill="1" applyBorder="1"/>
    <xf numFmtId="0" fontId="5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'Actin B'!$G$3:$G$5</c:f>
              <c:numCache>
                <c:formatCode>0.00</c:formatCode>
                <c:ptCount val="3"/>
                <c:pt idx="0">
                  <c:v>0</c:v>
                </c:pt>
                <c:pt idx="1">
                  <c:v>-1</c:v>
                </c:pt>
                <c:pt idx="2">
                  <c:v>-2</c:v>
                </c:pt>
              </c:numCache>
            </c:numRef>
          </c:xVal>
          <c:yVal>
            <c:numRef>
              <c:f>'Actin B'!$E$3:$E$5</c:f>
              <c:numCache>
                <c:formatCode>General</c:formatCode>
                <c:ptCount val="3"/>
                <c:pt idx="0">
                  <c:v>19.529816329163097</c:v>
                </c:pt>
                <c:pt idx="1">
                  <c:v>24.600406871490499</c:v>
                </c:pt>
                <c:pt idx="2">
                  <c:v>26.844684422488651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B-4946-A99E-1EB199BF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37968"/>
        <c:axId val="405938360"/>
      </c:scatterChart>
      <c:valAx>
        <c:axId val="40593796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Log</a:t>
                </a:r>
                <a:r>
                  <a:rPr lang="en-GB" baseline="0"/>
                  <a:t> (sample quantity)</a:t>
                </a:r>
                <a:endParaRPr lang="en-GB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05938360"/>
        <c:crosses val="autoZero"/>
        <c:crossBetween val="midCat"/>
      </c:valAx>
      <c:valAx>
        <c:axId val="405938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Ct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high"/>
        <c:spPr>
          <a:ln/>
        </c:spPr>
        <c:crossAx val="405937968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Cyp11a1!$G$3:$G$5</c:f>
              <c:numCache>
                <c:formatCode>0.00</c:formatCode>
                <c:ptCount val="3"/>
                <c:pt idx="0">
                  <c:v>0</c:v>
                </c:pt>
                <c:pt idx="1">
                  <c:v>-1</c:v>
                </c:pt>
                <c:pt idx="2">
                  <c:v>-2</c:v>
                </c:pt>
              </c:numCache>
            </c:numRef>
          </c:xVal>
          <c:yVal>
            <c:numRef>
              <c:f>Cyp11a1!$E$3:$E$5</c:f>
              <c:numCache>
                <c:formatCode>General</c:formatCode>
                <c:ptCount val="3"/>
                <c:pt idx="0">
                  <c:v>17.136094592219798</c:v>
                </c:pt>
                <c:pt idx="1">
                  <c:v>21.474405168547598</c:v>
                </c:pt>
                <c:pt idx="2">
                  <c:v>24.104360899977799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7E-934B-8E40-0E9EC6689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37968"/>
        <c:axId val="405938360"/>
      </c:scatterChart>
      <c:valAx>
        <c:axId val="40593796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Log</a:t>
                </a:r>
                <a:r>
                  <a:rPr lang="en-GB" baseline="0"/>
                  <a:t> (sample quantity)</a:t>
                </a:r>
                <a:endParaRPr lang="en-GB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05938360"/>
        <c:crosses val="autoZero"/>
        <c:crossBetween val="midCat"/>
      </c:valAx>
      <c:valAx>
        <c:axId val="405938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Ct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high"/>
        <c:spPr>
          <a:ln/>
        </c:spPr>
        <c:crossAx val="405937968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NR5A1!$G$3:$G$5</c:f>
              <c:numCache>
                <c:formatCode>0.00</c:formatCode>
                <c:ptCount val="3"/>
                <c:pt idx="0">
                  <c:v>0</c:v>
                </c:pt>
                <c:pt idx="1">
                  <c:v>-1</c:v>
                </c:pt>
                <c:pt idx="2">
                  <c:v>-2</c:v>
                </c:pt>
              </c:numCache>
            </c:numRef>
          </c:xVal>
          <c:yVal>
            <c:numRef>
              <c:f>NR5A1!$E$3:$E$5</c:f>
              <c:numCache>
                <c:formatCode>General</c:formatCode>
                <c:ptCount val="3"/>
                <c:pt idx="0">
                  <c:v>21.792984700000002</c:v>
                </c:pt>
                <c:pt idx="1">
                  <c:v>27.77684485</c:v>
                </c:pt>
                <c:pt idx="2">
                  <c:v>29.104533050000001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9B-5B4D-A85A-8D87158EE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37968"/>
        <c:axId val="405938360"/>
      </c:scatterChart>
      <c:valAx>
        <c:axId val="40593796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Log</a:t>
                </a:r>
                <a:r>
                  <a:rPr lang="en-GB" baseline="0"/>
                  <a:t> (sample quantity)</a:t>
                </a:r>
                <a:endParaRPr lang="en-GB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05938360"/>
        <c:crosses val="autoZero"/>
        <c:crossBetween val="midCat"/>
      </c:valAx>
      <c:valAx>
        <c:axId val="405938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Ct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high"/>
        <c:spPr>
          <a:ln/>
        </c:spPr>
        <c:crossAx val="405937968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' NRB01'!$G$3:$G$5</c:f>
              <c:numCache>
                <c:formatCode>0.00</c:formatCode>
                <c:ptCount val="3"/>
                <c:pt idx="0">
                  <c:v>0</c:v>
                </c:pt>
                <c:pt idx="1">
                  <c:v>-1</c:v>
                </c:pt>
                <c:pt idx="2">
                  <c:v>-2</c:v>
                </c:pt>
              </c:numCache>
            </c:numRef>
          </c:xVal>
          <c:yVal>
            <c:numRef>
              <c:f>' NRB01'!$E$3:$E$5</c:f>
              <c:numCache>
                <c:formatCode>General</c:formatCode>
                <c:ptCount val="3"/>
                <c:pt idx="0">
                  <c:v>22.306438799999999</c:v>
                </c:pt>
                <c:pt idx="1">
                  <c:v>28.173038500000001</c:v>
                </c:pt>
                <c:pt idx="2">
                  <c:v>29.179191599999999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15-F74B-994B-824900820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37968"/>
        <c:axId val="405938360"/>
      </c:scatterChart>
      <c:valAx>
        <c:axId val="40593796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Log</a:t>
                </a:r>
                <a:r>
                  <a:rPr lang="en-GB" baseline="0"/>
                  <a:t> (sample quantity)</a:t>
                </a:r>
                <a:endParaRPr lang="en-GB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05938360"/>
        <c:crosses val="autoZero"/>
        <c:crossBetween val="midCat"/>
      </c:valAx>
      <c:valAx>
        <c:axId val="405938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Ct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high"/>
        <c:spPr>
          <a:ln/>
        </c:spPr>
        <c:crossAx val="405937968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StAR!$G$3:$G$5</c:f>
              <c:numCache>
                <c:formatCode>0.00</c:formatCode>
                <c:ptCount val="3"/>
                <c:pt idx="0">
                  <c:v>0</c:v>
                </c:pt>
                <c:pt idx="1">
                  <c:v>-1</c:v>
                </c:pt>
                <c:pt idx="2">
                  <c:v>-2</c:v>
                </c:pt>
              </c:numCache>
            </c:numRef>
          </c:xVal>
          <c:yVal>
            <c:numRef>
              <c:f>StAR!$E$3:$E$5</c:f>
              <c:numCache>
                <c:formatCode>General</c:formatCode>
                <c:ptCount val="3"/>
                <c:pt idx="0">
                  <c:v>18.15791787085</c:v>
                </c:pt>
                <c:pt idx="1">
                  <c:v>23.005339422829199</c:v>
                </c:pt>
                <c:pt idx="2">
                  <c:v>25.343333162612701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F6-7140-80B6-FA87FE57A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37968"/>
        <c:axId val="405938360"/>
      </c:scatterChart>
      <c:valAx>
        <c:axId val="40593796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Log</a:t>
                </a:r>
                <a:r>
                  <a:rPr lang="en-GB" baseline="0"/>
                  <a:t> (sample quantity)</a:t>
                </a:r>
                <a:endParaRPr lang="en-GB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05938360"/>
        <c:crosses val="autoZero"/>
        <c:crossBetween val="midCat"/>
      </c:valAx>
      <c:valAx>
        <c:axId val="405938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Ct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high"/>
        <c:spPr>
          <a:ln/>
        </c:spPr>
        <c:crossAx val="405937968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Cyp11b1!$G$3:$G$5</c:f>
              <c:numCache>
                <c:formatCode>0.00</c:formatCode>
                <c:ptCount val="3"/>
                <c:pt idx="0">
                  <c:v>0</c:v>
                </c:pt>
                <c:pt idx="1">
                  <c:v>-1</c:v>
                </c:pt>
                <c:pt idx="2">
                  <c:v>-2</c:v>
                </c:pt>
              </c:numCache>
            </c:numRef>
          </c:xVal>
          <c:yVal>
            <c:numRef>
              <c:f>Cyp11b1!$E$3:$E$5</c:f>
              <c:numCache>
                <c:formatCode>General</c:formatCode>
                <c:ptCount val="3"/>
                <c:pt idx="0">
                  <c:v>20.91</c:v>
                </c:pt>
                <c:pt idx="1">
                  <c:v>23.66</c:v>
                </c:pt>
                <c:pt idx="2">
                  <c:v>27.85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CE-DA43-8231-1B6D4A59E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37968"/>
        <c:axId val="405938360"/>
      </c:scatterChart>
      <c:valAx>
        <c:axId val="40593796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Log</a:t>
                </a:r>
                <a:r>
                  <a:rPr lang="en-GB" baseline="0"/>
                  <a:t> (sample quantity)</a:t>
                </a:r>
                <a:endParaRPr lang="en-GB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05938360"/>
        <c:crosses val="autoZero"/>
        <c:crossBetween val="midCat"/>
      </c:valAx>
      <c:valAx>
        <c:axId val="405938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Ct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high"/>
        <c:spPr>
          <a:ln/>
        </c:spPr>
        <c:crossAx val="405937968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0</xdr:row>
      <xdr:rowOff>87312</xdr:rowOff>
    </xdr:from>
    <xdr:to>
      <xdr:col>15</xdr:col>
      <xdr:colOff>330201</xdr:colOff>
      <xdr:row>14</xdr:row>
      <xdr:rowOff>163512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0</xdr:row>
      <xdr:rowOff>87312</xdr:rowOff>
    </xdr:from>
    <xdr:to>
      <xdr:col>15</xdr:col>
      <xdr:colOff>330201</xdr:colOff>
      <xdr:row>12</xdr:row>
      <xdr:rowOff>163512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8DE974-E3A6-E240-A750-D6E22BC37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0</xdr:row>
      <xdr:rowOff>87312</xdr:rowOff>
    </xdr:from>
    <xdr:to>
      <xdr:col>15</xdr:col>
      <xdr:colOff>330201</xdr:colOff>
      <xdr:row>12</xdr:row>
      <xdr:rowOff>163512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13CE9-61FD-C345-B0C8-D8176482B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0</xdr:row>
      <xdr:rowOff>87312</xdr:rowOff>
    </xdr:from>
    <xdr:to>
      <xdr:col>15</xdr:col>
      <xdr:colOff>330201</xdr:colOff>
      <xdr:row>12</xdr:row>
      <xdr:rowOff>163512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42472F-EB3D-E64E-9186-978E59FB0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0</xdr:row>
      <xdr:rowOff>87312</xdr:rowOff>
    </xdr:from>
    <xdr:to>
      <xdr:col>15</xdr:col>
      <xdr:colOff>330201</xdr:colOff>
      <xdr:row>12</xdr:row>
      <xdr:rowOff>163512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45E90F-266F-CF42-87BE-10875D29C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0</xdr:row>
      <xdr:rowOff>87312</xdr:rowOff>
    </xdr:from>
    <xdr:to>
      <xdr:col>15</xdr:col>
      <xdr:colOff>330201</xdr:colOff>
      <xdr:row>12</xdr:row>
      <xdr:rowOff>163512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ED450-9494-1643-9C8D-F6CB5B5D8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3"/>
  <sheetViews>
    <sheetView tabSelected="1" zoomScale="167" zoomScaleNormal="167" workbookViewId="0">
      <selection activeCell="G11" sqref="G11"/>
    </sheetView>
  </sheetViews>
  <sheetFormatPr baseColWidth="10" defaultColWidth="8.6640625" defaultRowHeight="15" x14ac:dyDescent="0.2"/>
  <cols>
    <col min="1" max="5" width="8.6640625" style="2"/>
    <col min="6" max="6" width="16.5" style="2" customWidth="1"/>
    <col min="7" max="7" width="22.6640625" style="2" customWidth="1"/>
    <col min="8" max="16384" width="8.6640625" style="2"/>
  </cols>
  <sheetData>
    <row r="2" spans="2:7" x14ac:dyDescent="0.2">
      <c r="B2" s="5" t="s">
        <v>0</v>
      </c>
      <c r="C2" s="7" t="s">
        <v>2</v>
      </c>
      <c r="D2" s="7" t="s">
        <v>3</v>
      </c>
      <c r="E2" s="6" t="s">
        <v>1</v>
      </c>
      <c r="F2" s="6" t="s">
        <v>11</v>
      </c>
      <c r="G2" s="6" t="s">
        <v>12</v>
      </c>
    </row>
    <row r="3" spans="2:7" x14ac:dyDescent="0.2">
      <c r="B3" s="8" t="s">
        <v>4</v>
      </c>
      <c r="C3">
        <v>19.357191226891899</v>
      </c>
      <c r="D3">
        <v>19.702441431434298</v>
      </c>
      <c r="E3" s="11">
        <f>AVERAGE(C3:D3)</f>
        <v>19.529816329163097</v>
      </c>
      <c r="F3" s="9">
        <v>1</v>
      </c>
      <c r="G3" s="10">
        <f>LOG(F3)</f>
        <v>0</v>
      </c>
    </row>
    <row r="4" spans="2:7" x14ac:dyDescent="0.2">
      <c r="B4" s="8" t="s">
        <v>5</v>
      </c>
      <c r="C4">
        <v>24.049437762962899</v>
      </c>
      <c r="D4">
        <v>25.151375980018098</v>
      </c>
      <c r="E4" s="11">
        <f>AVERAGE(C4:D4)</f>
        <v>24.600406871490499</v>
      </c>
      <c r="F4" s="9">
        <f>F3/$G$7</f>
        <v>0.1</v>
      </c>
      <c r="G4" s="10">
        <f t="shared" ref="G4:G5" si="0">LOG(F4)</f>
        <v>-1</v>
      </c>
    </row>
    <row r="5" spans="2:7" x14ac:dyDescent="0.2">
      <c r="B5" s="8" t="s">
        <v>6</v>
      </c>
      <c r="C5">
        <v>26.612364778927802</v>
      </c>
      <c r="D5">
        <v>27.077004066049501</v>
      </c>
      <c r="E5" s="11">
        <f>AVERAGE(C5:D5)</f>
        <v>26.844684422488651</v>
      </c>
      <c r="F5" s="9">
        <f>F4/$G$7</f>
        <v>0.01</v>
      </c>
      <c r="G5" s="10">
        <f t="shared" si="0"/>
        <v>-2</v>
      </c>
    </row>
    <row r="6" spans="2:7" ht="16" thickBot="1" x14ac:dyDescent="0.25">
      <c r="E6" s="3"/>
    </row>
    <row r="7" spans="2:7" ht="16" thickBot="1" x14ac:dyDescent="0.25">
      <c r="F7" s="12" t="s">
        <v>7</v>
      </c>
      <c r="G7" s="1">
        <v>10</v>
      </c>
    </row>
    <row r="8" spans="2:7" x14ac:dyDescent="0.2">
      <c r="F8" s="3"/>
      <c r="G8" s="3"/>
    </row>
    <row r="9" spans="2:7" x14ac:dyDescent="0.2">
      <c r="F9" s="13" t="s">
        <v>8</v>
      </c>
      <c r="G9" s="4">
        <f>SLOPE(E3:E5, G3:G5)</f>
        <v>-3.657434046662777</v>
      </c>
    </row>
    <row r="10" spans="2:7" x14ac:dyDescent="0.2">
      <c r="C10"/>
      <c r="F10" s="12" t="s">
        <v>9</v>
      </c>
      <c r="G10" s="14">
        <f>RSQ(E3:E5,G3:G5)</f>
        <v>0.95259599783018722</v>
      </c>
    </row>
    <row r="11" spans="2:7" x14ac:dyDescent="0.2">
      <c r="C11"/>
      <c r="F11" s="15" t="s">
        <v>10</v>
      </c>
      <c r="G11" s="16">
        <f>(10^(-1/G9)-1)*100</f>
        <v>87.679021307650615</v>
      </c>
    </row>
    <row r="12" spans="2:7" x14ac:dyDescent="0.2">
      <c r="C12"/>
    </row>
    <row r="13" spans="2:7" x14ac:dyDescent="0.2">
      <c r="C13"/>
    </row>
    <row r="14" spans="2:7" x14ac:dyDescent="0.2">
      <c r="C14"/>
      <c r="E14" s="3"/>
    </row>
    <row r="15" spans="2:7" x14ac:dyDescent="0.2">
      <c r="C15"/>
      <c r="E15" s="3"/>
    </row>
    <row r="16" spans="2:7" x14ac:dyDescent="0.2">
      <c r="C16"/>
      <c r="E16" s="3"/>
    </row>
    <row r="17" spans="3:5" x14ac:dyDescent="0.2">
      <c r="C17"/>
      <c r="E17" s="3"/>
    </row>
    <row r="18" spans="3:5" x14ac:dyDescent="0.2">
      <c r="C18"/>
      <c r="E18" s="3"/>
    </row>
    <row r="19" spans="3:5" x14ac:dyDescent="0.2">
      <c r="C19"/>
      <c r="E19" s="3"/>
    </row>
    <row r="20" spans="3:5" x14ac:dyDescent="0.2">
      <c r="E20" s="3"/>
    </row>
    <row r="21" spans="3:5" x14ac:dyDescent="0.2">
      <c r="E21" s="3"/>
    </row>
    <row r="22" spans="3:5" x14ac:dyDescent="0.2">
      <c r="E22" s="3"/>
    </row>
    <row r="23" spans="3:5" x14ac:dyDescent="0.2">
      <c r="E23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5DFA5-0888-2442-9B7C-9CFBC72AC0EC}">
  <dimension ref="B2:G23"/>
  <sheetViews>
    <sheetView zoomScale="136" zoomScaleNormal="136" workbookViewId="0">
      <selection activeCell="K18" sqref="K18"/>
    </sheetView>
  </sheetViews>
  <sheetFormatPr baseColWidth="10" defaultColWidth="8.6640625" defaultRowHeight="15" x14ac:dyDescent="0.2"/>
  <cols>
    <col min="1" max="5" width="8.6640625" style="2"/>
    <col min="6" max="6" width="16.5" style="2" customWidth="1"/>
    <col min="7" max="7" width="22.6640625" style="2" customWidth="1"/>
    <col min="8" max="16384" width="8.6640625" style="2"/>
  </cols>
  <sheetData>
    <row r="2" spans="2:7" x14ac:dyDescent="0.2">
      <c r="B2" s="5" t="s">
        <v>0</v>
      </c>
      <c r="C2" s="7" t="s">
        <v>2</v>
      </c>
      <c r="D2" s="7" t="s">
        <v>3</v>
      </c>
      <c r="E2" s="6" t="s">
        <v>1</v>
      </c>
      <c r="F2" s="6" t="s">
        <v>11</v>
      </c>
      <c r="G2" s="6" t="s">
        <v>12</v>
      </c>
    </row>
    <row r="3" spans="2:7" x14ac:dyDescent="0.2">
      <c r="B3" s="8" t="s">
        <v>4</v>
      </c>
      <c r="C3">
        <v>17.118839684612201</v>
      </c>
      <c r="D3">
        <v>17.153349499827399</v>
      </c>
      <c r="E3" s="11">
        <f>AVERAGE(C3:D3)</f>
        <v>17.136094592219798</v>
      </c>
      <c r="F3" s="9">
        <v>1</v>
      </c>
      <c r="G3" s="10">
        <f>LOG(F3)</f>
        <v>0</v>
      </c>
    </row>
    <row r="4" spans="2:7" x14ac:dyDescent="0.2">
      <c r="B4" s="8" t="s">
        <v>5</v>
      </c>
      <c r="C4">
        <v>19.646996121572698</v>
      </c>
      <c r="D4">
        <v>23.301814215522501</v>
      </c>
      <c r="E4" s="11">
        <f>AVERAGE(C4:D4)</f>
        <v>21.474405168547598</v>
      </c>
      <c r="F4" s="9">
        <f>F3/$G$7</f>
        <v>0.1</v>
      </c>
      <c r="G4" s="10">
        <f t="shared" ref="G4:G5" si="0">LOG(F4)</f>
        <v>-1</v>
      </c>
    </row>
    <row r="5" spans="2:7" x14ac:dyDescent="0.2">
      <c r="B5" s="8" t="s">
        <v>6</v>
      </c>
      <c r="C5">
        <v>24.068486355316399</v>
      </c>
      <c r="D5">
        <v>24.140235444639199</v>
      </c>
      <c r="E5" s="11">
        <f>AVERAGE(C5:D5)</f>
        <v>24.104360899977799</v>
      </c>
      <c r="F5" s="9">
        <f>F4/$G$7</f>
        <v>0.01</v>
      </c>
      <c r="G5" s="10">
        <f t="shared" si="0"/>
        <v>-2</v>
      </c>
    </row>
    <row r="6" spans="2:7" ht="16" thickBot="1" x14ac:dyDescent="0.25">
      <c r="E6" s="3"/>
    </row>
    <row r="7" spans="2:7" ht="16" thickBot="1" x14ac:dyDescent="0.25">
      <c r="F7" s="12" t="s">
        <v>7</v>
      </c>
      <c r="G7" s="1">
        <v>10</v>
      </c>
    </row>
    <row r="8" spans="2:7" x14ac:dyDescent="0.2">
      <c r="F8" s="3"/>
      <c r="G8" s="3"/>
    </row>
    <row r="9" spans="2:7" x14ac:dyDescent="0.2">
      <c r="F9" s="13" t="s">
        <v>8</v>
      </c>
      <c r="G9" s="4">
        <f>SLOPE(E3:E5, G3:G5)</f>
        <v>-3.4841331538790001</v>
      </c>
    </row>
    <row r="10" spans="2:7" x14ac:dyDescent="0.2">
      <c r="C10"/>
      <c r="F10" s="12" t="s">
        <v>9</v>
      </c>
      <c r="G10" s="14">
        <f>RSQ(E3:E5,G3:G5)</f>
        <v>0.98035869064028025</v>
      </c>
    </row>
    <row r="11" spans="2:7" x14ac:dyDescent="0.2">
      <c r="C11"/>
      <c r="F11" s="15" t="s">
        <v>10</v>
      </c>
      <c r="G11" s="16">
        <f>(10^(-1/G9)-1)*100</f>
        <v>93.649079565006431</v>
      </c>
    </row>
    <row r="12" spans="2:7" x14ac:dyDescent="0.2">
      <c r="C12"/>
    </row>
    <row r="13" spans="2:7" x14ac:dyDescent="0.2">
      <c r="C13"/>
    </row>
    <row r="14" spans="2:7" x14ac:dyDescent="0.2">
      <c r="C14"/>
      <c r="E14" s="3"/>
    </row>
    <row r="15" spans="2:7" x14ac:dyDescent="0.2">
      <c r="C15"/>
      <c r="E15" s="3"/>
    </row>
    <row r="16" spans="2:7" x14ac:dyDescent="0.2">
      <c r="C16"/>
      <c r="E16" s="3"/>
    </row>
    <row r="17" spans="3:5" x14ac:dyDescent="0.2">
      <c r="C17"/>
      <c r="E17" s="3"/>
    </row>
    <row r="18" spans="3:5" x14ac:dyDescent="0.2">
      <c r="C18"/>
      <c r="E18" s="3"/>
    </row>
    <row r="19" spans="3:5" x14ac:dyDescent="0.2">
      <c r="C19"/>
      <c r="E19" s="3"/>
    </row>
    <row r="20" spans="3:5" x14ac:dyDescent="0.2">
      <c r="E20" s="3"/>
    </row>
    <row r="21" spans="3:5" x14ac:dyDescent="0.2">
      <c r="E21" s="3"/>
    </row>
    <row r="22" spans="3:5" x14ac:dyDescent="0.2">
      <c r="E22" s="3"/>
    </row>
    <row r="23" spans="3:5" x14ac:dyDescent="0.2">
      <c r="E23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97A7B-04A4-E848-A7E3-CB74638BC459}">
  <dimension ref="B2:G23"/>
  <sheetViews>
    <sheetView zoomScale="134" zoomScaleNormal="134" workbookViewId="0">
      <selection activeCell="C14" sqref="C14"/>
    </sheetView>
  </sheetViews>
  <sheetFormatPr baseColWidth="10" defaultColWidth="8.6640625" defaultRowHeight="15" x14ac:dyDescent="0.2"/>
  <cols>
    <col min="1" max="5" width="8.6640625" style="2"/>
    <col min="6" max="6" width="16.5" style="2" customWidth="1"/>
    <col min="7" max="7" width="22.6640625" style="2" customWidth="1"/>
    <col min="8" max="16384" width="8.6640625" style="2"/>
  </cols>
  <sheetData>
    <row r="2" spans="2:7" x14ac:dyDescent="0.2">
      <c r="B2" s="5" t="s">
        <v>0</v>
      </c>
      <c r="C2" s="7" t="s">
        <v>2</v>
      </c>
      <c r="D2" s="7" t="s">
        <v>3</v>
      </c>
      <c r="E2" s="6" t="s">
        <v>1</v>
      </c>
      <c r="F2" s="6" t="s">
        <v>11</v>
      </c>
      <c r="G2" s="6" t="s">
        <v>12</v>
      </c>
    </row>
    <row r="3" spans="2:7" ht="16" x14ac:dyDescent="0.2">
      <c r="B3" s="8" t="s">
        <v>4</v>
      </c>
      <c r="C3" s="17" t="s">
        <v>13</v>
      </c>
      <c r="D3" s="17">
        <v>21.792984700000002</v>
      </c>
      <c r="E3" s="11">
        <f>AVERAGE(C3:D3)</f>
        <v>21.792984700000002</v>
      </c>
      <c r="F3" s="9">
        <v>1</v>
      </c>
      <c r="G3" s="10">
        <f>LOG(F3)</f>
        <v>0</v>
      </c>
    </row>
    <row r="4" spans="2:7" ht="16" x14ac:dyDescent="0.2">
      <c r="B4" s="8" t="s">
        <v>5</v>
      </c>
      <c r="C4" s="17">
        <v>27.7124712</v>
      </c>
      <c r="D4" s="17">
        <v>27.8412185</v>
      </c>
      <c r="E4" s="11">
        <f>AVERAGE(C4:D4)</f>
        <v>27.77684485</v>
      </c>
      <c r="F4" s="9">
        <f>F3/$G$7</f>
        <v>0.1</v>
      </c>
      <c r="G4" s="10">
        <f t="shared" ref="G4:G5" si="0">LOG(F4)</f>
        <v>-1</v>
      </c>
    </row>
    <row r="5" spans="2:7" ht="16" x14ac:dyDescent="0.2">
      <c r="B5" s="8" t="s">
        <v>6</v>
      </c>
      <c r="C5" s="17">
        <v>29.108649100000001</v>
      </c>
      <c r="D5" s="17">
        <v>29.100417</v>
      </c>
      <c r="E5" s="11">
        <f>AVERAGE(C5:D5)</f>
        <v>29.104533050000001</v>
      </c>
      <c r="F5" s="9">
        <f>F4/$G$7</f>
        <v>0.01</v>
      </c>
      <c r="G5" s="10">
        <f t="shared" si="0"/>
        <v>-2</v>
      </c>
    </row>
    <row r="6" spans="2:7" ht="16" thickBot="1" x14ac:dyDescent="0.25">
      <c r="E6" s="3"/>
    </row>
    <row r="7" spans="2:7" ht="16" thickBot="1" x14ac:dyDescent="0.25">
      <c r="F7" s="12" t="s">
        <v>7</v>
      </c>
      <c r="G7" s="1">
        <v>10</v>
      </c>
    </row>
    <row r="8" spans="2:7" x14ac:dyDescent="0.2">
      <c r="F8" s="3"/>
      <c r="G8" s="3"/>
    </row>
    <row r="9" spans="2:7" x14ac:dyDescent="0.2">
      <c r="F9" s="13" t="s">
        <v>8</v>
      </c>
      <c r="G9" s="4">
        <f>SLOPE(E3:E5, G3:G5)</f>
        <v>-3.6557741749999995</v>
      </c>
    </row>
    <row r="10" spans="2:7" ht="16" x14ac:dyDescent="0.2">
      <c r="C10" s="17"/>
      <c r="F10" s="12" t="s">
        <v>9</v>
      </c>
      <c r="G10" s="14">
        <f>RSQ(E3:E5,G3:G5)</f>
        <v>0.88091620839801843</v>
      </c>
    </row>
    <row r="11" spans="2:7" ht="16" x14ac:dyDescent="0.2">
      <c r="C11" s="17"/>
      <c r="F11" s="15" t="s">
        <v>10</v>
      </c>
      <c r="G11" s="16">
        <f>(10^(-1/G9)-1)*100</f>
        <v>87.732676547180759</v>
      </c>
    </row>
    <row r="12" spans="2:7" ht="16" x14ac:dyDescent="0.2">
      <c r="C12" s="17"/>
    </row>
    <row r="13" spans="2:7" ht="16" x14ac:dyDescent="0.2">
      <c r="C13" s="17"/>
    </row>
    <row r="14" spans="2:7" ht="16" x14ac:dyDescent="0.2">
      <c r="C14" s="17"/>
      <c r="E14" s="3"/>
    </row>
    <row r="15" spans="2:7" ht="16" x14ac:dyDescent="0.2">
      <c r="C15" s="17"/>
      <c r="E15" s="3"/>
    </row>
    <row r="16" spans="2:7" ht="16" x14ac:dyDescent="0.2">
      <c r="C16" s="17"/>
      <c r="E16" s="3"/>
    </row>
    <row r="17" spans="3:5" ht="16" x14ac:dyDescent="0.2">
      <c r="C17" s="17"/>
      <c r="E17" s="3"/>
    </row>
    <row r="18" spans="3:5" ht="16" x14ac:dyDescent="0.2">
      <c r="C18" s="17"/>
      <c r="E18" s="3"/>
    </row>
    <row r="19" spans="3:5" ht="16" x14ac:dyDescent="0.2">
      <c r="C19" s="17"/>
      <c r="E19" s="3"/>
    </row>
    <row r="20" spans="3:5" x14ac:dyDescent="0.2">
      <c r="E20" s="3"/>
    </row>
    <row r="21" spans="3:5" x14ac:dyDescent="0.2">
      <c r="E21" s="3"/>
    </row>
    <row r="22" spans="3:5" x14ac:dyDescent="0.2">
      <c r="E22" s="3"/>
    </row>
    <row r="23" spans="3:5" x14ac:dyDescent="0.2">
      <c r="E23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CF478-8E10-3745-8617-AAF8C9777D4F}">
  <dimension ref="B2:G23"/>
  <sheetViews>
    <sheetView zoomScale="149" zoomScaleNormal="149" workbookViewId="0">
      <selection activeCell="C4" sqref="C4"/>
    </sheetView>
  </sheetViews>
  <sheetFormatPr baseColWidth="10" defaultColWidth="8.6640625" defaultRowHeight="15" x14ac:dyDescent="0.2"/>
  <cols>
    <col min="1" max="5" width="8.6640625" style="2"/>
    <col min="6" max="6" width="16.5" style="2" customWidth="1"/>
    <col min="7" max="7" width="22.6640625" style="2" customWidth="1"/>
    <col min="8" max="16384" width="8.6640625" style="2"/>
  </cols>
  <sheetData>
    <row r="2" spans="2:7" x14ac:dyDescent="0.2">
      <c r="B2" s="5" t="s">
        <v>0</v>
      </c>
      <c r="C2" s="7" t="s">
        <v>2</v>
      </c>
      <c r="D2" s="7" t="s">
        <v>3</v>
      </c>
      <c r="E2" s="6" t="s">
        <v>1</v>
      </c>
      <c r="F2" s="6" t="s">
        <v>11</v>
      </c>
      <c r="G2" s="6" t="s">
        <v>12</v>
      </c>
    </row>
    <row r="3" spans="2:7" ht="16" x14ac:dyDescent="0.2">
      <c r="B3" s="8" t="s">
        <v>4</v>
      </c>
      <c r="C3" s="17" t="s">
        <v>14</v>
      </c>
      <c r="D3" s="17">
        <v>22.306438799999999</v>
      </c>
      <c r="E3" s="11">
        <f>AVERAGE(C3:D3)</f>
        <v>22.306438799999999</v>
      </c>
      <c r="F3" s="9">
        <v>1</v>
      </c>
      <c r="G3" s="10">
        <f>LOG(F3)</f>
        <v>0</v>
      </c>
    </row>
    <row r="4" spans="2:7" ht="16" x14ac:dyDescent="0.2">
      <c r="B4" s="8" t="s">
        <v>5</v>
      </c>
      <c r="C4" s="17">
        <v>27.243477500000001</v>
      </c>
      <c r="D4" s="17">
        <v>29.1025995</v>
      </c>
      <c r="E4" s="11">
        <f>AVERAGE(C4:D4)</f>
        <v>28.173038500000001</v>
      </c>
      <c r="F4" s="9">
        <f>F3/$G$7</f>
        <v>0.1</v>
      </c>
      <c r="G4" s="10">
        <f t="shared" ref="G4:G5" si="0">LOG(F4)</f>
        <v>-1</v>
      </c>
    </row>
    <row r="5" spans="2:7" ht="16" x14ac:dyDescent="0.2">
      <c r="B5" s="8" t="s">
        <v>6</v>
      </c>
      <c r="C5" s="17">
        <v>28.973944599999999</v>
      </c>
      <c r="D5" s="17">
        <v>29.384438599999999</v>
      </c>
      <c r="E5" s="11">
        <f>AVERAGE(C5:D5)</f>
        <v>29.179191599999999</v>
      </c>
      <c r="F5" s="9">
        <f>F4/$G$7</f>
        <v>0.01</v>
      </c>
      <c r="G5" s="10">
        <f t="shared" si="0"/>
        <v>-2</v>
      </c>
    </row>
    <row r="6" spans="2:7" ht="16" thickBot="1" x14ac:dyDescent="0.25">
      <c r="E6" s="3"/>
    </row>
    <row r="7" spans="2:7" ht="16" thickBot="1" x14ac:dyDescent="0.25">
      <c r="F7" s="12" t="s">
        <v>7</v>
      </c>
      <c r="G7" s="1">
        <v>10</v>
      </c>
    </row>
    <row r="8" spans="2:7" x14ac:dyDescent="0.2">
      <c r="F8" s="3"/>
      <c r="G8" s="3"/>
    </row>
    <row r="9" spans="2:7" x14ac:dyDescent="0.2">
      <c r="F9" s="13" t="s">
        <v>8</v>
      </c>
      <c r="G9" s="4">
        <f>SLOPE(E3:E5, G3:G5)</f>
        <v>-3.4363764000000003</v>
      </c>
    </row>
    <row r="10" spans="2:7" ht="16" x14ac:dyDescent="0.2">
      <c r="C10" s="17"/>
      <c r="F10" s="12" t="s">
        <v>9</v>
      </c>
      <c r="G10" s="14">
        <f>RSQ(E3:E5,G3:G5)</f>
        <v>0.8571087658412917</v>
      </c>
    </row>
    <row r="11" spans="2:7" ht="16" x14ac:dyDescent="0.2">
      <c r="C11" s="17"/>
      <c r="F11" s="15" t="s">
        <v>10</v>
      </c>
      <c r="G11" s="16">
        <f>(10^(-1/G9)-1)*100</f>
        <v>95.435840160202673</v>
      </c>
    </row>
    <row r="12" spans="2:7" ht="16" x14ac:dyDescent="0.2">
      <c r="C12" s="17"/>
    </row>
    <row r="13" spans="2:7" ht="16" x14ac:dyDescent="0.2">
      <c r="C13" s="17"/>
    </row>
    <row r="14" spans="2:7" ht="16" x14ac:dyDescent="0.2">
      <c r="C14" s="17"/>
      <c r="E14" s="3"/>
    </row>
    <row r="15" spans="2:7" ht="16" x14ac:dyDescent="0.2">
      <c r="C15" s="17"/>
      <c r="E15" s="3"/>
    </row>
    <row r="16" spans="2:7" ht="16" x14ac:dyDescent="0.2">
      <c r="C16" s="17"/>
      <c r="E16" s="3"/>
    </row>
    <row r="17" spans="3:5" ht="16" x14ac:dyDescent="0.2">
      <c r="C17" s="17"/>
      <c r="E17" s="3"/>
    </row>
    <row r="18" spans="3:5" ht="16" x14ac:dyDescent="0.2">
      <c r="C18" s="17"/>
      <c r="E18" s="3"/>
    </row>
    <row r="19" spans="3:5" ht="16" x14ac:dyDescent="0.2">
      <c r="C19" s="17"/>
      <c r="E19" s="3"/>
    </row>
    <row r="20" spans="3:5" x14ac:dyDescent="0.2">
      <c r="E20" s="3"/>
    </row>
    <row r="21" spans="3:5" x14ac:dyDescent="0.2">
      <c r="E21" s="3"/>
    </row>
    <row r="22" spans="3:5" x14ac:dyDescent="0.2">
      <c r="E22" s="3"/>
    </row>
    <row r="23" spans="3:5" x14ac:dyDescent="0.2">
      <c r="E23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2506D-80A2-8D47-9A87-B8200B76E5C8}">
  <dimension ref="B2:G23"/>
  <sheetViews>
    <sheetView zoomScale="131" zoomScaleNormal="131" workbookViewId="0">
      <selection activeCell="H22" sqref="H22"/>
    </sheetView>
  </sheetViews>
  <sheetFormatPr baseColWidth="10" defaultColWidth="8.6640625" defaultRowHeight="15" x14ac:dyDescent="0.2"/>
  <cols>
    <col min="1" max="5" width="8.6640625" style="2"/>
    <col min="6" max="6" width="16.5" style="2" customWidth="1"/>
    <col min="7" max="7" width="22.6640625" style="2" customWidth="1"/>
    <col min="8" max="16384" width="8.6640625" style="2"/>
  </cols>
  <sheetData>
    <row r="2" spans="2:7" x14ac:dyDescent="0.2">
      <c r="B2" s="5" t="s">
        <v>0</v>
      </c>
      <c r="C2" s="7" t="s">
        <v>2</v>
      </c>
      <c r="D2" s="7" t="s">
        <v>3</v>
      </c>
      <c r="E2" s="6" t="s">
        <v>1</v>
      </c>
      <c r="F2" s="6" t="s">
        <v>11</v>
      </c>
      <c r="G2" s="6" t="s">
        <v>12</v>
      </c>
    </row>
    <row r="3" spans="2:7" x14ac:dyDescent="0.2">
      <c r="B3" s="8" t="s">
        <v>4</v>
      </c>
      <c r="C3">
        <v>18.168087080447101</v>
      </c>
      <c r="D3">
        <v>18.147748661252901</v>
      </c>
      <c r="E3" s="11">
        <f>AVERAGE(C3:D3)</f>
        <v>18.15791787085</v>
      </c>
      <c r="F3" s="9">
        <v>1</v>
      </c>
      <c r="G3" s="10">
        <f>LOG(F3)</f>
        <v>0</v>
      </c>
    </row>
    <row r="4" spans="2:7" x14ac:dyDescent="0.2">
      <c r="B4" s="8" t="s">
        <v>5</v>
      </c>
      <c r="C4">
        <v>21.290327735094198</v>
      </c>
      <c r="D4">
        <v>24.720351110564199</v>
      </c>
      <c r="E4" s="11">
        <f>AVERAGE(C4:D4)</f>
        <v>23.005339422829199</v>
      </c>
      <c r="F4" s="9">
        <f>F3/$G$7</f>
        <v>0.1</v>
      </c>
      <c r="G4" s="10">
        <f t="shared" ref="G4:G5" si="0">LOG(F4)</f>
        <v>-1</v>
      </c>
    </row>
    <row r="5" spans="2:7" x14ac:dyDescent="0.2">
      <c r="B5" s="8" t="s">
        <v>6</v>
      </c>
      <c r="C5">
        <v>25.343105030766701</v>
      </c>
      <c r="D5">
        <v>25.343561294458699</v>
      </c>
      <c r="E5" s="11">
        <f>AVERAGE(C5:D5)</f>
        <v>25.343333162612701</v>
      </c>
      <c r="F5" s="9">
        <f>F4/$G$7</f>
        <v>0.01</v>
      </c>
      <c r="G5" s="10">
        <f t="shared" si="0"/>
        <v>-2</v>
      </c>
    </row>
    <row r="6" spans="2:7" ht="16" thickBot="1" x14ac:dyDescent="0.25">
      <c r="E6" s="3"/>
    </row>
    <row r="7" spans="2:7" ht="16" thickBot="1" x14ac:dyDescent="0.25">
      <c r="F7" s="12" t="s">
        <v>7</v>
      </c>
      <c r="G7" s="1">
        <v>10</v>
      </c>
    </row>
    <row r="8" spans="2:7" x14ac:dyDescent="0.2">
      <c r="F8" s="3"/>
      <c r="G8" s="3"/>
    </row>
    <row r="9" spans="2:7" x14ac:dyDescent="0.2">
      <c r="F9" s="13" t="s">
        <v>8</v>
      </c>
      <c r="G9" s="4">
        <f>SLOPE(E3:E5, G3:G5)</f>
        <v>-3.5927076458813509</v>
      </c>
    </row>
    <row r="10" spans="2:7" x14ac:dyDescent="0.2">
      <c r="C10"/>
      <c r="F10" s="12" t="s">
        <v>9</v>
      </c>
      <c r="G10" s="14">
        <f>RSQ(E3:E5,G3:G5)</f>
        <v>0.96093235540616506</v>
      </c>
    </row>
    <row r="11" spans="2:7" x14ac:dyDescent="0.2">
      <c r="C11"/>
      <c r="F11" s="15" t="s">
        <v>10</v>
      </c>
      <c r="G11" s="16">
        <f>(10^(-1/G9)-1)*100</f>
        <v>89.819839362855134</v>
      </c>
    </row>
    <row r="12" spans="2:7" x14ac:dyDescent="0.2">
      <c r="C12"/>
    </row>
    <row r="13" spans="2:7" x14ac:dyDescent="0.2">
      <c r="C13"/>
    </row>
    <row r="14" spans="2:7" x14ac:dyDescent="0.2">
      <c r="C14"/>
      <c r="E14" s="3"/>
    </row>
    <row r="15" spans="2:7" x14ac:dyDescent="0.2">
      <c r="C15"/>
      <c r="E15" s="3"/>
    </row>
    <row r="16" spans="2:7" x14ac:dyDescent="0.2">
      <c r="C16"/>
      <c r="E16" s="3"/>
    </row>
    <row r="17" spans="3:5" x14ac:dyDescent="0.2">
      <c r="C17"/>
      <c r="E17" s="3"/>
    </row>
    <row r="18" spans="3:5" x14ac:dyDescent="0.2">
      <c r="C18"/>
      <c r="E18" s="3"/>
    </row>
    <row r="19" spans="3:5" x14ac:dyDescent="0.2">
      <c r="C19"/>
      <c r="E19" s="3"/>
    </row>
    <row r="20" spans="3:5" x14ac:dyDescent="0.2">
      <c r="E20" s="3"/>
    </row>
    <row r="21" spans="3:5" x14ac:dyDescent="0.2">
      <c r="E21" s="3"/>
    </row>
    <row r="22" spans="3:5" x14ac:dyDescent="0.2">
      <c r="E22" s="3"/>
    </row>
    <row r="23" spans="3:5" x14ac:dyDescent="0.2">
      <c r="E23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D299E-FAC3-5A4D-B2C9-F4B8B0D88889}">
  <dimension ref="B2:G23"/>
  <sheetViews>
    <sheetView topLeftCell="B1" zoomScale="153" zoomScaleNormal="153" workbookViewId="0">
      <selection activeCell="J19" sqref="J19"/>
    </sheetView>
  </sheetViews>
  <sheetFormatPr baseColWidth="10" defaultColWidth="8.6640625" defaultRowHeight="15" x14ac:dyDescent="0.2"/>
  <cols>
    <col min="1" max="5" width="8.6640625" style="2"/>
    <col min="6" max="6" width="16.5" style="2" customWidth="1"/>
    <col min="7" max="7" width="22.6640625" style="2" customWidth="1"/>
    <col min="8" max="16384" width="8.6640625" style="2"/>
  </cols>
  <sheetData>
    <row r="2" spans="2:7" x14ac:dyDescent="0.2">
      <c r="B2" s="5" t="s">
        <v>0</v>
      </c>
      <c r="C2" s="7" t="s">
        <v>2</v>
      </c>
      <c r="D2" s="7" t="s">
        <v>3</v>
      </c>
      <c r="E2" s="6" t="s">
        <v>1</v>
      </c>
      <c r="F2" s="6" t="s">
        <v>11</v>
      </c>
      <c r="G2" s="6" t="s">
        <v>12</v>
      </c>
    </row>
    <row r="3" spans="2:7" x14ac:dyDescent="0.2">
      <c r="B3" s="8" t="s">
        <v>4</v>
      </c>
      <c r="C3">
        <v>20.87</v>
      </c>
      <c r="D3">
        <v>20.95</v>
      </c>
      <c r="E3" s="11">
        <f>AVERAGE(C3:D3)</f>
        <v>20.91</v>
      </c>
      <c r="F3" s="9">
        <v>1</v>
      </c>
      <c r="G3" s="10">
        <f>LOG(F3)</f>
        <v>0</v>
      </c>
    </row>
    <row r="4" spans="2:7" x14ac:dyDescent="0.2">
      <c r="B4" s="8" t="s">
        <v>5</v>
      </c>
      <c r="C4">
        <v>23.88</v>
      </c>
      <c r="D4">
        <v>23.44</v>
      </c>
      <c r="E4" s="11">
        <f t="shared" ref="E4:E5" si="0">AVERAGE(C4:D4)</f>
        <v>23.66</v>
      </c>
      <c r="F4" s="9">
        <f>F3/$G$7</f>
        <v>0.1</v>
      </c>
      <c r="G4" s="10">
        <f t="shared" ref="G4:G5" si="1">LOG(F4)</f>
        <v>-1</v>
      </c>
    </row>
    <row r="5" spans="2:7" x14ac:dyDescent="0.2">
      <c r="B5" s="8" t="s">
        <v>6</v>
      </c>
      <c r="C5">
        <v>27.91</v>
      </c>
      <c r="D5">
        <v>27.79</v>
      </c>
      <c r="E5" s="11">
        <f t="shared" si="0"/>
        <v>27.85</v>
      </c>
      <c r="F5" s="9">
        <f>F4/$G$7</f>
        <v>0.01</v>
      </c>
      <c r="G5" s="10">
        <f t="shared" si="1"/>
        <v>-2</v>
      </c>
    </row>
    <row r="6" spans="2:7" ht="16" thickBot="1" x14ac:dyDescent="0.25">
      <c r="E6" s="3"/>
    </row>
    <row r="7" spans="2:7" ht="16" thickBot="1" x14ac:dyDescent="0.25">
      <c r="F7" s="12" t="s">
        <v>7</v>
      </c>
      <c r="G7" s="1">
        <v>10</v>
      </c>
    </row>
    <row r="8" spans="2:7" x14ac:dyDescent="0.2">
      <c r="F8" s="3"/>
      <c r="G8" s="3"/>
    </row>
    <row r="9" spans="2:7" x14ac:dyDescent="0.2">
      <c r="F9" s="13" t="s">
        <v>8</v>
      </c>
      <c r="G9" s="4">
        <f>SLOPE(E3:E5, G3:G5)</f>
        <v>-3.4700000000000006</v>
      </c>
    </row>
    <row r="10" spans="2:7" x14ac:dyDescent="0.2">
      <c r="C10"/>
      <c r="F10" s="12" t="s">
        <v>9</v>
      </c>
      <c r="G10" s="14">
        <f>RSQ(E3:E5,G3:G5)</f>
        <v>0.98585195313459451</v>
      </c>
    </row>
    <row r="11" spans="2:7" x14ac:dyDescent="0.2">
      <c r="C11"/>
      <c r="F11" s="15" t="s">
        <v>10</v>
      </c>
      <c r="G11" s="16">
        <f>(10^(-1/G9)-1)*100</f>
        <v>94.171031636939759</v>
      </c>
    </row>
    <row r="12" spans="2:7" x14ac:dyDescent="0.2">
      <c r="C12"/>
    </row>
    <row r="13" spans="2:7" x14ac:dyDescent="0.2">
      <c r="C13"/>
    </row>
    <row r="14" spans="2:7" x14ac:dyDescent="0.2">
      <c r="C14"/>
      <c r="E14" s="3"/>
    </row>
    <row r="15" spans="2:7" x14ac:dyDescent="0.2">
      <c r="C15"/>
      <c r="E15" s="3"/>
    </row>
    <row r="16" spans="2:7" x14ac:dyDescent="0.2">
      <c r="C16"/>
      <c r="E16" s="3"/>
    </row>
    <row r="17" spans="3:5" x14ac:dyDescent="0.2">
      <c r="C17"/>
      <c r="E17" s="3"/>
    </row>
    <row r="18" spans="3:5" x14ac:dyDescent="0.2">
      <c r="C18"/>
      <c r="E18" s="3"/>
    </row>
    <row r="19" spans="3:5" x14ac:dyDescent="0.2">
      <c r="C19"/>
      <c r="E19" s="3"/>
    </row>
    <row r="20" spans="3:5" x14ac:dyDescent="0.2">
      <c r="E20" s="3"/>
    </row>
    <row r="21" spans="3:5" x14ac:dyDescent="0.2">
      <c r="E21" s="3"/>
    </row>
    <row r="22" spans="3:5" x14ac:dyDescent="0.2">
      <c r="E22" s="3"/>
    </row>
    <row r="23" spans="3:5" x14ac:dyDescent="0.2">
      <c r="E2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Actin B</vt:lpstr>
      <vt:lpstr>Cyp11a1</vt:lpstr>
      <vt:lpstr>NR5A1</vt:lpstr>
      <vt:lpstr> NRB01</vt:lpstr>
      <vt:lpstr>StAR</vt:lpstr>
      <vt:lpstr>Cyp11b1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Microsoft Office User</cp:lastModifiedBy>
  <dcterms:created xsi:type="dcterms:W3CDTF">2016-12-15T13:48:47Z</dcterms:created>
  <dcterms:modified xsi:type="dcterms:W3CDTF">2023-01-11T20:43:49Z</dcterms:modified>
</cp:coreProperties>
</file>