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Jobs_2021_2022\GITHUB-Upload\"/>
    </mc:Choice>
  </mc:AlternateContent>
  <xr:revisionPtr revIDLastSave="0" documentId="13_ncr:1_{6D7963FE-400B-4847-837C-4D1116C717A7}" xr6:coauthVersionLast="47" xr6:coauthVersionMax="47" xr10:uidLastSave="{00000000-0000-0000-0000-000000000000}"/>
  <bookViews>
    <workbookView xWindow="-120" yWindow="-120" windowWidth="24240" windowHeight="13020" tabRatio="730" xr2:uid="{00000000-000D-0000-FFFF-FFFF00000000}"/>
  </bookViews>
  <sheets>
    <sheet name="VaR_2_Stocks" sheetId="1" r:id="rId1"/>
    <sheet name="Historical_VAR_ES" sheetId="7" r:id="rId2"/>
    <sheet name="Undiversified_Marginal_VAR" sheetId="14" r:id="rId3"/>
    <sheet name="Delta_Normal_VaR" sheetId="8" r:id="rId4"/>
    <sheet name="Monte_Carlo" sheetId="9" r:id="rId5"/>
    <sheet name="Microsoft" sheetId="2" r:id="rId6"/>
    <sheet name="Energy_ETF_XLE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E6" i="1"/>
  <c r="D8" i="14" l="1"/>
  <c r="E8" i="14" s="1"/>
  <c r="C8" i="14"/>
  <c r="B8" i="14"/>
  <c r="G7" i="14"/>
  <c r="D7" i="14"/>
  <c r="G6" i="14"/>
  <c r="I8" i="14" s="1"/>
  <c r="D6" i="14"/>
  <c r="J8" i="14" l="1"/>
  <c r="G8" i="14"/>
  <c r="L7" i="14" l="1"/>
  <c r="M7" i="14" s="1"/>
  <c r="N6" i="14"/>
  <c r="L6" i="14"/>
  <c r="M6" i="14" s="1"/>
  <c r="N7" i="14"/>
  <c r="F11" i="9" l="1"/>
  <c r="F10" i="9"/>
  <c r="F7" i="9"/>
  <c r="F6" i="9"/>
  <c r="F5" i="9"/>
  <c r="I2" i="9" s="1"/>
  <c r="F4" i="9"/>
  <c r="I101" i="9" s="1"/>
  <c r="F13" i="8"/>
  <c r="F10" i="8"/>
  <c r="F12" i="8" s="1"/>
  <c r="F6" i="8"/>
  <c r="F3" i="8"/>
  <c r="F5" i="8" s="1"/>
  <c r="H12" i="7"/>
  <c r="H10" i="7"/>
  <c r="H11" i="7" s="1"/>
  <c r="H5" i="7"/>
  <c r="H3" i="7"/>
  <c r="H4" i="7" s="1"/>
  <c r="I12" i="9" l="1"/>
  <c r="I30" i="9"/>
  <c r="I38" i="9"/>
  <c r="I46" i="9"/>
  <c r="I54" i="9"/>
  <c r="I62" i="9"/>
  <c r="I70" i="9"/>
  <c r="I78" i="9"/>
  <c r="I86" i="9"/>
  <c r="I94" i="9"/>
  <c r="I3" i="9"/>
  <c r="I7" i="9"/>
  <c r="I13" i="9"/>
  <c r="I18" i="9"/>
  <c r="I23" i="9"/>
  <c r="I31" i="9"/>
  <c r="I39" i="9"/>
  <c r="I47" i="9"/>
  <c r="I55" i="9"/>
  <c r="I63" i="9"/>
  <c r="I71" i="9"/>
  <c r="I79" i="9"/>
  <c r="I87" i="9"/>
  <c r="I95" i="9"/>
  <c r="I8" i="9"/>
  <c r="I14" i="9"/>
  <c r="I24" i="9"/>
  <c r="I32" i="9"/>
  <c r="I40" i="9"/>
  <c r="I48" i="9"/>
  <c r="I56" i="9"/>
  <c r="I64" i="9"/>
  <c r="I72" i="9"/>
  <c r="I80" i="9"/>
  <c r="I88" i="9"/>
  <c r="I96" i="9"/>
  <c r="I4" i="9"/>
  <c r="I9" i="9"/>
  <c r="I15" i="9"/>
  <c r="I19" i="9"/>
  <c r="I25" i="9"/>
  <c r="I33" i="9"/>
  <c r="I41" i="9"/>
  <c r="I49" i="9"/>
  <c r="I57" i="9"/>
  <c r="I65" i="9"/>
  <c r="I73" i="9"/>
  <c r="I81" i="9"/>
  <c r="I89" i="9"/>
  <c r="I97" i="9"/>
  <c r="I20" i="9"/>
  <c r="I26" i="9"/>
  <c r="I34" i="9"/>
  <c r="I42" i="9"/>
  <c r="I50" i="9"/>
  <c r="I58" i="9"/>
  <c r="I66" i="9"/>
  <c r="I74" i="9"/>
  <c r="I82" i="9"/>
  <c r="I90" i="9"/>
  <c r="I98" i="9"/>
  <c r="I5" i="9"/>
  <c r="I10" i="9"/>
  <c r="I16" i="9"/>
  <c r="I21" i="9"/>
  <c r="I27" i="9"/>
  <c r="I35" i="9"/>
  <c r="I43" i="9"/>
  <c r="I51" i="9"/>
  <c r="I59" i="9"/>
  <c r="I67" i="9"/>
  <c r="I75" i="9"/>
  <c r="I83" i="9"/>
  <c r="I91" i="9"/>
  <c r="I99" i="9"/>
  <c r="I28" i="9"/>
  <c r="I36" i="9"/>
  <c r="I44" i="9"/>
  <c r="I52" i="9"/>
  <c r="I60" i="9"/>
  <c r="I68" i="9"/>
  <c r="I76" i="9"/>
  <c r="I84" i="9"/>
  <c r="I92" i="9"/>
  <c r="I100" i="9"/>
  <c r="I6" i="9"/>
  <c r="I11" i="9"/>
  <c r="I17" i="9"/>
  <c r="I22" i="9"/>
  <c r="I29" i="9"/>
  <c r="I37" i="9"/>
  <c r="I45" i="9"/>
  <c r="I53" i="9"/>
  <c r="I61" i="9"/>
  <c r="I69" i="9"/>
  <c r="I77" i="9"/>
  <c r="I85" i="9"/>
  <c r="I93" i="9"/>
  <c r="E8" i="1"/>
  <c r="H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3" i="1"/>
  <c r="B13" i="1" l="1"/>
  <c r="B14" i="1" s="1"/>
  <c r="F19" i="9"/>
  <c r="F17" i="9"/>
  <c r="F18" i="9"/>
  <c r="F23" i="9"/>
  <c r="F16" i="9"/>
  <c r="F22" i="9"/>
  <c r="B9" i="1"/>
  <c r="B10" i="1" s="1"/>
  <c r="B3" i="1"/>
  <c r="B4" i="1" s="1"/>
  <c r="E7" i="1" l="1"/>
  <c r="H8" i="1" s="1"/>
  <c r="H9" i="1" s="1"/>
  <c r="H10" i="1" s="1"/>
</calcChain>
</file>

<file path=xl/sharedStrings.xml><?xml version="1.0" encoding="utf-8"?>
<sst xmlns="http://schemas.openxmlformats.org/spreadsheetml/2006/main" count="106" uniqueCount="69">
  <si>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</si>
  <si>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</si>
  <si>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</si>
  <si>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</si>
  <si>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</si>
  <si>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</si>
  <si>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</si>
  <si>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</si>
  <si>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Expected Return</t>
  </si>
  <si>
    <t>MSFT Close</t>
  </si>
  <si>
    <t>XLE Close</t>
  </si>
  <si>
    <t>Microsoft</t>
  </si>
  <si>
    <t>XLE</t>
  </si>
  <si>
    <t>STD DEV daily</t>
  </si>
  <si>
    <t>STD DEV Annual</t>
  </si>
  <si>
    <t>Covariance</t>
  </si>
  <si>
    <t>Covariance Annual</t>
  </si>
  <si>
    <t>Total Portfolio</t>
  </si>
  <si>
    <t>Portfolio Value</t>
  </si>
  <si>
    <t>Weight of Microsoft</t>
  </si>
  <si>
    <t>Weight of XLE</t>
  </si>
  <si>
    <t>Portfolio Variance</t>
  </si>
  <si>
    <t>Portfolio Std Dev</t>
  </si>
  <si>
    <t>Value at Risk (VaR)</t>
  </si>
  <si>
    <t>Confidence Interval</t>
  </si>
  <si>
    <t>Z-score</t>
  </si>
  <si>
    <t>VAR (Annual)</t>
  </si>
  <si>
    <t>VaR (10 day)</t>
  </si>
  <si>
    <t>VaR (1 day)</t>
  </si>
  <si>
    <t>VaR = [Expected Return - Z score * Std Dev] * Portfolio Value</t>
  </si>
  <si>
    <t>Weight</t>
  </si>
  <si>
    <t>SERIAL</t>
  </si>
  <si>
    <t>RETURN</t>
  </si>
  <si>
    <t>PORTFOLIO VALUE</t>
  </si>
  <si>
    <t>Confidence Level</t>
  </si>
  <si>
    <t>Avg return of 95 &amp; 96</t>
  </si>
  <si>
    <t>1 Day VAR @ 95%</t>
  </si>
  <si>
    <t>ES @ CF 95%</t>
  </si>
  <si>
    <t>Avg return of 90 &amp; 91</t>
  </si>
  <si>
    <t>1 Day VAR @ 90%</t>
  </si>
  <si>
    <t>ES @ CF 90%</t>
  </si>
  <si>
    <t>Z value at 95%</t>
  </si>
  <si>
    <t>STD DEV</t>
  </si>
  <si>
    <t>ES at 95%</t>
  </si>
  <si>
    <t>Z value at 99%</t>
  </si>
  <si>
    <t>1 Day VAR @ 99%</t>
  </si>
  <si>
    <t>ES at 99%</t>
  </si>
  <si>
    <t>Replication</t>
  </si>
  <si>
    <t>Historical</t>
  </si>
  <si>
    <t>Mean</t>
  </si>
  <si>
    <t>Std Dev</t>
  </si>
  <si>
    <t>Min</t>
  </si>
  <si>
    <t>Max</t>
  </si>
  <si>
    <t>Percentile</t>
  </si>
  <si>
    <t>Monte Carlo</t>
  </si>
  <si>
    <t>[Expected Return - (Z-Value * Std Dev)] * Portfolio Value</t>
  </si>
  <si>
    <t>Amount</t>
  </si>
  <si>
    <t>Correlation</t>
  </si>
  <si>
    <t>Beta</t>
  </si>
  <si>
    <t>Variance</t>
  </si>
  <si>
    <t xml:space="preserve">Confidence </t>
  </si>
  <si>
    <t>Z-Score</t>
  </si>
  <si>
    <t>Co-Variance</t>
  </si>
  <si>
    <t>Stock / ETF</t>
  </si>
  <si>
    <t>Individual 
VaR</t>
  </si>
  <si>
    <t>Undiverified 
VaR</t>
  </si>
  <si>
    <t>Diverified VaR</t>
  </si>
  <si>
    <t>Component VaR</t>
  </si>
  <si>
    <t>Marginal 
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</si>
</sst>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0.0000%"/>
    <numFmt numFmtId="168" formatCode="0.0000"/>
    <numFmt numFmtId="169" formatCode="0.000"/>
    <numFmt numFmtId="170" formatCode="&quot;$&quot;#,##0.00"/>
    <numFmt numFmtId="17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14" fontId="0" fillId="0" borderId="0" xfId="0" applyNumberForma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3" fontId="0" fillId="0" borderId="0" xfId="0" applyNumberFormat="1"/>
    <xf numFmtId="10" fontId="0" fillId="0" borderId="0" xfId="2" applyNumberFormat="1" applyFont="1" applyAlignment="1">
      <alignment horizontal="center"/>
    </xf>
    <xf numFmtId="9" fontId="0" fillId="0" borderId="0" xfId="0" applyNumberFormat="1"/>
    <xf numFmtId="10" fontId="0" fillId="0" borderId="0" xfId="2" applyNumberFormat="1" applyFont="1"/>
    <xf numFmtId="166" fontId="2" fillId="2" borderId="0" xfId="1" applyFont="1" applyFill="1"/>
    <xf numFmtId="0" fontId="2" fillId="2" borderId="0" xfId="0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10" fontId="1" fillId="0" borderId="0" xfId="2" applyNumberFormat="1" applyFont="1" applyFill="1" applyAlignment="1">
      <alignment horizontal="center"/>
    </xf>
    <xf numFmtId="10" fontId="2" fillId="2" borderId="0" xfId="2" applyNumberFormat="1" applyFont="1" applyFill="1"/>
    <xf numFmtId="10" fontId="0" fillId="0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/>
    <xf numFmtId="9" fontId="2" fillId="0" borderId="1" xfId="0" applyNumberFormat="1" applyFont="1" applyBorder="1" applyAlignment="1">
      <alignment horizontal="center"/>
    </xf>
    <xf numFmtId="166" fontId="2" fillId="0" borderId="0" xfId="1" applyFont="1" applyFill="1"/>
    <xf numFmtId="9" fontId="2" fillId="0" borderId="0" xfId="2" applyFont="1" applyFill="1"/>
    <xf numFmtId="0" fontId="2" fillId="0" borderId="1" xfId="0" applyFont="1" applyBorder="1"/>
    <xf numFmtId="9" fontId="0" fillId="0" borderId="1" xfId="2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0" fontId="0" fillId="4" borderId="0" xfId="2" applyNumberFormat="1" applyFont="1" applyFill="1" applyAlignment="1">
      <alignment horizontal="center"/>
    </xf>
    <xf numFmtId="10" fontId="1" fillId="4" borderId="0" xfId="2" applyNumberFormat="1" applyFont="1" applyFill="1" applyAlignment="1">
      <alignment horizontal="center"/>
    </xf>
    <xf numFmtId="177" fontId="0" fillId="0" borderId="1" xfId="0" applyNumberFormat="1" applyBorder="1" applyAlignment="1">
      <alignment horizontal="center"/>
    </xf>
    <xf numFmtId="2" fontId="0" fillId="0" borderId="1" xfId="0" applyNumberFormat="1" applyBorder="1"/>
    <xf numFmtId="177" fontId="0" fillId="0" borderId="1" xfId="2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167640</xdr:rowOff>
    </xdr:from>
    <xdr:to>
      <xdr:col>8</xdr:col>
      <xdr:colOff>673303</xdr:colOff>
      <xdr:row>39</xdr:row>
      <xdr:rowOff>159930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ABE3EF-31CA-776F-708F-3936798F7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" y="6568440"/>
          <a:ext cx="8533333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15</xdr:row>
      <xdr:rowOff>180975</xdr:rowOff>
    </xdr:from>
    <xdr:to>
      <xdr:col>7</xdr:col>
      <xdr:colOff>753729</xdr:colOff>
      <xdr:row>20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13DD85-E492-4D87-9CB0-723AB62FD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3038475"/>
          <a:ext cx="7354554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2"/>
  <sheetViews>
    <sheetView tabSelected="1" workbookViewId="0">
      <selection activeCell="I6" sqref="I6"/>
    </sheetView>
  </sheetViews>
  <sheetFormatPr defaultRowHeight="15" x14ac:dyDescent="0.25"/>
  <cols>
    <col min="1" max="1" width="17.7109375" bestFit="1" customWidth="1"/>
    <col min="2" max="2" width="13.42578125" bestFit="1" customWidth="1"/>
    <col min="4" max="4" width="19.140625" bestFit="1" customWidth="1"/>
    <col min="5" max="5" width="13" style="4" customWidth="1"/>
    <col min="7" max="7" width="21.85546875" style="4" bestFit="1" customWidth="1"/>
    <col min="8" max="8" width="11.5703125" style="4" bestFit="1" customWidth="1"/>
    <col min="9" max="9" width="15.85546875" customWidth="1"/>
    <col min="10" max="10" width="10.7109375" bestFit="1" customWidth="1"/>
    <col min="11" max="11" width="11.140625" bestFit="1" customWidth="1"/>
    <col min="12" max="12" width="11.85546875" bestFit="1" customWidth="1"/>
    <col min="14" max="14" width="10.7109375" bestFit="1" customWidth="1"/>
    <col min="15" max="15" width="10" bestFit="1" customWidth="1"/>
    <col min="16" max="16" width="11.85546875" bestFit="1" customWidth="1"/>
  </cols>
  <sheetData>
    <row r="1" spans="1:16" x14ac:dyDescent="0.25">
      <c r="A1" s="50" t="s">
        <v>11</v>
      </c>
      <c r="B1" s="50"/>
      <c r="D1" s="50" t="s">
        <v>17</v>
      </c>
      <c r="E1" s="50"/>
      <c r="G1" s="50" t="s">
        <v>23</v>
      </c>
      <c r="H1" s="50"/>
      <c r="J1" s="3" t="s">
        <v>0</v>
      </c>
      <c r="K1" s="3" t="s">
        <v>9</v>
      </c>
      <c r="L1" s="3" t="s">
        <v>7</v>
      </c>
      <c r="N1" s="3" t="s">
        <v>0</v>
      </c>
      <c r="O1" s="3" t="s">
        <v>10</v>
      </c>
      <c r="P1" s="3" t="s">
        <v>7</v>
      </c>
    </row>
    <row r="2" spans="1:16" x14ac:dyDescent="0.25">
      <c r="A2" s="3" t="s">
        <v>8</v>
      </c>
      <c r="B2" s="12">
        <v>0.1</v>
      </c>
      <c r="D2" s="1" t="s">
        <v>18</v>
      </c>
      <c r="E2" s="11">
        <v>100000</v>
      </c>
      <c r="G2" s="3" t="s">
        <v>24</v>
      </c>
      <c r="H2" s="12">
        <v>0.95</v>
      </c>
      <c r="J2" s="5">
        <v>44564</v>
      </c>
      <c r="K2" s="15">
        <v>330.092285</v>
      </c>
      <c r="L2" s="6"/>
      <c r="N2" s="5">
        <v>44564</v>
      </c>
      <c r="O2" s="15">
        <v>53.838512000000001</v>
      </c>
      <c r="P2" s="6"/>
    </row>
    <row r="3" spans="1:16" x14ac:dyDescent="0.25">
      <c r="A3" s="3" t="s">
        <v>13</v>
      </c>
      <c r="B3" s="10">
        <f>_xlfn.STDEV.S(L3:L252)</f>
        <v>2.2288757289484897E-2</v>
      </c>
      <c r="D3" s="1" t="s">
        <v>19</v>
      </c>
      <c r="E3" s="12">
        <v>0.4</v>
      </c>
      <c r="G3" s="3" t="s">
        <v>25</v>
      </c>
      <c r="H3" s="15">
        <f>_xlfn.NORM.S.INV(H2)</f>
        <v>1.6448536269514715</v>
      </c>
      <c r="J3" s="5">
        <v>44565</v>
      </c>
      <c r="K3" s="15">
        <v>324.432098</v>
      </c>
      <c r="L3" s="10">
        <f>(K3-K2)/K2</f>
        <v>-1.7147286553516414E-2</v>
      </c>
      <c r="N3" s="5">
        <v>44565</v>
      </c>
      <c r="O3" s="15">
        <v>55.701500000000003</v>
      </c>
      <c r="P3" s="10">
        <f>(O3-O2)/O2</f>
        <v>3.4603259466012011E-2</v>
      </c>
    </row>
    <row r="4" spans="1:16" x14ac:dyDescent="0.25">
      <c r="A4" s="3" t="s">
        <v>14</v>
      </c>
      <c r="B4" s="10">
        <f>B3 * (252 ^ 0.5)</f>
        <v>0.35382305292393074</v>
      </c>
      <c r="D4" s="1" t="s">
        <v>20</v>
      </c>
      <c r="E4" s="12">
        <v>0.6</v>
      </c>
      <c r="G4" s="17"/>
      <c r="H4" s="13"/>
      <c r="J4" s="5">
        <v>44566</v>
      </c>
      <c r="K4" s="15">
        <v>311.97787499999998</v>
      </c>
      <c r="L4" s="10">
        <f t="shared" ref="L4:L67" si="0">(K4-K3)/K3</f>
        <v>-3.8387764579323511E-2</v>
      </c>
      <c r="N4" s="5">
        <v>44566</v>
      </c>
      <c r="O4" s="15">
        <v>55.692093</v>
      </c>
      <c r="P4" s="10">
        <f t="shared" ref="P4:P67" si="1">(O4-O3)/O3</f>
        <v>-1.6888234607691089E-4</v>
      </c>
    </row>
    <row r="5" spans="1:16" x14ac:dyDescent="0.25">
      <c r="A5" s="4"/>
      <c r="B5" s="4"/>
      <c r="E5" s="6"/>
      <c r="G5" s="17"/>
      <c r="H5" s="16"/>
      <c r="J5" s="5">
        <v>44567</v>
      </c>
      <c r="K5" s="15">
        <v>309.51263399999999</v>
      </c>
      <c r="L5" s="10">
        <f t="shared" si="0"/>
        <v>-7.901973817854846E-3</v>
      </c>
      <c r="N5" s="5">
        <v>44567</v>
      </c>
      <c r="O5" s="15">
        <v>56.934086000000001</v>
      </c>
      <c r="P5" s="10">
        <f t="shared" si="1"/>
        <v>2.2301065251758463E-2</v>
      </c>
    </row>
    <row r="6" spans="1:16" x14ac:dyDescent="0.25">
      <c r="A6" s="4"/>
      <c r="B6" s="4"/>
      <c r="D6" s="1" t="s">
        <v>21</v>
      </c>
      <c r="E6" s="13">
        <f>(E3^2 *B4^2) + (E4^2 * B10^2) + (2*E3*E4*B14)</f>
        <v>6.5751027706434234E-2</v>
      </c>
      <c r="G6" s="3"/>
      <c r="H6" s="6"/>
      <c r="J6" s="5">
        <v>44568</v>
      </c>
      <c r="K6" s="15">
        <v>309.67038000000002</v>
      </c>
      <c r="L6" s="10">
        <f t="shared" si="0"/>
        <v>5.0965932460137148E-4</v>
      </c>
      <c r="N6" s="5">
        <v>44568</v>
      </c>
      <c r="O6" s="15">
        <v>57.715034000000003</v>
      </c>
      <c r="P6" s="10">
        <f t="shared" si="1"/>
        <v>1.3716703909148593E-2</v>
      </c>
    </row>
    <row r="7" spans="1:16" x14ac:dyDescent="0.25">
      <c r="A7" s="50" t="s">
        <v>12</v>
      </c>
      <c r="B7" s="50"/>
      <c r="D7" s="1" t="s">
        <v>22</v>
      </c>
      <c r="E7" s="13">
        <f>E6^0.5</f>
        <v>0.25641963206126445</v>
      </c>
      <c r="G7" s="3"/>
      <c r="H7" s="6"/>
      <c r="J7" s="5">
        <v>44571</v>
      </c>
      <c r="K7" s="15">
        <v>309.89721700000001</v>
      </c>
      <c r="L7" s="10">
        <f t="shared" si="0"/>
        <v>7.3251113006025654E-4</v>
      </c>
      <c r="N7" s="5">
        <v>44571</v>
      </c>
      <c r="O7" s="15">
        <v>57.536262999999998</v>
      </c>
      <c r="P7" s="10">
        <f t="shared" si="1"/>
        <v>-3.0974771668679027E-3</v>
      </c>
    </row>
    <row r="8" spans="1:16" x14ac:dyDescent="0.25">
      <c r="A8" s="3" t="s">
        <v>8</v>
      </c>
      <c r="B8" s="12">
        <v>0.1</v>
      </c>
      <c r="D8" s="1" t="s">
        <v>8</v>
      </c>
      <c r="E8" s="40">
        <f xml:space="preserve"> ((E3*B2)  + (E4*B8))</f>
        <v>0.1</v>
      </c>
      <c r="G8" s="3" t="s">
        <v>26</v>
      </c>
      <c r="H8" s="19">
        <f xml:space="preserve"> (E8 - (H3 * E7)) * E2</f>
        <v>-32177.276181753266</v>
      </c>
      <c r="J8" s="5">
        <v>44572</v>
      </c>
      <c r="K8" s="15">
        <v>310.59732100000002</v>
      </c>
      <c r="L8" s="10">
        <f t="shared" si="0"/>
        <v>2.2591490390828847E-3</v>
      </c>
      <c r="N8" s="5">
        <v>44572</v>
      </c>
      <c r="O8" s="15">
        <v>59.493340000000003</v>
      </c>
      <c r="P8" s="10">
        <f t="shared" si="1"/>
        <v>3.4014670017759152E-2</v>
      </c>
    </row>
    <row r="9" spans="1:16" x14ac:dyDescent="0.25">
      <c r="A9" s="3" t="s">
        <v>13</v>
      </c>
      <c r="B9" s="10">
        <f>_xlfn.STDEV.S(P3:P252)</f>
        <v>2.2192140260749098E-2</v>
      </c>
      <c r="D9" s="1"/>
      <c r="E9" s="6"/>
      <c r="G9" s="3" t="s">
        <v>28</v>
      </c>
      <c r="H9" s="19">
        <f>H8/(252^0.5)</f>
        <v>-2026.9778724847886</v>
      </c>
      <c r="J9" s="5">
        <v>44573</v>
      </c>
      <c r="K9" s="15">
        <v>313.84155299999998</v>
      </c>
      <c r="L9" s="10">
        <f t="shared" si="0"/>
        <v>1.0445138385465836E-2</v>
      </c>
      <c r="N9" s="5">
        <v>44573</v>
      </c>
      <c r="O9" s="15">
        <v>59.606254999999997</v>
      </c>
      <c r="P9" s="10">
        <f t="shared" si="1"/>
        <v>1.8979435345198954E-3</v>
      </c>
    </row>
    <row r="10" spans="1:16" x14ac:dyDescent="0.25">
      <c r="A10" s="3" t="s">
        <v>14</v>
      </c>
      <c r="B10" s="10">
        <f>B9 * (252 ^0.5)</f>
        <v>0.3522893051412373</v>
      </c>
      <c r="D10" s="1"/>
      <c r="E10" s="6"/>
      <c r="G10" s="3" t="s">
        <v>27</v>
      </c>
      <c r="H10" s="19">
        <f>H9 * 10 ^ 0.5</f>
        <v>-6409.8668438142768</v>
      </c>
      <c r="J10" s="5">
        <v>44574</v>
      </c>
      <c r="K10" s="15">
        <v>300.55898999999999</v>
      </c>
      <c r="L10" s="10">
        <f t="shared" si="0"/>
        <v>-4.2322512341123879E-2</v>
      </c>
      <c r="N10" s="5">
        <v>44574</v>
      </c>
      <c r="O10" s="15">
        <v>59.305163999999998</v>
      </c>
      <c r="P10" s="10">
        <f t="shared" si="1"/>
        <v>-5.0513322804796165E-3</v>
      </c>
    </row>
    <row r="11" spans="1:16" x14ac:dyDescent="0.25">
      <c r="A11" s="4"/>
      <c r="B11" s="4"/>
      <c r="J11" s="5">
        <v>44575</v>
      </c>
      <c r="K11" s="15">
        <v>305.88385</v>
      </c>
      <c r="L11" s="10">
        <f t="shared" si="0"/>
        <v>1.7716522137634284E-2</v>
      </c>
      <c r="N11" s="5">
        <v>44575</v>
      </c>
      <c r="O11" s="15">
        <v>60.697712000000003</v>
      </c>
      <c r="P11" s="10">
        <f t="shared" si="1"/>
        <v>2.3481058074470634E-2</v>
      </c>
    </row>
    <row r="12" spans="1:16" x14ac:dyDescent="0.25">
      <c r="A12" s="4"/>
      <c r="B12" s="4"/>
      <c r="J12" s="5">
        <v>44579</v>
      </c>
      <c r="K12" s="15">
        <v>298.43890399999998</v>
      </c>
      <c r="L12" s="10">
        <f t="shared" si="0"/>
        <v>-2.4339127417155288E-2</v>
      </c>
      <c r="N12" s="5">
        <v>44579</v>
      </c>
      <c r="O12" s="15">
        <v>60.942337000000002</v>
      </c>
      <c r="P12" s="10">
        <f t="shared" si="1"/>
        <v>4.0302178111754723E-3</v>
      </c>
    </row>
    <row r="13" spans="1:16" x14ac:dyDescent="0.25">
      <c r="A13" s="3" t="s">
        <v>15</v>
      </c>
      <c r="B13" s="45">
        <f>_xlfn.COVARIANCE.S(L3:L252, P3:P252)</f>
        <v>1.3671232680276E-4</v>
      </c>
      <c r="D13" t="s">
        <v>29</v>
      </c>
      <c r="J13" s="5">
        <v>44580</v>
      </c>
      <c r="K13" s="15">
        <v>299.10943600000002</v>
      </c>
      <c r="L13" s="10">
        <f t="shared" si="0"/>
        <v>2.2467982257435076E-3</v>
      </c>
      <c r="N13" s="5">
        <v>44580</v>
      </c>
      <c r="O13" s="15">
        <v>60.500114000000004</v>
      </c>
      <c r="P13" s="10">
        <f t="shared" si="1"/>
        <v>-7.2564168321933315E-3</v>
      </c>
    </row>
    <row r="14" spans="1:16" x14ac:dyDescent="0.25">
      <c r="A14" s="3" t="s">
        <v>16</v>
      </c>
      <c r="B14" s="47">
        <f>B13 * (252 ^ 0.5)</f>
        <v>2.1702409072625584E-3</v>
      </c>
      <c r="J14" s="5">
        <v>44581</v>
      </c>
      <c r="K14" s="15">
        <v>297.403503</v>
      </c>
      <c r="L14" s="10">
        <f t="shared" si="0"/>
        <v>-5.7033740654039945E-3</v>
      </c>
      <c r="N14" s="5">
        <v>44581</v>
      </c>
      <c r="O14" s="15">
        <v>59.944977000000002</v>
      </c>
      <c r="P14" s="10">
        <f t="shared" si="1"/>
        <v>-9.1758008918793443E-3</v>
      </c>
    </row>
    <row r="15" spans="1:16" x14ac:dyDescent="0.25">
      <c r="J15" s="5">
        <v>44582</v>
      </c>
      <c r="K15" s="15">
        <v>291.91104100000001</v>
      </c>
      <c r="L15" s="10">
        <f t="shared" si="0"/>
        <v>-1.8468047432514571E-2</v>
      </c>
      <c r="N15" s="5">
        <v>44582</v>
      </c>
      <c r="O15" s="15">
        <v>58.759438000000003</v>
      </c>
      <c r="P15" s="10">
        <f t="shared" si="1"/>
        <v>-1.9777119941175363E-2</v>
      </c>
    </row>
    <row r="16" spans="1:16" x14ac:dyDescent="0.25">
      <c r="J16" s="5">
        <v>44585</v>
      </c>
      <c r="K16" s="15">
        <v>292.24627700000002</v>
      </c>
      <c r="L16" s="10">
        <f t="shared" si="0"/>
        <v>1.1484183635246908E-3</v>
      </c>
      <c r="N16" s="5">
        <v>44585</v>
      </c>
      <c r="O16" s="15">
        <v>59.154617000000002</v>
      </c>
      <c r="P16" s="10">
        <f t="shared" si="1"/>
        <v>6.7253706544980708E-3</v>
      </c>
    </row>
    <row r="17" spans="10:16" x14ac:dyDescent="0.25">
      <c r="J17" s="5">
        <v>44586</v>
      </c>
      <c r="K17" s="15">
        <v>284.47595200000001</v>
      </c>
      <c r="L17" s="10">
        <f t="shared" si="0"/>
        <v>-2.6588277119437908E-2</v>
      </c>
      <c r="N17" s="5">
        <v>44586</v>
      </c>
      <c r="O17" s="15">
        <v>61.450428000000002</v>
      </c>
      <c r="P17" s="10">
        <f t="shared" si="1"/>
        <v>3.8810343409036024E-2</v>
      </c>
    </row>
    <row r="18" spans="10:16" x14ac:dyDescent="0.25">
      <c r="J18" s="5">
        <v>44587</v>
      </c>
      <c r="K18" s="15">
        <v>292.58154300000001</v>
      </c>
      <c r="L18" s="10">
        <f t="shared" si="0"/>
        <v>2.84930622184894E-2</v>
      </c>
      <c r="N18" s="5">
        <v>44587</v>
      </c>
      <c r="O18" s="15">
        <v>61.346924000000001</v>
      </c>
      <c r="P18" s="10">
        <f t="shared" si="1"/>
        <v>-1.6843495378095809E-3</v>
      </c>
    </row>
    <row r="19" spans="10:16" x14ac:dyDescent="0.25">
      <c r="J19" s="5">
        <v>44588</v>
      </c>
      <c r="K19" s="15">
        <v>295.66796900000003</v>
      </c>
      <c r="L19" s="10">
        <f t="shared" si="0"/>
        <v>1.0548942931783011E-2</v>
      </c>
      <c r="N19" s="5">
        <v>44588</v>
      </c>
      <c r="O19" s="15">
        <v>62.014969000000001</v>
      </c>
      <c r="P19" s="10">
        <f t="shared" si="1"/>
        <v>1.0889625044606952E-2</v>
      </c>
    </row>
    <row r="20" spans="10:16" x14ac:dyDescent="0.25">
      <c r="J20" s="5">
        <v>44589</v>
      </c>
      <c r="K20" s="15">
        <v>303.97082499999999</v>
      </c>
      <c r="L20" s="10">
        <f t="shared" si="0"/>
        <v>2.8081689159910189E-2</v>
      </c>
      <c r="N20" s="5">
        <v>44589</v>
      </c>
      <c r="O20" s="15">
        <v>61.751517999999997</v>
      </c>
      <c r="P20" s="10">
        <f t="shared" si="1"/>
        <v>-4.2481840150561624E-3</v>
      </c>
    </row>
    <row r="21" spans="10:16" x14ac:dyDescent="0.25">
      <c r="J21" s="5">
        <v>44592</v>
      </c>
      <c r="K21" s="15">
        <v>306.65304600000002</v>
      </c>
      <c r="L21" s="10">
        <f t="shared" si="0"/>
        <v>8.8239422319560668E-3</v>
      </c>
      <c r="N21" s="5">
        <v>44592</v>
      </c>
      <c r="O21" s="15">
        <v>62.024380000000001</v>
      </c>
      <c r="P21" s="10">
        <f t="shared" si="1"/>
        <v>4.4187091886551434E-3</v>
      </c>
    </row>
    <row r="22" spans="10:16" x14ac:dyDescent="0.25">
      <c r="J22" s="5">
        <v>44593</v>
      </c>
      <c r="K22" s="15">
        <v>304.46389799999997</v>
      </c>
      <c r="L22" s="10">
        <f t="shared" si="0"/>
        <v>-7.1388431602275541E-3</v>
      </c>
      <c r="N22" s="5">
        <v>44593</v>
      </c>
      <c r="O22" s="15">
        <v>64.235496999999995</v>
      </c>
      <c r="P22" s="10">
        <f t="shared" si="1"/>
        <v>3.5649159249959358E-2</v>
      </c>
    </row>
    <row r="23" spans="10:16" x14ac:dyDescent="0.25">
      <c r="J23" s="5">
        <v>44594</v>
      </c>
      <c r="K23" s="15">
        <v>309.09851099999997</v>
      </c>
      <c r="L23" s="10">
        <f t="shared" si="0"/>
        <v>1.5222208709946958E-2</v>
      </c>
      <c r="N23" s="5">
        <v>44594</v>
      </c>
      <c r="O23" s="15">
        <v>64.442504999999997</v>
      </c>
      <c r="P23" s="10">
        <f t="shared" si="1"/>
        <v>3.2226418361797973E-3</v>
      </c>
    </row>
    <row r="24" spans="10:16" x14ac:dyDescent="0.25">
      <c r="J24" s="5">
        <v>44595</v>
      </c>
      <c r="K24" s="15">
        <v>297.05841099999998</v>
      </c>
      <c r="L24" s="10">
        <f t="shared" si="0"/>
        <v>-3.8952306696812253E-2</v>
      </c>
      <c r="N24" s="5">
        <v>44595</v>
      </c>
      <c r="O24" s="15">
        <v>63.830902000000002</v>
      </c>
      <c r="P24" s="10">
        <f t="shared" si="1"/>
        <v>-9.4906769995982514E-3</v>
      </c>
    </row>
    <row r="25" spans="10:16" x14ac:dyDescent="0.25">
      <c r="J25" s="5">
        <v>44596</v>
      </c>
      <c r="K25" s="15">
        <v>301.68310500000001</v>
      </c>
      <c r="L25" s="10">
        <f t="shared" si="0"/>
        <v>1.5568298451579726E-2</v>
      </c>
      <c r="N25" s="5">
        <v>44596</v>
      </c>
      <c r="O25" s="15">
        <v>64.828270000000003</v>
      </c>
      <c r="P25" s="10">
        <f t="shared" si="1"/>
        <v>1.5625159111804524E-2</v>
      </c>
    </row>
    <row r="26" spans="10:16" x14ac:dyDescent="0.25">
      <c r="J26" s="5">
        <v>44599</v>
      </c>
      <c r="K26" s="15">
        <v>296.76257299999997</v>
      </c>
      <c r="L26" s="10">
        <f t="shared" si="0"/>
        <v>-1.6310267026720098E-2</v>
      </c>
      <c r="N26" s="5">
        <v>44599</v>
      </c>
      <c r="O26" s="15">
        <v>65.656265000000005</v>
      </c>
      <c r="P26" s="10">
        <f t="shared" si="1"/>
        <v>1.2772128579090594E-2</v>
      </c>
    </row>
    <row r="27" spans="10:16" x14ac:dyDescent="0.25">
      <c r="J27" s="5">
        <v>44600</v>
      </c>
      <c r="K27" s="15">
        <v>300.32235700000001</v>
      </c>
      <c r="L27" s="10">
        <f t="shared" si="0"/>
        <v>1.1995394041822236E-2</v>
      </c>
      <c r="N27" s="5">
        <v>44600</v>
      </c>
      <c r="O27" s="15">
        <v>64.244911000000002</v>
      </c>
      <c r="P27" s="10">
        <f t="shared" si="1"/>
        <v>-2.1496105512550902E-2</v>
      </c>
    </row>
    <row r="28" spans="10:16" x14ac:dyDescent="0.25">
      <c r="J28" s="5">
        <v>44601</v>
      </c>
      <c r="K28" s="15">
        <v>306.87979100000001</v>
      </c>
      <c r="L28" s="10">
        <f t="shared" si="0"/>
        <v>2.1834651490831237E-2</v>
      </c>
      <c r="N28" s="5">
        <v>44601</v>
      </c>
      <c r="O28" s="15">
        <v>64.781218999999993</v>
      </c>
      <c r="P28" s="10">
        <f t="shared" si="1"/>
        <v>8.3478674287523116E-3</v>
      </c>
    </row>
    <row r="29" spans="10:16" x14ac:dyDescent="0.25">
      <c r="J29" s="5">
        <v>44602</v>
      </c>
      <c r="K29" s="15">
        <v>298.17263800000001</v>
      </c>
      <c r="L29" s="10">
        <f t="shared" si="0"/>
        <v>-2.8373171695753679E-2</v>
      </c>
      <c r="N29" s="5">
        <v>44602</v>
      </c>
      <c r="O29" s="15">
        <v>64.376632999999998</v>
      </c>
      <c r="P29" s="10">
        <f t="shared" si="1"/>
        <v>-6.2454212230861981E-3</v>
      </c>
    </row>
    <row r="30" spans="10:16" x14ac:dyDescent="0.25">
      <c r="J30" s="5">
        <v>44603</v>
      </c>
      <c r="K30" s="15">
        <v>290.93481400000002</v>
      </c>
      <c r="L30" s="10">
        <f t="shared" si="0"/>
        <v>-2.4273937570354759E-2</v>
      </c>
      <c r="N30" s="5">
        <v>44603</v>
      </c>
      <c r="O30" s="15">
        <v>66.249038999999996</v>
      </c>
      <c r="P30" s="10">
        <f t="shared" si="1"/>
        <v>2.9085180643106917E-2</v>
      </c>
    </row>
    <row r="31" spans="10:16" x14ac:dyDescent="0.25">
      <c r="J31" s="5">
        <v>44606</v>
      </c>
      <c r="K31" s="15">
        <v>290.895355</v>
      </c>
      <c r="L31" s="10">
        <f t="shared" si="0"/>
        <v>-1.3562831982019902E-4</v>
      </c>
      <c r="N31" s="5">
        <v>44606</v>
      </c>
      <c r="O31" s="15">
        <v>64.687140999999997</v>
      </c>
      <c r="P31" s="10">
        <f t="shared" si="1"/>
        <v>-2.3576160855706893E-2</v>
      </c>
    </row>
    <row r="32" spans="10:16" x14ac:dyDescent="0.25">
      <c r="J32" s="5">
        <v>44607</v>
      </c>
      <c r="K32" s="15">
        <v>296.28921500000001</v>
      </c>
      <c r="L32" s="10">
        <f t="shared" si="0"/>
        <v>1.8542269263804565E-2</v>
      </c>
      <c r="N32" s="5">
        <v>44607</v>
      </c>
      <c r="O32" s="15">
        <v>64.009674000000004</v>
      </c>
      <c r="P32" s="10">
        <f t="shared" si="1"/>
        <v>-1.0472977929260979E-2</v>
      </c>
    </row>
    <row r="33" spans="10:16" x14ac:dyDescent="0.25">
      <c r="J33" s="5">
        <v>44608</v>
      </c>
      <c r="K33" s="15">
        <v>295.94342</v>
      </c>
      <c r="L33" s="10">
        <f t="shared" si="0"/>
        <v>-1.167086017626425E-3</v>
      </c>
      <c r="N33" s="5">
        <v>44608</v>
      </c>
      <c r="O33" s="15">
        <v>64.527191000000002</v>
      </c>
      <c r="P33" s="10">
        <f t="shared" si="1"/>
        <v>8.0849810295862152E-3</v>
      </c>
    </row>
    <row r="34" spans="10:16" x14ac:dyDescent="0.25">
      <c r="J34" s="5">
        <v>44609</v>
      </c>
      <c r="K34" s="15">
        <v>287.277557</v>
      </c>
      <c r="L34" s="10">
        <f t="shared" si="0"/>
        <v>-2.9282161434776962E-2</v>
      </c>
      <c r="N34" s="5">
        <v>44609</v>
      </c>
      <c r="O34" s="15">
        <v>64.423676</v>
      </c>
      <c r="P34" s="10">
        <f t="shared" si="1"/>
        <v>-1.6042074417899515E-3</v>
      </c>
    </row>
    <row r="35" spans="10:16" x14ac:dyDescent="0.25">
      <c r="J35" s="5">
        <v>44610</v>
      </c>
      <c r="K35" s="15">
        <v>284.51080300000001</v>
      </c>
      <c r="L35" s="10">
        <f t="shared" si="0"/>
        <v>-9.6309437774841269E-3</v>
      </c>
      <c r="N35" s="5">
        <v>44610</v>
      </c>
      <c r="O35" s="15">
        <v>64.028503000000001</v>
      </c>
      <c r="P35" s="10">
        <f t="shared" si="1"/>
        <v>-6.1339716162734917E-3</v>
      </c>
    </row>
    <row r="36" spans="10:16" x14ac:dyDescent="0.25">
      <c r="J36" s="5">
        <v>44614</v>
      </c>
      <c r="K36" s="15">
        <v>284.30328400000002</v>
      </c>
      <c r="L36" s="10">
        <f t="shared" si="0"/>
        <v>-7.2938882394560844E-4</v>
      </c>
      <c r="N36" s="5">
        <v>44614</v>
      </c>
      <c r="O36" s="15">
        <v>62.993510999999998</v>
      </c>
      <c r="P36" s="10">
        <f t="shared" si="1"/>
        <v>-1.6164550965684806E-2</v>
      </c>
    </row>
    <row r="37" spans="10:16" x14ac:dyDescent="0.25">
      <c r="J37" s="5">
        <v>44615</v>
      </c>
      <c r="K37" s="15">
        <v>276.941711</v>
      </c>
      <c r="L37" s="10">
        <f t="shared" si="0"/>
        <v>-2.5893380113048644E-2</v>
      </c>
      <c r="N37" s="5">
        <v>44615</v>
      </c>
      <c r="O37" s="15">
        <v>63.642722999999997</v>
      </c>
      <c r="P37" s="10">
        <f t="shared" si="1"/>
        <v>1.0306013900384098E-2</v>
      </c>
    </row>
    <row r="38" spans="10:16" x14ac:dyDescent="0.25">
      <c r="J38" s="5">
        <v>44616</v>
      </c>
      <c r="K38" s="15">
        <v>291.09170499999999</v>
      </c>
      <c r="L38" s="10">
        <f t="shared" si="0"/>
        <v>5.10937624704716E-2</v>
      </c>
      <c r="N38" s="5">
        <v>44616</v>
      </c>
      <c r="O38" s="15">
        <v>63.144053999999997</v>
      </c>
      <c r="P38" s="10">
        <f t="shared" si="1"/>
        <v>-7.8354441245387877E-3</v>
      </c>
    </row>
    <row r="39" spans="10:16" x14ac:dyDescent="0.25">
      <c r="J39" s="5">
        <v>44617</v>
      </c>
      <c r="K39" s="15">
        <v>293.779358</v>
      </c>
      <c r="L39" s="10">
        <f t="shared" si="0"/>
        <v>9.2330112944991397E-3</v>
      </c>
      <c r="N39" s="5">
        <v>44617</v>
      </c>
      <c r="O39" s="15">
        <v>64.809448000000003</v>
      </c>
      <c r="P39" s="10">
        <f t="shared" si="1"/>
        <v>2.6374518177119357E-2</v>
      </c>
    </row>
    <row r="40" spans="10:16" x14ac:dyDescent="0.25">
      <c r="J40" s="5">
        <v>44620</v>
      </c>
      <c r="K40" s="15">
        <v>295.24182100000002</v>
      </c>
      <c r="L40" s="10">
        <f t="shared" si="0"/>
        <v>4.9780999249103598E-3</v>
      </c>
      <c r="N40" s="5">
        <v>44620</v>
      </c>
      <c r="O40" s="15">
        <v>66.408989000000005</v>
      </c>
      <c r="P40" s="10">
        <f t="shared" si="1"/>
        <v>2.4680676187829927E-2</v>
      </c>
    </row>
    <row r="41" spans="10:16" x14ac:dyDescent="0.25">
      <c r="J41" s="5">
        <v>44621</v>
      </c>
      <c r="K41" s="15">
        <v>291.44744900000001</v>
      </c>
      <c r="L41" s="10">
        <f t="shared" si="0"/>
        <v>-1.2851742978512552E-2</v>
      </c>
      <c r="N41" s="5">
        <v>44621</v>
      </c>
      <c r="O41" s="15">
        <v>67.077026000000004</v>
      </c>
      <c r="P41" s="10">
        <f t="shared" si="1"/>
        <v>1.0059436381421169E-2</v>
      </c>
    </row>
    <row r="42" spans="10:16" x14ac:dyDescent="0.25">
      <c r="J42" s="5">
        <v>44622</v>
      </c>
      <c r="K42" s="15">
        <v>296.62521400000003</v>
      </c>
      <c r="L42" s="10">
        <f t="shared" si="0"/>
        <v>1.776568989629421E-2</v>
      </c>
      <c r="N42" s="5">
        <v>44622</v>
      </c>
      <c r="O42" s="15">
        <v>68.610709999999997</v>
      </c>
      <c r="P42" s="10">
        <f t="shared" si="1"/>
        <v>2.2864519962468129E-2</v>
      </c>
    </row>
    <row r="43" spans="10:16" x14ac:dyDescent="0.25">
      <c r="J43" s="5">
        <v>44623</v>
      </c>
      <c r="K43" s="15">
        <v>292.40594499999997</v>
      </c>
      <c r="L43" s="10">
        <f t="shared" si="0"/>
        <v>-1.4224242582426097E-2</v>
      </c>
      <c r="N43" s="5">
        <v>44623</v>
      </c>
      <c r="O43" s="15">
        <v>68.798889000000003</v>
      </c>
      <c r="P43" s="10">
        <f t="shared" si="1"/>
        <v>2.7427059128233072E-3</v>
      </c>
    </row>
    <row r="44" spans="10:16" x14ac:dyDescent="0.25">
      <c r="J44" s="5">
        <v>44624</v>
      </c>
      <c r="K44" s="15">
        <v>286.41784699999999</v>
      </c>
      <c r="L44" s="10">
        <f t="shared" si="0"/>
        <v>-2.0478714959095583E-2</v>
      </c>
      <c r="N44" s="5">
        <v>44624</v>
      </c>
      <c r="O44" s="15">
        <v>70.784187000000003</v>
      </c>
      <c r="P44" s="10">
        <f t="shared" si="1"/>
        <v>2.8856541564210435E-2</v>
      </c>
    </row>
    <row r="45" spans="10:16" x14ac:dyDescent="0.25">
      <c r="J45" s="5">
        <v>44627</v>
      </c>
      <c r="K45" s="15">
        <v>275.59789999999998</v>
      </c>
      <c r="L45" s="10">
        <f t="shared" si="0"/>
        <v>-3.7776790494483445E-2</v>
      </c>
      <c r="N45" s="5">
        <v>44627</v>
      </c>
      <c r="O45" s="15">
        <v>71.828598</v>
      </c>
      <c r="P45" s="10">
        <f t="shared" si="1"/>
        <v>1.4754863257806389E-2</v>
      </c>
    </row>
    <row r="46" spans="10:16" x14ac:dyDescent="0.25">
      <c r="J46" s="5">
        <v>44628</v>
      </c>
      <c r="K46" s="15">
        <v>272.57424900000001</v>
      </c>
      <c r="L46" s="10">
        <f t="shared" si="0"/>
        <v>-1.0971241072591528E-2</v>
      </c>
      <c r="N46" s="5">
        <v>44628</v>
      </c>
      <c r="O46" s="15">
        <v>72.957687000000007</v>
      </c>
      <c r="P46" s="10">
        <f t="shared" si="1"/>
        <v>1.5719212562105244E-2</v>
      </c>
    </row>
    <row r="47" spans="10:16" x14ac:dyDescent="0.25">
      <c r="J47" s="5">
        <v>44629</v>
      </c>
      <c r="K47" s="15">
        <v>285.07403599999998</v>
      </c>
      <c r="L47" s="10">
        <f t="shared" si="0"/>
        <v>4.5858282819665655E-2</v>
      </c>
      <c r="N47" s="5">
        <v>44629</v>
      </c>
      <c r="O47" s="15">
        <v>70.727737000000005</v>
      </c>
      <c r="P47" s="10">
        <f t="shared" si="1"/>
        <v>-3.0564976655578488E-2</v>
      </c>
    </row>
    <row r="48" spans="10:16" x14ac:dyDescent="0.25">
      <c r="J48" s="5">
        <v>44630</v>
      </c>
      <c r="K48" s="15">
        <v>282.19860799999998</v>
      </c>
      <c r="L48" s="10">
        <f t="shared" si="0"/>
        <v>-1.0086600801484425E-2</v>
      </c>
      <c r="N48" s="5">
        <v>44630</v>
      </c>
      <c r="O48" s="15">
        <v>72.891829999999999</v>
      </c>
      <c r="P48" s="10">
        <f t="shared" si="1"/>
        <v>3.0597515088033905E-2</v>
      </c>
    </row>
    <row r="49" spans="10:16" x14ac:dyDescent="0.25">
      <c r="J49" s="5">
        <v>44631</v>
      </c>
      <c r="K49" s="15">
        <v>276.74414100000001</v>
      </c>
      <c r="L49" s="10">
        <f t="shared" si="0"/>
        <v>-1.9328468834970178E-2</v>
      </c>
      <c r="N49" s="5">
        <v>44631</v>
      </c>
      <c r="O49" s="15">
        <v>72.308448999999996</v>
      </c>
      <c r="P49" s="10">
        <f t="shared" si="1"/>
        <v>-8.003379802647332E-3</v>
      </c>
    </row>
    <row r="50" spans="10:16" x14ac:dyDescent="0.25">
      <c r="J50" s="5">
        <v>44634</v>
      </c>
      <c r="K50" s="15">
        <v>273.15722699999998</v>
      </c>
      <c r="L50" s="10">
        <f t="shared" si="0"/>
        <v>-1.2961119924847967E-2</v>
      </c>
      <c r="N50" s="5">
        <v>44634</v>
      </c>
      <c r="O50" s="15">
        <v>70.144385999999997</v>
      </c>
      <c r="P50" s="10">
        <f t="shared" si="1"/>
        <v>-2.9928217655449903E-2</v>
      </c>
    </row>
    <row r="51" spans="10:16" x14ac:dyDescent="0.25">
      <c r="J51" s="5">
        <v>44635</v>
      </c>
      <c r="K51" s="15">
        <v>283.74005099999999</v>
      </c>
      <c r="L51" s="10">
        <f t="shared" si="0"/>
        <v>3.8742610313583309E-2</v>
      </c>
      <c r="N51" s="5">
        <v>44635</v>
      </c>
      <c r="O51" s="15">
        <v>67.575714000000005</v>
      </c>
      <c r="P51" s="10">
        <f t="shared" si="1"/>
        <v>-3.661978023444374E-2</v>
      </c>
    </row>
    <row r="52" spans="10:16" x14ac:dyDescent="0.25">
      <c r="J52" s="5">
        <v>44636</v>
      </c>
      <c r="K52" s="15">
        <v>290.89410400000003</v>
      </c>
      <c r="L52" s="10">
        <f t="shared" si="0"/>
        <v>2.5213405632326588E-2</v>
      </c>
      <c r="N52" s="5">
        <v>44636</v>
      </c>
      <c r="O52" s="15">
        <v>67.265197999999998</v>
      </c>
      <c r="P52" s="10">
        <f t="shared" si="1"/>
        <v>-4.5950827837350989E-3</v>
      </c>
    </row>
    <row r="53" spans="10:16" x14ac:dyDescent="0.25">
      <c r="J53" s="5">
        <v>44637</v>
      </c>
      <c r="K53" s="15">
        <v>291.71423299999998</v>
      </c>
      <c r="L53" s="10">
        <f t="shared" si="0"/>
        <v>2.819338682780424E-3</v>
      </c>
      <c r="N53" s="5">
        <v>44637</v>
      </c>
      <c r="O53" s="15">
        <v>69.579834000000005</v>
      </c>
      <c r="P53" s="10">
        <f t="shared" si="1"/>
        <v>3.4410602641800105E-2</v>
      </c>
    </row>
    <row r="54" spans="10:16" x14ac:dyDescent="0.25">
      <c r="J54" s="5">
        <v>44638</v>
      </c>
      <c r="K54" s="15">
        <v>296.86230499999999</v>
      </c>
      <c r="L54" s="10">
        <f t="shared" si="0"/>
        <v>1.7647654511255932E-2</v>
      </c>
      <c r="N54" s="5">
        <v>44638</v>
      </c>
      <c r="O54" s="15">
        <v>69.513962000000006</v>
      </c>
      <c r="P54" s="10">
        <f t="shared" si="1"/>
        <v>-9.4671108298417057E-4</v>
      </c>
    </row>
    <row r="55" spans="10:16" x14ac:dyDescent="0.25">
      <c r="J55" s="5">
        <v>44641</v>
      </c>
      <c r="K55" s="15">
        <v>295.60745200000002</v>
      </c>
      <c r="L55" s="10">
        <f t="shared" si="0"/>
        <v>-4.2270540208867837E-3</v>
      </c>
      <c r="N55" s="5">
        <v>44641</v>
      </c>
      <c r="O55" s="15">
        <v>72.316176999999996</v>
      </c>
      <c r="P55" s="10">
        <f t="shared" si="1"/>
        <v>4.031154201799042E-2</v>
      </c>
    </row>
    <row r="56" spans="10:16" x14ac:dyDescent="0.25">
      <c r="J56" s="5">
        <v>44642</v>
      </c>
      <c r="K56" s="15">
        <v>300.44924900000001</v>
      </c>
      <c r="L56" s="10">
        <f t="shared" si="0"/>
        <v>1.6379143919551746E-2</v>
      </c>
      <c r="N56" s="5">
        <v>44642</v>
      </c>
      <c r="O56" s="15">
        <v>71.784233</v>
      </c>
      <c r="P56" s="10">
        <f t="shared" si="1"/>
        <v>-7.3558091988186235E-3</v>
      </c>
    </row>
    <row r="57" spans="10:16" x14ac:dyDescent="0.25">
      <c r="J57" s="5">
        <v>44643</v>
      </c>
      <c r="K57" s="15">
        <v>295.93347199999999</v>
      </c>
      <c r="L57" s="10">
        <f t="shared" si="0"/>
        <v>-1.5030082501554244E-2</v>
      </c>
      <c r="N57" s="5">
        <v>44643</v>
      </c>
      <c r="O57" s="15">
        <v>73.019119000000003</v>
      </c>
      <c r="P57" s="10">
        <f t="shared" si="1"/>
        <v>1.72027470154902E-2</v>
      </c>
    </row>
    <row r="58" spans="10:16" x14ac:dyDescent="0.25">
      <c r="J58" s="5">
        <v>44644</v>
      </c>
      <c r="K58" s="15">
        <v>300.488831</v>
      </c>
      <c r="L58" s="10">
        <f t="shared" si="0"/>
        <v>1.5393186073929515E-2</v>
      </c>
      <c r="N58" s="5">
        <v>44644</v>
      </c>
      <c r="O58" s="15">
        <v>73.199592999999993</v>
      </c>
      <c r="P58" s="10">
        <f t="shared" si="1"/>
        <v>2.471599253340616E-3</v>
      </c>
    </row>
    <row r="59" spans="10:16" x14ac:dyDescent="0.25">
      <c r="J59" s="5">
        <v>44645</v>
      </c>
      <c r="K59" s="15">
        <v>300.07376099999999</v>
      </c>
      <c r="L59" s="10">
        <f t="shared" si="0"/>
        <v>-1.3813158998911819E-3</v>
      </c>
      <c r="N59" s="5">
        <v>44645</v>
      </c>
      <c r="O59" s="15">
        <v>74.804939000000005</v>
      </c>
      <c r="P59" s="10">
        <f t="shared" si="1"/>
        <v>2.1931078223344926E-2</v>
      </c>
    </row>
    <row r="60" spans="10:16" x14ac:dyDescent="0.25">
      <c r="J60" s="5">
        <v>44648</v>
      </c>
      <c r="K60" s="15">
        <v>307.01040599999999</v>
      </c>
      <c r="L60" s="10">
        <f t="shared" si="0"/>
        <v>2.3116466354417435E-2</v>
      </c>
      <c r="N60" s="5">
        <v>44648</v>
      </c>
      <c r="O60" s="15">
        <v>72.952636999999996</v>
      </c>
      <c r="P60" s="10">
        <f t="shared" si="1"/>
        <v>-2.476176071743082E-2</v>
      </c>
    </row>
    <row r="61" spans="10:16" x14ac:dyDescent="0.25">
      <c r="J61" s="5">
        <v>44649</v>
      </c>
      <c r="K61" s="15">
        <v>311.66445900000002</v>
      </c>
      <c r="L61" s="10">
        <f t="shared" si="0"/>
        <v>1.5159267923967479E-2</v>
      </c>
      <c r="N61" s="5">
        <v>44649</v>
      </c>
      <c r="O61" s="15">
        <v>72.762634000000006</v>
      </c>
      <c r="P61" s="10">
        <f t="shared" si="1"/>
        <v>-2.6044706238650449E-3</v>
      </c>
    </row>
    <row r="62" spans="10:16" x14ac:dyDescent="0.25">
      <c r="J62" s="5">
        <v>44650</v>
      </c>
      <c r="K62" s="15">
        <v>310.13284299999998</v>
      </c>
      <c r="L62" s="10">
        <f t="shared" si="0"/>
        <v>-4.9143107459681248E-3</v>
      </c>
      <c r="N62" s="5">
        <v>44650</v>
      </c>
      <c r="O62" s="15">
        <v>73.608054999999993</v>
      </c>
      <c r="P62" s="10">
        <f t="shared" si="1"/>
        <v>1.161888944262226E-2</v>
      </c>
    </row>
    <row r="63" spans="10:16" x14ac:dyDescent="0.25">
      <c r="J63" s="5">
        <v>44651</v>
      </c>
      <c r="K63" s="15">
        <v>304.64880399999998</v>
      </c>
      <c r="L63" s="10">
        <f t="shared" si="0"/>
        <v>-1.7682870820617976E-2</v>
      </c>
      <c r="N63" s="5">
        <v>44651</v>
      </c>
      <c r="O63" s="15">
        <v>72.610657000000003</v>
      </c>
      <c r="P63" s="10">
        <f t="shared" si="1"/>
        <v>-1.3550120295937582E-2</v>
      </c>
    </row>
    <row r="64" spans="10:16" x14ac:dyDescent="0.25">
      <c r="J64" s="5">
        <v>44652</v>
      </c>
      <c r="K64" s="15">
        <v>305.74560500000001</v>
      </c>
      <c r="L64" s="10">
        <f t="shared" si="0"/>
        <v>3.6002143635529512E-3</v>
      </c>
      <c r="N64" s="5">
        <v>44652</v>
      </c>
      <c r="O64" s="15">
        <v>73.199592999999993</v>
      </c>
      <c r="P64" s="10">
        <f t="shared" si="1"/>
        <v>8.1108755151463457E-3</v>
      </c>
    </row>
    <row r="65" spans="10:16" x14ac:dyDescent="0.25">
      <c r="J65" s="5">
        <v>44655</v>
      </c>
      <c r="K65" s="15">
        <v>311.22970600000002</v>
      </c>
      <c r="L65" s="10">
        <f t="shared" si="0"/>
        <v>1.7936810571651585E-2</v>
      </c>
      <c r="N65" s="5">
        <v>44655</v>
      </c>
      <c r="O65" s="15">
        <v>73.294594000000004</v>
      </c>
      <c r="P65" s="10">
        <f t="shared" si="1"/>
        <v>1.2978350849575154E-3</v>
      </c>
    </row>
    <row r="66" spans="10:16" x14ac:dyDescent="0.25">
      <c r="J66" s="5">
        <v>44656</v>
      </c>
      <c r="K66" s="15">
        <v>307.18823200000003</v>
      </c>
      <c r="L66" s="10">
        <f t="shared" si="0"/>
        <v>-1.2985502097283714E-2</v>
      </c>
      <c r="N66" s="5">
        <v>44656</v>
      </c>
      <c r="O66" s="15">
        <v>72.145202999999995</v>
      </c>
      <c r="P66" s="10">
        <f t="shared" si="1"/>
        <v>-1.5681797759873103E-2</v>
      </c>
    </row>
    <row r="67" spans="10:16" x14ac:dyDescent="0.25">
      <c r="J67" s="5">
        <v>44657</v>
      </c>
      <c r="K67" s="15">
        <v>295.94342</v>
      </c>
      <c r="L67" s="10">
        <f t="shared" si="0"/>
        <v>-3.6605607990868684E-2</v>
      </c>
      <c r="N67" s="5">
        <v>44657</v>
      </c>
      <c r="O67" s="15">
        <v>72.572661999999994</v>
      </c>
      <c r="P67" s="10">
        <f t="shared" si="1"/>
        <v>5.9249815957964514E-3</v>
      </c>
    </row>
    <row r="68" spans="10:16" x14ac:dyDescent="0.25">
      <c r="J68" s="5">
        <v>44658</v>
      </c>
      <c r="K68" s="15">
        <v>297.79119900000001</v>
      </c>
      <c r="L68" s="10">
        <f t="shared" ref="L68:L131" si="2">(K68-K67)/K67</f>
        <v>6.2436900945457841E-3</v>
      </c>
      <c r="N68" s="5">
        <v>44658</v>
      </c>
      <c r="O68" s="15">
        <v>73.522559999999999</v>
      </c>
      <c r="P68" s="10">
        <f t="shared" ref="P68:P131" si="3">(O68-O67)/O67</f>
        <v>1.3088923209128042E-2</v>
      </c>
    </row>
    <row r="69" spans="10:16" x14ac:dyDescent="0.25">
      <c r="J69" s="5">
        <v>44659</v>
      </c>
      <c r="K69" s="15">
        <v>293.44345099999998</v>
      </c>
      <c r="L69" s="10">
        <f t="shared" si="2"/>
        <v>-1.4599988228664958E-2</v>
      </c>
      <c r="N69" s="5">
        <v>44659</v>
      </c>
      <c r="O69" s="15">
        <v>75.545860000000005</v>
      </c>
      <c r="P69" s="10">
        <f t="shared" si="3"/>
        <v>2.7519444371904435E-2</v>
      </c>
    </row>
    <row r="70" spans="10:16" x14ac:dyDescent="0.25">
      <c r="J70" s="5">
        <v>44662</v>
      </c>
      <c r="K70" s="15">
        <v>281.87255900000002</v>
      </c>
      <c r="L70" s="10">
        <f t="shared" si="2"/>
        <v>-3.9431420127348349E-2</v>
      </c>
      <c r="N70" s="5">
        <v>44662</v>
      </c>
      <c r="O70" s="15">
        <v>73.275588999999997</v>
      </c>
      <c r="P70" s="10">
        <f t="shared" si="3"/>
        <v>-3.0051560734102544E-2</v>
      </c>
    </row>
    <row r="71" spans="10:16" x14ac:dyDescent="0.25">
      <c r="J71" s="5">
        <v>44663</v>
      </c>
      <c r="K71" s="15">
        <v>278.71048000000002</v>
      </c>
      <c r="L71" s="10">
        <f t="shared" si="2"/>
        <v>-1.1218115772667341E-2</v>
      </c>
      <c r="N71" s="5">
        <v>44663</v>
      </c>
      <c r="O71" s="15">
        <v>74.491478000000001</v>
      </c>
      <c r="P71" s="10">
        <f t="shared" si="3"/>
        <v>1.6593370542541858E-2</v>
      </c>
    </row>
    <row r="72" spans="10:16" x14ac:dyDescent="0.25">
      <c r="J72" s="5">
        <v>44664</v>
      </c>
      <c r="K72" s="15">
        <v>284.20446800000002</v>
      </c>
      <c r="L72" s="10">
        <f t="shared" si="2"/>
        <v>1.9712168699217918E-2</v>
      </c>
      <c r="N72" s="5">
        <v>44664</v>
      </c>
      <c r="O72" s="15">
        <v>75.602851999999999</v>
      </c>
      <c r="P72" s="10">
        <f t="shared" si="3"/>
        <v>1.4919478440204904E-2</v>
      </c>
    </row>
    <row r="73" spans="10:16" x14ac:dyDescent="0.25">
      <c r="J73" s="5">
        <v>44665</v>
      </c>
      <c r="K73" s="15">
        <v>276.50698899999998</v>
      </c>
      <c r="L73" s="10">
        <f t="shared" si="2"/>
        <v>-2.7084299744365888E-2</v>
      </c>
      <c r="N73" s="5">
        <v>44665</v>
      </c>
      <c r="O73" s="15">
        <v>75.849823000000001</v>
      </c>
      <c r="P73" s="10">
        <f t="shared" si="3"/>
        <v>3.2666889339042667E-3</v>
      </c>
    </row>
    <row r="74" spans="10:16" x14ac:dyDescent="0.25">
      <c r="J74" s="5">
        <v>44669</v>
      </c>
      <c r="K74" s="15">
        <v>277.18875100000002</v>
      </c>
      <c r="L74" s="10">
        <f t="shared" si="2"/>
        <v>2.4656230298759243E-3</v>
      </c>
      <c r="N74" s="5">
        <v>44669</v>
      </c>
      <c r="O74" s="15">
        <v>76.961205000000007</v>
      </c>
      <c r="P74" s="10">
        <f t="shared" si="3"/>
        <v>1.4652400705008976E-2</v>
      </c>
    </row>
    <row r="75" spans="10:16" x14ac:dyDescent="0.25">
      <c r="J75" s="5">
        <v>44670</v>
      </c>
      <c r="K75" s="15">
        <v>281.91201799999999</v>
      </c>
      <c r="L75" s="10">
        <f t="shared" si="2"/>
        <v>1.7039894234380255E-2</v>
      </c>
      <c r="N75" s="5">
        <v>44670</v>
      </c>
      <c r="O75" s="15">
        <v>76.334282000000002</v>
      </c>
      <c r="P75" s="10">
        <f t="shared" si="3"/>
        <v>-8.1459613320764013E-3</v>
      </c>
    </row>
    <row r="76" spans="10:16" x14ac:dyDescent="0.25">
      <c r="J76" s="5">
        <v>44671</v>
      </c>
      <c r="K76" s="15">
        <v>282.95941199999999</v>
      </c>
      <c r="L76" s="10">
        <f t="shared" si="2"/>
        <v>3.7153222747672897E-3</v>
      </c>
      <c r="N76" s="5">
        <v>44671</v>
      </c>
      <c r="O76" s="15">
        <v>76.628754000000001</v>
      </c>
      <c r="P76" s="10">
        <f t="shared" si="3"/>
        <v>3.8576638475488504E-3</v>
      </c>
    </row>
    <row r="77" spans="10:16" x14ac:dyDescent="0.25">
      <c r="J77" s="5">
        <v>44672</v>
      </c>
      <c r="K77" s="15">
        <v>277.47534200000001</v>
      </c>
      <c r="L77" s="10">
        <f t="shared" si="2"/>
        <v>-1.9381118872271244E-2</v>
      </c>
      <c r="N77" s="5">
        <v>44672</v>
      </c>
      <c r="O77" s="15">
        <v>74.196990999999997</v>
      </c>
      <c r="P77" s="10">
        <f t="shared" si="3"/>
        <v>-3.1734340871574181E-2</v>
      </c>
    </row>
    <row r="78" spans="10:16" x14ac:dyDescent="0.25">
      <c r="J78" s="5">
        <v>44673</v>
      </c>
      <c r="K78" s="15">
        <v>270.77581800000002</v>
      </c>
      <c r="L78" s="10">
        <f t="shared" si="2"/>
        <v>-2.4144574259142626E-2</v>
      </c>
      <c r="N78" s="5">
        <v>44673</v>
      </c>
      <c r="O78" s="15">
        <v>72.382675000000006</v>
      </c>
      <c r="P78" s="10">
        <f t="shared" si="3"/>
        <v>-2.445268973239078E-2</v>
      </c>
    </row>
    <row r="79" spans="10:16" x14ac:dyDescent="0.25">
      <c r="J79" s="5">
        <v>44676</v>
      </c>
      <c r="K79" s="15">
        <v>277.386414</v>
      </c>
      <c r="L79" s="10">
        <f t="shared" si="2"/>
        <v>2.4413539025851954E-2</v>
      </c>
      <c r="N79" s="5">
        <v>44676</v>
      </c>
      <c r="O79" s="15">
        <v>69.988913999999994</v>
      </c>
      <c r="P79" s="10">
        <f t="shared" si="3"/>
        <v>-3.3070910960392275E-2</v>
      </c>
    </row>
    <row r="80" spans="10:16" x14ac:dyDescent="0.25">
      <c r="J80" s="5">
        <v>44677</v>
      </c>
      <c r="K80" s="15">
        <v>267.01113900000001</v>
      </c>
      <c r="L80" s="10">
        <f t="shared" si="2"/>
        <v>-3.7403688415684221E-2</v>
      </c>
      <c r="N80" s="5">
        <v>44677</v>
      </c>
      <c r="O80" s="15">
        <v>70.083907999999994</v>
      </c>
      <c r="P80" s="10">
        <f t="shared" si="3"/>
        <v>1.3572720959779403E-3</v>
      </c>
    </row>
    <row r="81" spans="10:16" x14ac:dyDescent="0.25">
      <c r="J81" s="5">
        <v>44678</v>
      </c>
      <c r="K81" s="15">
        <v>279.85672</v>
      </c>
      <c r="L81" s="10">
        <f t="shared" si="2"/>
        <v>4.8108783206980671E-2</v>
      </c>
      <c r="N81" s="5">
        <v>44678</v>
      </c>
      <c r="O81" s="15">
        <v>71.109809999999996</v>
      </c>
      <c r="P81" s="10">
        <f t="shared" si="3"/>
        <v>1.4638196260402633E-2</v>
      </c>
    </row>
    <row r="82" spans="10:16" x14ac:dyDescent="0.25">
      <c r="J82" s="5">
        <v>44679</v>
      </c>
      <c r="K82" s="15">
        <v>286.19061299999998</v>
      </c>
      <c r="L82" s="10">
        <f t="shared" si="2"/>
        <v>2.2632627867574483E-2</v>
      </c>
      <c r="N82" s="5">
        <v>44679</v>
      </c>
      <c r="O82" s="15">
        <v>73.266082999999995</v>
      </c>
      <c r="P82" s="10">
        <f t="shared" si="3"/>
        <v>3.0323143881273187E-2</v>
      </c>
    </row>
    <row r="83" spans="10:16" x14ac:dyDescent="0.25">
      <c r="J83" s="5">
        <v>44680</v>
      </c>
      <c r="K83" s="15">
        <v>274.22439600000001</v>
      </c>
      <c r="L83" s="10">
        <f t="shared" si="2"/>
        <v>-4.1812052724454568E-2</v>
      </c>
      <c r="N83" s="5">
        <v>44680</v>
      </c>
      <c r="O83" s="15">
        <v>71.385277000000002</v>
      </c>
      <c r="P83" s="10">
        <f t="shared" si="3"/>
        <v>-2.5670896040668544E-2</v>
      </c>
    </row>
    <row r="84" spans="10:16" x14ac:dyDescent="0.25">
      <c r="J84" s="5">
        <v>44683</v>
      </c>
      <c r="K84" s="15">
        <v>281.09188799999998</v>
      </c>
      <c r="L84" s="10">
        <f t="shared" si="2"/>
        <v>2.5043329842907084E-2</v>
      </c>
      <c r="N84" s="5">
        <v>44683</v>
      </c>
      <c r="O84" s="15">
        <v>72.525169000000005</v>
      </c>
      <c r="P84" s="10">
        <f t="shared" si="3"/>
        <v>1.5968166657110587E-2</v>
      </c>
    </row>
    <row r="85" spans="10:16" x14ac:dyDescent="0.25">
      <c r="J85" s="5">
        <v>44684</v>
      </c>
      <c r="K85" s="15">
        <v>278.433807</v>
      </c>
      <c r="L85" s="10">
        <f t="shared" si="2"/>
        <v>-9.4562707551346398E-3</v>
      </c>
      <c r="N85" s="5">
        <v>44684</v>
      </c>
      <c r="O85" s="15">
        <v>74.557968000000002</v>
      </c>
      <c r="P85" s="10">
        <f t="shared" si="3"/>
        <v>2.8028876430470601E-2</v>
      </c>
    </row>
    <row r="86" spans="10:16" x14ac:dyDescent="0.25">
      <c r="J86" s="5">
        <v>44685</v>
      </c>
      <c r="K86" s="15">
        <v>286.53643799999998</v>
      </c>
      <c r="L86" s="10">
        <f t="shared" si="2"/>
        <v>2.9100744221049184E-2</v>
      </c>
      <c r="N86" s="5">
        <v>44685</v>
      </c>
      <c r="O86" s="15">
        <v>77.654647999999995</v>
      </c>
      <c r="P86" s="10">
        <f t="shared" si="3"/>
        <v>4.1533857253191128E-2</v>
      </c>
    </row>
    <row r="87" spans="10:16" x14ac:dyDescent="0.25">
      <c r="J87" s="5">
        <v>44686</v>
      </c>
      <c r="K87" s="15">
        <v>274.05645800000002</v>
      </c>
      <c r="L87" s="10">
        <f t="shared" si="2"/>
        <v>-4.3554600200620755E-2</v>
      </c>
      <c r="N87" s="5">
        <v>44686</v>
      </c>
      <c r="O87" s="15">
        <v>76.486259000000004</v>
      </c>
      <c r="P87" s="10">
        <f t="shared" si="3"/>
        <v>-1.5045963507554508E-2</v>
      </c>
    </row>
    <row r="88" spans="10:16" x14ac:dyDescent="0.25">
      <c r="J88" s="5">
        <v>44687</v>
      </c>
      <c r="K88" s="15">
        <v>271.46755999999999</v>
      </c>
      <c r="L88" s="10">
        <f t="shared" si="2"/>
        <v>-9.4465863672514826E-3</v>
      </c>
      <c r="N88" s="5">
        <v>44687</v>
      </c>
      <c r="O88" s="15">
        <v>78.766036999999997</v>
      </c>
      <c r="P88" s="10">
        <f t="shared" si="3"/>
        <v>2.9806373455917003E-2</v>
      </c>
    </row>
    <row r="89" spans="10:16" x14ac:dyDescent="0.25">
      <c r="J89" s="5">
        <v>44690</v>
      </c>
      <c r="K89" s="15">
        <v>261.43810999999999</v>
      </c>
      <c r="L89" s="10">
        <f t="shared" si="2"/>
        <v>-3.6945298362721486E-2</v>
      </c>
      <c r="N89" s="5">
        <v>44690</v>
      </c>
      <c r="O89" s="15">
        <v>72.249686999999994</v>
      </c>
      <c r="P89" s="10">
        <f t="shared" si="3"/>
        <v>-8.2730453989960206E-2</v>
      </c>
    </row>
    <row r="90" spans="10:16" x14ac:dyDescent="0.25">
      <c r="J90" s="5">
        <v>44691</v>
      </c>
      <c r="K90" s="15">
        <v>266.29968300000002</v>
      </c>
      <c r="L90" s="10">
        <f t="shared" si="2"/>
        <v>1.8595502392516613E-2</v>
      </c>
      <c r="N90" s="5">
        <v>44691</v>
      </c>
      <c r="O90" s="15">
        <v>72.905128000000005</v>
      </c>
      <c r="P90" s="10">
        <f t="shared" si="3"/>
        <v>9.0718870519122165E-3</v>
      </c>
    </row>
    <row r="91" spans="10:16" x14ac:dyDescent="0.25">
      <c r="J91" s="5">
        <v>44692</v>
      </c>
      <c r="K91" s="15">
        <v>257.45593300000002</v>
      </c>
      <c r="L91" s="10">
        <f t="shared" si="2"/>
        <v>-3.3209765405541242E-2</v>
      </c>
      <c r="N91" s="5">
        <v>44692</v>
      </c>
      <c r="O91" s="15">
        <v>73.883521999999999</v>
      </c>
      <c r="P91" s="10">
        <f t="shared" si="3"/>
        <v>1.3420098514880796E-2</v>
      </c>
    </row>
    <row r="92" spans="10:16" x14ac:dyDescent="0.25">
      <c r="J92" s="5">
        <v>44693</v>
      </c>
      <c r="K92" s="15">
        <v>252.317688</v>
      </c>
      <c r="L92" s="10">
        <f t="shared" si="2"/>
        <v>-1.995776496632537E-2</v>
      </c>
      <c r="N92" s="5">
        <v>44693</v>
      </c>
      <c r="O92" s="15">
        <v>74.196990999999997</v>
      </c>
      <c r="P92" s="10">
        <f t="shared" si="3"/>
        <v>4.2427457640689869E-3</v>
      </c>
    </row>
    <row r="93" spans="10:16" x14ac:dyDescent="0.25">
      <c r="J93" s="5">
        <v>44694</v>
      </c>
      <c r="K93" s="15">
        <v>258.01916499999999</v>
      </c>
      <c r="L93" s="10">
        <f t="shared" si="2"/>
        <v>2.2596422173938049E-2</v>
      </c>
      <c r="N93" s="5">
        <v>44694</v>
      </c>
      <c r="O93" s="15">
        <v>76.733245999999994</v>
      </c>
      <c r="P93" s="10">
        <f t="shared" si="3"/>
        <v>3.4182720428649151E-2</v>
      </c>
    </row>
    <row r="94" spans="10:16" x14ac:dyDescent="0.25">
      <c r="J94" s="5">
        <v>44697</v>
      </c>
      <c r="K94" s="15">
        <v>258.39465300000001</v>
      </c>
      <c r="L94" s="10">
        <f t="shared" si="2"/>
        <v>1.4552717430893884E-3</v>
      </c>
      <c r="N94" s="5">
        <v>44697</v>
      </c>
      <c r="O94" s="15">
        <v>78.756538000000006</v>
      </c>
      <c r="P94" s="10">
        <f t="shared" si="3"/>
        <v>2.6367866674114272E-2</v>
      </c>
    </row>
    <row r="95" spans="10:16" x14ac:dyDescent="0.25">
      <c r="J95" s="5">
        <v>44698</v>
      </c>
      <c r="K95" s="15">
        <v>263.65148900000003</v>
      </c>
      <c r="L95" s="10">
        <f t="shared" si="2"/>
        <v>2.0344213546864769E-2</v>
      </c>
      <c r="N95" s="5">
        <v>44698</v>
      </c>
      <c r="O95" s="15">
        <v>79.668448999999995</v>
      </c>
      <c r="P95" s="10">
        <f t="shared" si="3"/>
        <v>1.1578860919457749E-2</v>
      </c>
    </row>
    <row r="96" spans="10:16" x14ac:dyDescent="0.25">
      <c r="J96" s="5">
        <v>44699</v>
      </c>
      <c r="K96" s="15">
        <v>251.64750699999999</v>
      </c>
      <c r="L96" s="10">
        <f t="shared" si="2"/>
        <v>-4.5529733382237925E-2</v>
      </c>
      <c r="N96" s="5">
        <v>44699</v>
      </c>
      <c r="O96" s="15">
        <v>77.626152000000005</v>
      </c>
      <c r="P96" s="10">
        <f t="shared" si="3"/>
        <v>-2.5634953681600993E-2</v>
      </c>
    </row>
    <row r="97" spans="10:16" x14ac:dyDescent="0.25">
      <c r="J97" s="5">
        <v>44700</v>
      </c>
      <c r="K97" s="15">
        <v>250.71650700000001</v>
      </c>
      <c r="L97" s="10">
        <f t="shared" si="2"/>
        <v>-3.699619404534706E-3</v>
      </c>
      <c r="N97" s="5">
        <v>44700</v>
      </c>
      <c r="O97" s="15">
        <v>77.341171000000003</v>
      </c>
      <c r="P97" s="10">
        <f t="shared" si="3"/>
        <v>-3.6711983353239241E-3</v>
      </c>
    </row>
    <row r="98" spans="10:16" x14ac:dyDescent="0.25">
      <c r="J98" s="5">
        <v>44701</v>
      </c>
      <c r="K98" s="15">
        <v>250.14207500000001</v>
      </c>
      <c r="L98" s="10">
        <f t="shared" si="2"/>
        <v>-2.2911614670828259E-3</v>
      </c>
      <c r="N98" s="5">
        <v>44701</v>
      </c>
      <c r="O98" s="15">
        <v>77.673644999999993</v>
      </c>
      <c r="P98" s="10">
        <f t="shared" si="3"/>
        <v>4.2987970792424468E-3</v>
      </c>
    </row>
    <row r="99" spans="10:16" x14ac:dyDescent="0.25">
      <c r="J99" s="5">
        <v>44704</v>
      </c>
      <c r="K99" s="15">
        <v>258.15460200000001</v>
      </c>
      <c r="L99" s="10">
        <f t="shared" si="2"/>
        <v>3.2031904268804062E-2</v>
      </c>
      <c r="N99" s="5">
        <v>44704</v>
      </c>
      <c r="O99" s="15">
        <v>79.725432999999995</v>
      </c>
      <c r="P99" s="10">
        <f t="shared" si="3"/>
        <v>2.6415497817824849E-2</v>
      </c>
    </row>
    <row r="100" spans="10:16" x14ac:dyDescent="0.25">
      <c r="J100" s="5">
        <v>44705</v>
      </c>
      <c r="K100" s="15">
        <v>257.13449100000003</v>
      </c>
      <c r="L100" s="10">
        <f t="shared" si="2"/>
        <v>-3.9515507068124461E-3</v>
      </c>
      <c r="N100" s="5">
        <v>44705</v>
      </c>
      <c r="O100" s="15">
        <v>80.029396000000006</v>
      </c>
      <c r="P100" s="10">
        <f t="shared" si="3"/>
        <v>3.8126227548994336E-3</v>
      </c>
    </row>
    <row r="101" spans="10:16" x14ac:dyDescent="0.25">
      <c r="J101" s="5">
        <v>44706</v>
      </c>
      <c r="K101" s="15">
        <v>260.00668300000001</v>
      </c>
      <c r="L101" s="10">
        <f t="shared" si="2"/>
        <v>1.116999897147203E-2</v>
      </c>
      <c r="N101" s="5">
        <v>44706</v>
      </c>
      <c r="O101" s="15">
        <v>81.682236000000003</v>
      </c>
      <c r="P101" s="10">
        <f t="shared" si="3"/>
        <v>2.065291108782075E-2</v>
      </c>
    </row>
    <row r="102" spans="10:16" x14ac:dyDescent="0.25">
      <c r="J102" s="5">
        <v>44707</v>
      </c>
      <c r="K102" s="15">
        <v>263.35433999999998</v>
      </c>
      <c r="L102" s="10">
        <f t="shared" si="2"/>
        <v>1.2875272902119865E-2</v>
      </c>
      <c r="N102" s="5">
        <v>44707</v>
      </c>
      <c r="O102" s="15">
        <v>82.584648000000001</v>
      </c>
      <c r="P102" s="10">
        <f t="shared" si="3"/>
        <v>1.1047836643453273E-2</v>
      </c>
    </row>
    <row r="103" spans="10:16" x14ac:dyDescent="0.25">
      <c r="J103" s="5">
        <v>44708</v>
      </c>
      <c r="K103" s="15">
        <v>270.62408399999998</v>
      </c>
      <c r="L103" s="10">
        <f t="shared" si="2"/>
        <v>2.7604420720767325E-2</v>
      </c>
      <c r="N103" s="5">
        <v>44708</v>
      </c>
      <c r="O103" s="15">
        <v>84.094986000000006</v>
      </c>
      <c r="P103" s="10">
        <f t="shared" si="3"/>
        <v>1.8288362747517002E-2</v>
      </c>
    </row>
    <row r="104" spans="10:16" x14ac:dyDescent="0.25">
      <c r="J104" s="5">
        <v>44712</v>
      </c>
      <c r="K104" s="15">
        <v>269.26721199999997</v>
      </c>
      <c r="L104" s="10">
        <f t="shared" si="2"/>
        <v>-5.0138626981921161E-3</v>
      </c>
      <c r="N104" s="5">
        <v>44712</v>
      </c>
      <c r="O104" s="15">
        <v>82.831619000000003</v>
      </c>
      <c r="P104" s="10">
        <f t="shared" si="3"/>
        <v>-1.5023095431634917E-2</v>
      </c>
    </row>
    <row r="105" spans="10:16" x14ac:dyDescent="0.25">
      <c r="J105" s="5">
        <v>44713</v>
      </c>
      <c r="K105" s="15">
        <v>269.81195100000002</v>
      </c>
      <c r="L105" s="10">
        <f t="shared" si="2"/>
        <v>2.0230424490006219E-3</v>
      </c>
      <c r="N105" s="5">
        <v>44713</v>
      </c>
      <c r="O105" s="15">
        <v>84.180488999999994</v>
      </c>
      <c r="P105" s="10">
        <f t="shared" si="3"/>
        <v>1.6284481895735864E-2</v>
      </c>
    </row>
    <row r="106" spans="10:16" x14ac:dyDescent="0.25">
      <c r="J106" s="5">
        <v>44714</v>
      </c>
      <c r="K106" s="15">
        <v>271.951233</v>
      </c>
      <c r="L106" s="10">
        <f t="shared" si="2"/>
        <v>7.9287888919345167E-3</v>
      </c>
      <c r="N106" s="5">
        <v>44714</v>
      </c>
      <c r="O106" s="15">
        <v>83.914505000000005</v>
      </c>
      <c r="P106" s="10">
        <f t="shared" si="3"/>
        <v>-3.1596870386437041E-3</v>
      </c>
    </row>
    <row r="107" spans="10:16" x14ac:dyDescent="0.25">
      <c r="J107" s="5">
        <v>44715</v>
      </c>
      <c r="K107" s="15">
        <v>267.43487499999998</v>
      </c>
      <c r="L107" s="10">
        <f t="shared" si="2"/>
        <v>-1.6607234871408087E-2</v>
      </c>
      <c r="N107" s="5">
        <v>44715</v>
      </c>
      <c r="O107" s="15">
        <v>85.025902000000002</v>
      </c>
      <c r="P107" s="10">
        <f t="shared" si="3"/>
        <v>1.3244396782177247E-2</v>
      </c>
    </row>
    <row r="108" spans="10:16" x14ac:dyDescent="0.25">
      <c r="J108" s="5">
        <v>44718</v>
      </c>
      <c r="K108" s="15">
        <v>266.17709400000001</v>
      </c>
      <c r="L108" s="10">
        <f t="shared" si="2"/>
        <v>-4.7031300611035335E-3</v>
      </c>
      <c r="N108" s="5">
        <v>44718</v>
      </c>
      <c r="O108" s="15">
        <v>84.930915999999996</v>
      </c>
      <c r="P108" s="10">
        <f t="shared" si="3"/>
        <v>-1.1171419269389907E-3</v>
      </c>
    </row>
    <row r="109" spans="10:16" x14ac:dyDescent="0.25">
      <c r="J109" s="5">
        <v>44719</v>
      </c>
      <c r="K109" s="15">
        <v>269.89117399999998</v>
      </c>
      <c r="L109" s="10">
        <f t="shared" si="2"/>
        <v>1.3953417043466435E-2</v>
      </c>
      <c r="N109" s="5">
        <v>44719</v>
      </c>
      <c r="O109" s="15">
        <v>87.467147999999995</v>
      </c>
      <c r="P109" s="10">
        <f t="shared" si="3"/>
        <v>2.9862294196850513E-2</v>
      </c>
    </row>
    <row r="110" spans="10:16" x14ac:dyDescent="0.25">
      <c r="J110" s="5">
        <v>44720</v>
      </c>
      <c r="K110" s="15">
        <v>267.821167</v>
      </c>
      <c r="L110" s="10">
        <f t="shared" si="2"/>
        <v>-7.6697839700381448E-3</v>
      </c>
      <c r="N110" s="5">
        <v>44720</v>
      </c>
      <c r="O110" s="15">
        <v>87.657127000000003</v>
      </c>
      <c r="P110" s="10">
        <f t="shared" si="3"/>
        <v>2.1720040534533962E-3</v>
      </c>
    </row>
    <row r="111" spans="10:16" x14ac:dyDescent="0.25">
      <c r="J111" s="5">
        <v>44721</v>
      </c>
      <c r="K111" s="15">
        <v>262.25503500000002</v>
      </c>
      <c r="L111" s="10">
        <f t="shared" si="2"/>
        <v>-2.0783017497642303E-2</v>
      </c>
      <c r="N111" s="5">
        <v>44721</v>
      </c>
      <c r="O111" s="15">
        <v>85.719322000000005</v>
      </c>
      <c r="P111" s="10">
        <f t="shared" si="3"/>
        <v>-2.2106645133372866E-2</v>
      </c>
    </row>
    <row r="112" spans="10:16" x14ac:dyDescent="0.25">
      <c r="J112" s="5">
        <v>44722</v>
      </c>
      <c r="K112" s="15">
        <v>250.56796299999999</v>
      </c>
      <c r="L112" s="10">
        <f t="shared" si="2"/>
        <v>-4.4563765954007434E-2</v>
      </c>
      <c r="N112" s="5">
        <v>44722</v>
      </c>
      <c r="O112" s="15">
        <v>84.265975999999995</v>
      </c>
      <c r="P112" s="10">
        <f t="shared" si="3"/>
        <v>-1.6954707131258111E-2</v>
      </c>
    </row>
    <row r="113" spans="10:16" x14ac:dyDescent="0.25">
      <c r="J113" s="5">
        <v>44725</v>
      </c>
      <c r="K113" s="15">
        <v>239.940674</v>
      </c>
      <c r="L113" s="10">
        <f t="shared" si="2"/>
        <v>-4.2412800394597897E-2</v>
      </c>
      <c r="N113" s="5">
        <v>44725</v>
      </c>
      <c r="O113" s="15">
        <v>79.867919999999998</v>
      </c>
      <c r="P113" s="10">
        <f t="shared" si="3"/>
        <v>-5.2192548033858852E-2</v>
      </c>
    </row>
    <row r="114" spans="10:16" x14ac:dyDescent="0.25">
      <c r="J114" s="5">
        <v>44726</v>
      </c>
      <c r="K114" s="15">
        <v>242.149338</v>
      </c>
      <c r="L114" s="10">
        <f t="shared" si="2"/>
        <v>9.2050420763592541E-3</v>
      </c>
      <c r="N114" s="5">
        <v>44726</v>
      </c>
      <c r="O114" s="15">
        <v>80.019904999999994</v>
      </c>
      <c r="P114" s="10">
        <f t="shared" si="3"/>
        <v>1.9029542775121258E-3</v>
      </c>
    </row>
    <row r="115" spans="10:16" x14ac:dyDescent="0.25">
      <c r="J115" s="5">
        <v>44727</v>
      </c>
      <c r="K115" s="15">
        <v>249.34973099999999</v>
      </c>
      <c r="L115" s="10">
        <f t="shared" si="2"/>
        <v>2.973534042864074E-2</v>
      </c>
      <c r="N115" s="5">
        <v>44727</v>
      </c>
      <c r="O115" s="15">
        <v>78.25309</v>
      </c>
      <c r="P115" s="10">
        <f t="shared" si="3"/>
        <v>-2.2079693796187263E-2</v>
      </c>
    </row>
    <row r="116" spans="10:16" x14ac:dyDescent="0.25">
      <c r="J116" s="5">
        <v>44728</v>
      </c>
      <c r="K116" s="15">
        <v>242.62475599999999</v>
      </c>
      <c r="L116" s="10">
        <f t="shared" si="2"/>
        <v>-2.6970051152772252E-2</v>
      </c>
      <c r="N116" s="5">
        <v>44728</v>
      </c>
      <c r="O116" s="15">
        <v>73.845528000000002</v>
      </c>
      <c r="P116" s="10">
        <f t="shared" si="3"/>
        <v>-5.6324446740697379E-2</v>
      </c>
    </row>
    <row r="117" spans="10:16" x14ac:dyDescent="0.25">
      <c r="J117" s="5">
        <v>44729</v>
      </c>
      <c r="K117" s="15">
        <v>245.279068</v>
      </c>
      <c r="L117" s="10">
        <f t="shared" si="2"/>
        <v>1.0939988333259796E-2</v>
      </c>
      <c r="N117" s="5">
        <v>44729</v>
      </c>
      <c r="O117" s="15">
        <v>69.808441000000002</v>
      </c>
      <c r="P117" s="10">
        <f t="shared" si="3"/>
        <v>-5.4669349781072719E-2</v>
      </c>
    </row>
    <row r="118" spans="10:16" x14ac:dyDescent="0.25">
      <c r="J118" s="5">
        <v>44733</v>
      </c>
      <c r="K118" s="15">
        <v>251.310776</v>
      </c>
      <c r="L118" s="10">
        <f t="shared" si="2"/>
        <v>2.4591205638468949E-2</v>
      </c>
      <c r="N118" s="5">
        <v>44733</v>
      </c>
      <c r="O118" s="15">
        <v>73.424933999999993</v>
      </c>
      <c r="P118" s="10">
        <f t="shared" si="3"/>
        <v>5.1805955672323226E-2</v>
      </c>
    </row>
    <row r="119" spans="10:16" x14ac:dyDescent="0.25">
      <c r="J119" s="5">
        <v>44734</v>
      </c>
      <c r="K119" s="15">
        <v>250.70661899999999</v>
      </c>
      <c r="L119" s="10">
        <f t="shared" si="2"/>
        <v>-2.4040234550070185E-3</v>
      </c>
      <c r="N119" s="5">
        <v>44734</v>
      </c>
      <c r="O119" s="15">
        <v>70.485625999999996</v>
      </c>
      <c r="P119" s="10">
        <f t="shared" si="3"/>
        <v>-4.0031469418821637E-2</v>
      </c>
    </row>
    <row r="120" spans="10:16" x14ac:dyDescent="0.25">
      <c r="J120" s="5">
        <v>44735</v>
      </c>
      <c r="K120" s="15">
        <v>256.381775</v>
      </c>
      <c r="L120" s="10">
        <f t="shared" si="2"/>
        <v>2.2636642074456023E-2</v>
      </c>
      <c r="N120" s="5">
        <v>44735</v>
      </c>
      <c r="O120" s="15">
        <v>67.872917000000001</v>
      </c>
      <c r="P120" s="10">
        <f t="shared" si="3"/>
        <v>-3.7067259642412705E-2</v>
      </c>
    </row>
    <row r="121" spans="10:16" x14ac:dyDescent="0.25">
      <c r="J121" s="5">
        <v>44736</v>
      </c>
      <c r="K121" s="15">
        <v>265.13714599999997</v>
      </c>
      <c r="L121" s="10">
        <f t="shared" si="2"/>
        <v>3.4149740167763364E-2</v>
      </c>
      <c r="N121" s="5">
        <v>44736</v>
      </c>
      <c r="O121" s="15">
        <v>68.766227999999998</v>
      </c>
      <c r="P121" s="10">
        <f t="shared" si="3"/>
        <v>1.3161523616260622E-2</v>
      </c>
    </row>
    <row r="122" spans="10:16" x14ac:dyDescent="0.25">
      <c r="J122" s="5">
        <v>44739</v>
      </c>
      <c r="K122" s="15">
        <v>262.35406499999999</v>
      </c>
      <c r="L122" s="10">
        <f t="shared" si="2"/>
        <v>-1.0496760042819431E-2</v>
      </c>
      <c r="N122" s="5">
        <v>44739</v>
      </c>
      <c r="O122" s="15">
        <v>70.783409000000006</v>
      </c>
      <c r="P122" s="10">
        <f t="shared" si="3"/>
        <v>2.933389046728007E-2</v>
      </c>
    </row>
    <row r="123" spans="10:16" x14ac:dyDescent="0.25">
      <c r="J123" s="5">
        <v>44740</v>
      </c>
      <c r="K123" s="15">
        <v>254.024551</v>
      </c>
      <c r="L123" s="10">
        <f t="shared" si="2"/>
        <v>-3.1749132608255903E-2</v>
      </c>
      <c r="N123" s="5">
        <v>44740</v>
      </c>
      <c r="O123" s="15">
        <v>72.694907999999998</v>
      </c>
      <c r="P123" s="10">
        <f t="shared" si="3"/>
        <v>2.7004901671237563E-2</v>
      </c>
    </row>
    <row r="124" spans="10:16" x14ac:dyDescent="0.25">
      <c r="J124" s="5">
        <v>44741</v>
      </c>
      <c r="K124" s="15">
        <v>257.768372</v>
      </c>
      <c r="L124" s="10">
        <f t="shared" si="2"/>
        <v>1.4738028215233404E-2</v>
      </c>
      <c r="N124" s="5">
        <v>44741</v>
      </c>
      <c r="O124" s="15">
        <v>70.168648000000005</v>
      </c>
      <c r="P124" s="10">
        <f t="shared" si="3"/>
        <v>-3.4751539956553675E-2</v>
      </c>
    </row>
    <row r="125" spans="10:16" x14ac:dyDescent="0.25">
      <c r="J125" s="5">
        <v>44742</v>
      </c>
      <c r="K125" s="15">
        <v>254.371185</v>
      </c>
      <c r="L125" s="10">
        <f t="shared" si="2"/>
        <v>-1.3179223555013966E-2</v>
      </c>
      <c r="N125" s="5">
        <v>44742</v>
      </c>
      <c r="O125" s="15">
        <v>68.689391999999998</v>
      </c>
      <c r="P125" s="10">
        <f t="shared" si="3"/>
        <v>-2.108143796642635E-2</v>
      </c>
    </row>
    <row r="126" spans="10:16" x14ac:dyDescent="0.25">
      <c r="J126" s="5">
        <v>44743</v>
      </c>
      <c r="K126" s="15">
        <v>257.09481799999998</v>
      </c>
      <c r="L126" s="10">
        <f t="shared" si="2"/>
        <v>1.0707317340208869E-2</v>
      </c>
      <c r="N126" s="5">
        <v>44743</v>
      </c>
      <c r="O126" s="15">
        <v>69.717185999999998</v>
      </c>
      <c r="P126" s="10">
        <f t="shared" si="3"/>
        <v>1.4962921785652145E-2</v>
      </c>
    </row>
    <row r="127" spans="10:16" x14ac:dyDescent="0.25">
      <c r="J127" s="5">
        <v>44747</v>
      </c>
      <c r="K127" s="15">
        <v>260.33355699999998</v>
      </c>
      <c r="L127" s="10">
        <f t="shared" si="2"/>
        <v>1.2597449552639408E-2</v>
      </c>
      <c r="N127" s="5">
        <v>44747</v>
      </c>
      <c r="O127" s="15">
        <v>66.950783000000001</v>
      </c>
      <c r="P127" s="10">
        <f t="shared" si="3"/>
        <v>-3.9680359445374014E-2</v>
      </c>
    </row>
    <row r="128" spans="10:16" x14ac:dyDescent="0.25">
      <c r="J128" s="5">
        <v>44748</v>
      </c>
      <c r="K128" s="15">
        <v>263.66134599999998</v>
      </c>
      <c r="L128" s="10">
        <f t="shared" si="2"/>
        <v>1.2782789273685513E-2</v>
      </c>
      <c r="N128" s="5">
        <v>44748</v>
      </c>
      <c r="O128" s="15">
        <v>65.807723999999993</v>
      </c>
      <c r="P128" s="10">
        <f t="shared" si="3"/>
        <v>-1.7073123700435407E-2</v>
      </c>
    </row>
    <row r="129" spans="10:16" x14ac:dyDescent="0.25">
      <c r="J129" s="5">
        <v>44749</v>
      </c>
      <c r="K129" s="15">
        <v>265.83041400000002</v>
      </c>
      <c r="L129" s="10">
        <f t="shared" si="2"/>
        <v>8.2267197407087447E-3</v>
      </c>
      <c r="N129" s="5">
        <v>44749</v>
      </c>
      <c r="O129" s="15">
        <v>68.180297999999993</v>
      </c>
      <c r="P129" s="10">
        <f t="shared" si="3"/>
        <v>3.6053123490488753E-2</v>
      </c>
    </row>
    <row r="130" spans="10:16" x14ac:dyDescent="0.25">
      <c r="J130" s="5">
        <v>44750</v>
      </c>
      <c r="K130" s="15">
        <v>265.09750400000001</v>
      </c>
      <c r="L130" s="10">
        <f t="shared" si="2"/>
        <v>-2.7570584906812202E-3</v>
      </c>
      <c r="N130" s="5">
        <v>44750</v>
      </c>
      <c r="O130" s="15">
        <v>68.151473999999993</v>
      </c>
      <c r="P130" s="10">
        <f t="shared" si="3"/>
        <v>-4.2276142588875434E-4</v>
      </c>
    </row>
    <row r="131" spans="10:16" x14ac:dyDescent="0.25">
      <c r="J131" s="5">
        <v>44753</v>
      </c>
      <c r="K131" s="15">
        <v>261.97766100000001</v>
      </c>
      <c r="L131" s="10">
        <f t="shared" si="2"/>
        <v>-1.1768662295666137E-2</v>
      </c>
      <c r="N131" s="5">
        <v>44753</v>
      </c>
      <c r="O131" s="15">
        <v>67.498299000000003</v>
      </c>
      <c r="P131" s="10">
        <f t="shared" si="3"/>
        <v>-9.5841654136488725E-3</v>
      </c>
    </row>
    <row r="132" spans="10:16" x14ac:dyDescent="0.25">
      <c r="J132" s="5">
        <v>44754</v>
      </c>
      <c r="K132" s="15">
        <v>251.24144000000001</v>
      </c>
      <c r="L132" s="10">
        <f t="shared" ref="L132:L195" si="4">(K132-K131)/K131</f>
        <v>-4.0981436963054646E-2</v>
      </c>
      <c r="N132" s="5">
        <v>44754</v>
      </c>
      <c r="O132" s="15">
        <v>66.182334999999995</v>
      </c>
      <c r="P132" s="10">
        <f t="shared" ref="P132:P195" si="5">(O132-O131)/O131</f>
        <v>-1.9496254268570649E-2</v>
      </c>
    </row>
    <row r="133" spans="10:16" x14ac:dyDescent="0.25">
      <c r="J133" s="5">
        <v>44755</v>
      </c>
      <c r="K133" s="15">
        <v>250.30055200000001</v>
      </c>
      <c r="L133" s="10">
        <f t="shared" si="4"/>
        <v>-3.7449554500244902E-3</v>
      </c>
      <c r="N133" s="5">
        <v>44755</v>
      </c>
      <c r="O133" s="15">
        <v>66.076674999999994</v>
      </c>
      <c r="P133" s="10">
        <f t="shared" si="5"/>
        <v>-1.596498521848773E-3</v>
      </c>
    </row>
    <row r="134" spans="10:16" x14ac:dyDescent="0.25">
      <c r="J134" s="5">
        <v>44756</v>
      </c>
      <c r="K134" s="15">
        <v>251.64750699999999</v>
      </c>
      <c r="L134" s="10">
        <f t="shared" si="4"/>
        <v>5.3813504973811641E-3</v>
      </c>
      <c r="N134" s="5">
        <v>44756</v>
      </c>
      <c r="O134" s="15">
        <v>64.827950000000001</v>
      </c>
      <c r="P134" s="10">
        <f t="shared" si="5"/>
        <v>-1.8898121008661426E-2</v>
      </c>
    </row>
    <row r="135" spans="10:16" x14ac:dyDescent="0.25">
      <c r="J135" s="5">
        <v>44757</v>
      </c>
      <c r="K135" s="15">
        <v>254.26226800000001</v>
      </c>
      <c r="L135" s="10">
        <f t="shared" si="4"/>
        <v>1.039056985372804E-2</v>
      </c>
      <c r="N135" s="5">
        <v>44757</v>
      </c>
      <c r="O135" s="15">
        <v>65.884559999999993</v>
      </c>
      <c r="P135" s="10">
        <f t="shared" si="5"/>
        <v>1.6298679813259435E-2</v>
      </c>
    </row>
    <row r="136" spans="10:16" x14ac:dyDescent="0.25">
      <c r="J136" s="5">
        <v>44760</v>
      </c>
      <c r="K136" s="15">
        <v>251.815887</v>
      </c>
      <c r="L136" s="10">
        <f t="shared" si="4"/>
        <v>-9.6214865825077992E-3</v>
      </c>
      <c r="N136" s="5">
        <v>44760</v>
      </c>
      <c r="O136" s="15">
        <v>67.392639000000003</v>
      </c>
      <c r="P136" s="10">
        <f t="shared" si="5"/>
        <v>2.2889718015875183E-2</v>
      </c>
    </row>
    <row r="137" spans="10:16" x14ac:dyDescent="0.25">
      <c r="J137" s="5">
        <v>44761</v>
      </c>
      <c r="K137" s="15">
        <v>257.04534899999999</v>
      </c>
      <c r="L137" s="10">
        <f t="shared" si="4"/>
        <v>2.0767005856147526E-2</v>
      </c>
      <c r="N137" s="5">
        <v>44761</v>
      </c>
      <c r="O137" s="15">
        <v>69.467444999999998</v>
      </c>
      <c r="P137" s="10">
        <f t="shared" si="5"/>
        <v>3.0786834152614132E-2</v>
      </c>
    </row>
    <row r="138" spans="10:16" x14ac:dyDescent="0.25">
      <c r="J138" s="5">
        <v>44762</v>
      </c>
      <c r="K138" s="15">
        <v>259.759094</v>
      </c>
      <c r="L138" s="10">
        <f t="shared" si="4"/>
        <v>1.0557456147553237E-2</v>
      </c>
      <c r="N138" s="5">
        <v>44762</v>
      </c>
      <c r="O138" s="15">
        <v>70.139815999999996</v>
      </c>
      <c r="P138" s="10">
        <f t="shared" si="5"/>
        <v>9.6789366587471046E-3</v>
      </c>
    </row>
    <row r="139" spans="10:16" x14ac:dyDescent="0.25">
      <c r="J139" s="5">
        <v>44763</v>
      </c>
      <c r="K139" s="15">
        <v>262.30450400000001</v>
      </c>
      <c r="L139" s="10">
        <f t="shared" si="4"/>
        <v>9.7991179473393298E-3</v>
      </c>
      <c r="N139" s="5">
        <v>44763</v>
      </c>
      <c r="O139" s="15">
        <v>68.910308999999998</v>
      </c>
      <c r="P139" s="10">
        <f t="shared" si="5"/>
        <v>-1.7529373045404029E-2</v>
      </c>
    </row>
    <row r="140" spans="10:16" x14ac:dyDescent="0.25">
      <c r="J140" s="5">
        <v>44764</v>
      </c>
      <c r="K140" s="15">
        <v>257.86737099999999</v>
      </c>
      <c r="L140" s="10">
        <f t="shared" si="4"/>
        <v>-1.6915961915774106E-2</v>
      </c>
      <c r="N140" s="5">
        <v>44764</v>
      </c>
      <c r="O140" s="15">
        <v>68.343581999999998</v>
      </c>
      <c r="P140" s="10">
        <f t="shared" si="5"/>
        <v>-8.2241250724909704E-3</v>
      </c>
    </row>
    <row r="141" spans="10:16" x14ac:dyDescent="0.25">
      <c r="J141" s="5">
        <v>44767</v>
      </c>
      <c r="K141" s="15">
        <v>256.35201999999998</v>
      </c>
      <c r="L141" s="10">
        <f t="shared" si="4"/>
        <v>-5.8764743834147579E-3</v>
      </c>
      <c r="N141" s="5">
        <v>44767</v>
      </c>
      <c r="O141" s="15">
        <v>70.850646999999995</v>
      </c>
      <c r="P141" s="10">
        <f t="shared" si="5"/>
        <v>3.6683254325182976E-2</v>
      </c>
    </row>
    <row r="142" spans="10:16" x14ac:dyDescent="0.25">
      <c r="J142" s="5">
        <v>44768</v>
      </c>
      <c r="K142" s="15">
        <v>249.488373</v>
      </c>
      <c r="L142" s="10">
        <f t="shared" si="4"/>
        <v>-2.6774304333548792E-2</v>
      </c>
      <c r="N142" s="5">
        <v>44768</v>
      </c>
      <c r="O142" s="15">
        <v>70.207061999999993</v>
      </c>
      <c r="P142" s="10">
        <f t="shared" si="5"/>
        <v>-9.0836855731183611E-3</v>
      </c>
    </row>
    <row r="143" spans="10:16" x14ac:dyDescent="0.25">
      <c r="J143" s="5">
        <v>44769</v>
      </c>
      <c r="K143" s="15">
        <v>266.16717499999999</v>
      </c>
      <c r="L143" s="10">
        <f t="shared" si="4"/>
        <v>6.6852021196194142E-2</v>
      </c>
      <c r="N143" s="5">
        <v>44769</v>
      </c>
      <c r="O143" s="15">
        <v>71.791984999999997</v>
      </c>
      <c r="P143" s="10">
        <f t="shared" si="5"/>
        <v>2.2574979707881859E-2</v>
      </c>
    </row>
    <row r="144" spans="10:16" x14ac:dyDescent="0.25">
      <c r="J144" s="5">
        <v>44770</v>
      </c>
      <c r="K144" s="15">
        <v>273.763733</v>
      </c>
      <c r="L144" s="10">
        <f t="shared" si="4"/>
        <v>2.8540551628877663E-2</v>
      </c>
      <c r="N144" s="5">
        <v>44770</v>
      </c>
      <c r="O144" s="15">
        <v>72.195426999999995</v>
      </c>
      <c r="P144" s="10">
        <f t="shared" si="5"/>
        <v>5.6195966722468859E-3</v>
      </c>
    </row>
    <row r="145" spans="10:16" x14ac:dyDescent="0.25">
      <c r="J145" s="5">
        <v>44771</v>
      </c>
      <c r="K145" s="15">
        <v>278.052277</v>
      </c>
      <c r="L145" s="10">
        <f t="shared" si="4"/>
        <v>1.5665128295134702E-2</v>
      </c>
      <c r="N145" s="5">
        <v>44771</v>
      </c>
      <c r="O145" s="15">
        <v>75.326836</v>
      </c>
      <c r="P145" s="10">
        <f t="shared" si="5"/>
        <v>4.3374063013714222E-2</v>
      </c>
    </row>
    <row r="146" spans="10:16" x14ac:dyDescent="0.25">
      <c r="J146" s="5">
        <v>44774</v>
      </c>
      <c r="K146" s="15">
        <v>275.34845000000001</v>
      </c>
      <c r="L146" s="10">
        <f t="shared" si="4"/>
        <v>-9.7241678046031243E-3</v>
      </c>
      <c r="N146" s="5">
        <v>44774</v>
      </c>
      <c r="O146" s="15">
        <v>73.770743999999993</v>
      </c>
      <c r="P146" s="10">
        <f t="shared" si="5"/>
        <v>-2.0657870191176046E-2</v>
      </c>
    </row>
    <row r="147" spans="10:16" x14ac:dyDescent="0.25">
      <c r="J147" s="5">
        <v>44775</v>
      </c>
      <c r="K147" s="15">
        <v>272.188965</v>
      </c>
      <c r="L147" s="10">
        <f t="shared" si="4"/>
        <v>-1.147449713263328E-2</v>
      </c>
      <c r="N147" s="5">
        <v>44775</v>
      </c>
      <c r="O147" s="15">
        <v>73.597838999999993</v>
      </c>
      <c r="P147" s="10">
        <f t="shared" si="5"/>
        <v>-2.3438153206100255E-3</v>
      </c>
    </row>
    <row r="148" spans="10:16" x14ac:dyDescent="0.25">
      <c r="J148" s="5">
        <v>44776</v>
      </c>
      <c r="K148" s="15">
        <v>279.765717</v>
      </c>
      <c r="L148" s="10">
        <f t="shared" si="4"/>
        <v>2.7836367282560479E-2</v>
      </c>
      <c r="N148" s="5">
        <v>44776</v>
      </c>
      <c r="O148" s="15">
        <v>71.484611999999998</v>
      </c>
      <c r="P148" s="10">
        <f t="shared" si="5"/>
        <v>-2.8713166428704449E-2</v>
      </c>
    </row>
    <row r="149" spans="10:16" x14ac:dyDescent="0.25">
      <c r="J149" s="5">
        <v>44777</v>
      </c>
      <c r="K149" s="15">
        <v>280.93444799999997</v>
      </c>
      <c r="L149" s="10">
        <f t="shared" si="4"/>
        <v>4.1775347334640708E-3</v>
      </c>
      <c r="N149" s="5">
        <v>44777</v>
      </c>
      <c r="O149" s="15">
        <v>68.833481000000006</v>
      </c>
      <c r="P149" s="10">
        <f t="shared" si="5"/>
        <v>-3.7086736932977864E-2</v>
      </c>
    </row>
    <row r="150" spans="10:16" x14ac:dyDescent="0.25">
      <c r="J150" s="5">
        <v>44778</v>
      </c>
      <c r="K150" s="15">
        <v>280.20153800000003</v>
      </c>
      <c r="L150" s="10">
        <f t="shared" si="4"/>
        <v>-2.6088292312231756E-3</v>
      </c>
      <c r="N150" s="5">
        <v>44778</v>
      </c>
      <c r="O150" s="15">
        <v>70.197472000000005</v>
      </c>
      <c r="P150" s="10">
        <f t="shared" si="5"/>
        <v>1.9815807368510078E-2</v>
      </c>
    </row>
    <row r="151" spans="10:16" x14ac:dyDescent="0.25">
      <c r="J151" s="5">
        <v>44781</v>
      </c>
      <c r="K151" s="15">
        <v>277.63632200000001</v>
      </c>
      <c r="L151" s="10">
        <f t="shared" si="4"/>
        <v>-9.154896216165739E-3</v>
      </c>
      <c r="N151" s="5">
        <v>44781</v>
      </c>
      <c r="O151" s="15">
        <v>70.562477000000001</v>
      </c>
      <c r="P151" s="10">
        <f t="shared" si="5"/>
        <v>5.1996886725492967E-3</v>
      </c>
    </row>
    <row r="152" spans="10:16" x14ac:dyDescent="0.25">
      <c r="J152" s="5">
        <v>44782</v>
      </c>
      <c r="K152" s="15">
        <v>279.59732100000002</v>
      </c>
      <c r="L152" s="10">
        <f t="shared" si="4"/>
        <v>7.0631932661894834E-3</v>
      </c>
      <c r="N152" s="5">
        <v>44782</v>
      </c>
      <c r="O152" s="15">
        <v>71.801597999999998</v>
      </c>
      <c r="P152" s="10">
        <f t="shared" si="5"/>
        <v>1.7560622198679297E-2</v>
      </c>
    </row>
    <row r="153" spans="10:16" x14ac:dyDescent="0.25">
      <c r="J153" s="5">
        <v>44783</v>
      </c>
      <c r="K153" s="15">
        <v>286.39172400000001</v>
      </c>
      <c r="L153" s="10">
        <f t="shared" si="4"/>
        <v>2.4300672752154116E-2</v>
      </c>
      <c r="N153" s="5">
        <v>44783</v>
      </c>
      <c r="O153" s="15">
        <v>72.320296999999997</v>
      </c>
      <c r="P153" s="10">
        <f t="shared" si="5"/>
        <v>7.2240592751152705E-3</v>
      </c>
    </row>
    <row r="154" spans="10:16" x14ac:dyDescent="0.25">
      <c r="J154" s="5">
        <v>44784</v>
      </c>
      <c r="K154" s="15">
        <v>284.272156</v>
      </c>
      <c r="L154" s="10">
        <f t="shared" si="4"/>
        <v>-7.4009401193451214E-3</v>
      </c>
      <c r="N154" s="5">
        <v>44784</v>
      </c>
      <c r="O154" s="15">
        <v>74.808136000000005</v>
      </c>
      <c r="P154" s="10">
        <f t="shared" si="5"/>
        <v>3.440028737713851E-2</v>
      </c>
    </row>
    <row r="155" spans="10:16" x14ac:dyDescent="0.25">
      <c r="J155" s="5">
        <v>44785</v>
      </c>
      <c r="K155" s="15">
        <v>289.11535600000002</v>
      </c>
      <c r="L155" s="10">
        <f t="shared" si="4"/>
        <v>1.7037194455302281E-2</v>
      </c>
      <c r="N155" s="5">
        <v>44785</v>
      </c>
      <c r="O155" s="15">
        <v>75.374863000000005</v>
      </c>
      <c r="P155" s="10">
        <f t="shared" si="5"/>
        <v>7.5757401574609497E-3</v>
      </c>
    </row>
    <row r="156" spans="10:16" x14ac:dyDescent="0.25">
      <c r="J156" s="5">
        <v>44788</v>
      </c>
      <c r="K156" s="15">
        <v>290.66039999999998</v>
      </c>
      <c r="L156" s="10">
        <f t="shared" si="4"/>
        <v>5.3440399063409191E-3</v>
      </c>
      <c r="N156" s="5">
        <v>44788</v>
      </c>
      <c r="O156" s="15">
        <v>73.905204999999995</v>
      </c>
      <c r="P156" s="10">
        <f t="shared" si="5"/>
        <v>-1.9497985687881244E-2</v>
      </c>
    </row>
    <row r="157" spans="10:16" x14ac:dyDescent="0.25">
      <c r="J157" s="5">
        <v>44789</v>
      </c>
      <c r="K157" s="15">
        <v>289.90765399999998</v>
      </c>
      <c r="L157" s="10">
        <f t="shared" si="4"/>
        <v>-2.5897783117342504E-3</v>
      </c>
      <c r="N157" s="5">
        <v>44789</v>
      </c>
      <c r="O157" s="15">
        <v>73.732307000000006</v>
      </c>
      <c r="P157" s="10">
        <f t="shared" si="5"/>
        <v>-2.3394563346382622E-3</v>
      </c>
    </row>
    <row r="158" spans="10:16" x14ac:dyDescent="0.25">
      <c r="J158" s="5">
        <v>44790</v>
      </c>
      <c r="K158" s="15">
        <v>289.14343300000002</v>
      </c>
      <c r="L158" s="10">
        <f t="shared" si="4"/>
        <v>-2.6360842477100095E-3</v>
      </c>
      <c r="N158" s="5">
        <v>44790</v>
      </c>
      <c r="O158" s="15">
        <v>74.347069000000005</v>
      </c>
      <c r="P158" s="10">
        <f t="shared" si="5"/>
        <v>8.3377562023116795E-3</v>
      </c>
    </row>
    <row r="159" spans="10:16" x14ac:dyDescent="0.25">
      <c r="J159" s="5">
        <v>44791</v>
      </c>
      <c r="K159" s="15">
        <v>288.00204500000001</v>
      </c>
      <c r="L159" s="10">
        <f t="shared" si="4"/>
        <v>-3.9474802804876641E-3</v>
      </c>
      <c r="N159" s="5">
        <v>44791</v>
      </c>
      <c r="O159" s="15">
        <v>76.345032000000003</v>
      </c>
      <c r="P159" s="10">
        <f t="shared" si="5"/>
        <v>2.6873460203252916E-2</v>
      </c>
    </row>
    <row r="160" spans="10:16" x14ac:dyDescent="0.25">
      <c r="J160" s="5">
        <v>44792</v>
      </c>
      <c r="K160" s="15">
        <v>284.01205399999998</v>
      </c>
      <c r="L160" s="10">
        <f t="shared" si="4"/>
        <v>-1.385403704338291E-2</v>
      </c>
      <c r="N160" s="5">
        <v>44792</v>
      </c>
      <c r="O160" s="15">
        <v>76.325806</v>
      </c>
      <c r="P160" s="10">
        <f t="shared" si="5"/>
        <v>-2.5183040069985555E-4</v>
      </c>
    </row>
    <row r="161" spans="10:16" x14ac:dyDescent="0.25">
      <c r="J161" s="5">
        <v>44795</v>
      </c>
      <c r="K161" s="15">
        <v>275.67480499999999</v>
      </c>
      <c r="L161" s="10">
        <f t="shared" si="4"/>
        <v>-2.9355264618451674E-2</v>
      </c>
      <c r="N161" s="5">
        <v>44795</v>
      </c>
      <c r="O161" s="15">
        <v>76.181725</v>
      </c>
      <c r="P161" s="10">
        <f t="shared" si="5"/>
        <v>-1.887710167122243E-3</v>
      </c>
    </row>
    <row r="162" spans="10:16" x14ac:dyDescent="0.25">
      <c r="J162" s="5">
        <v>44796</v>
      </c>
      <c r="K162" s="15">
        <v>274.37460299999998</v>
      </c>
      <c r="L162" s="10">
        <f t="shared" si="4"/>
        <v>-4.7164339156783404E-3</v>
      </c>
      <c r="N162" s="5">
        <v>44796</v>
      </c>
      <c r="O162" s="15">
        <v>78.928916999999998</v>
      </c>
      <c r="P162" s="10">
        <f t="shared" si="5"/>
        <v>3.6061036948165696E-2</v>
      </c>
    </row>
    <row r="163" spans="10:16" x14ac:dyDescent="0.25">
      <c r="J163" s="5">
        <v>44797</v>
      </c>
      <c r="K163" s="15">
        <v>273.72946200000001</v>
      </c>
      <c r="L163" s="10">
        <f t="shared" si="4"/>
        <v>-2.3513145639065106E-3</v>
      </c>
      <c r="N163" s="5">
        <v>44797</v>
      </c>
      <c r="O163" s="15">
        <v>79.899085999999997</v>
      </c>
      <c r="P163" s="10">
        <f t="shared" si="5"/>
        <v>1.2291680120227653E-2</v>
      </c>
    </row>
    <row r="164" spans="10:16" x14ac:dyDescent="0.25">
      <c r="J164" s="5">
        <v>44798</v>
      </c>
      <c r="K164" s="15">
        <v>276.76663200000002</v>
      </c>
      <c r="L164" s="10">
        <f t="shared" si="4"/>
        <v>1.1095517368897627E-2</v>
      </c>
      <c r="N164" s="5">
        <v>44798</v>
      </c>
      <c r="O164" s="15">
        <v>80.513840000000002</v>
      </c>
      <c r="P164" s="10">
        <f t="shared" si="5"/>
        <v>7.6941305686526245E-3</v>
      </c>
    </row>
    <row r="165" spans="10:16" x14ac:dyDescent="0.25">
      <c r="J165" s="5">
        <v>44799</v>
      </c>
      <c r="K165" s="15">
        <v>266.08700599999997</v>
      </c>
      <c r="L165" s="10">
        <f t="shared" si="4"/>
        <v>-3.8587115516150954E-2</v>
      </c>
      <c r="N165" s="5">
        <v>44799</v>
      </c>
      <c r="O165" s="15">
        <v>79.572479000000001</v>
      </c>
      <c r="P165" s="10">
        <f t="shared" si="5"/>
        <v>-1.1691915327849231E-2</v>
      </c>
    </row>
    <row r="166" spans="10:16" x14ac:dyDescent="0.25">
      <c r="J166" s="5">
        <v>44802</v>
      </c>
      <c r="K166" s="15">
        <v>263.24835200000001</v>
      </c>
      <c r="L166" s="10">
        <f t="shared" si="4"/>
        <v>-1.0668142133930294E-2</v>
      </c>
      <c r="N166" s="5">
        <v>44802</v>
      </c>
      <c r="O166" s="15">
        <v>80.773193000000006</v>
      </c>
      <c r="P166" s="10">
        <f t="shared" si="5"/>
        <v>1.5089563817661191E-2</v>
      </c>
    </row>
    <row r="167" spans="10:16" x14ac:dyDescent="0.25">
      <c r="J167" s="5">
        <v>44803</v>
      </c>
      <c r="K167" s="15">
        <v>261.00524899999999</v>
      </c>
      <c r="L167" s="10">
        <f t="shared" si="4"/>
        <v>-8.5208624591884205E-3</v>
      </c>
      <c r="N167" s="5">
        <v>44803</v>
      </c>
      <c r="O167" s="15">
        <v>78.035606000000001</v>
      </c>
      <c r="P167" s="10">
        <f t="shared" si="5"/>
        <v>-3.3892271659980121E-2</v>
      </c>
    </row>
    <row r="168" spans="10:16" x14ac:dyDescent="0.25">
      <c r="J168" s="5">
        <v>44804</v>
      </c>
      <c r="K168" s="15">
        <v>259.51644900000002</v>
      </c>
      <c r="L168" s="10">
        <f t="shared" si="4"/>
        <v>-5.7040998436011124E-3</v>
      </c>
      <c r="N168" s="5">
        <v>44804</v>
      </c>
      <c r="O168" s="15">
        <v>77.324798999999999</v>
      </c>
      <c r="P168" s="10">
        <f t="shared" si="5"/>
        <v>-9.1087522277971747E-3</v>
      </c>
    </row>
    <row r="169" spans="10:16" x14ac:dyDescent="0.25">
      <c r="J169" s="5">
        <v>44805</v>
      </c>
      <c r="K169" s="15">
        <v>258.45446800000002</v>
      </c>
      <c r="L169" s="10">
        <f t="shared" si="4"/>
        <v>-4.0921529409490452E-3</v>
      </c>
      <c r="N169" s="5">
        <v>44805</v>
      </c>
      <c r="O169" s="15">
        <v>75.422882000000001</v>
      </c>
      <c r="P169" s="10">
        <f t="shared" si="5"/>
        <v>-2.4596468721502885E-2</v>
      </c>
    </row>
    <row r="170" spans="10:16" x14ac:dyDescent="0.25">
      <c r="J170" s="5">
        <v>44806</v>
      </c>
      <c r="K170" s="15">
        <v>254.14686599999999</v>
      </c>
      <c r="L170" s="10">
        <f t="shared" si="4"/>
        <v>-1.6666773197358813E-2</v>
      </c>
      <c r="N170" s="5">
        <v>44806</v>
      </c>
      <c r="O170" s="15">
        <v>76.806090999999995</v>
      </c>
      <c r="P170" s="10">
        <f t="shared" si="5"/>
        <v>1.8339381409477214E-2</v>
      </c>
    </row>
    <row r="171" spans="10:16" x14ac:dyDescent="0.25">
      <c r="J171" s="5">
        <v>44810</v>
      </c>
      <c r="K171" s="15">
        <v>251.35786400000001</v>
      </c>
      <c r="L171" s="10">
        <f t="shared" si="4"/>
        <v>-1.0973977542575647E-2</v>
      </c>
      <c r="N171" s="5">
        <v>44810</v>
      </c>
      <c r="O171" s="15">
        <v>76.095284000000007</v>
      </c>
      <c r="P171" s="10">
        <f t="shared" si="5"/>
        <v>-9.2545655005406863E-3</v>
      </c>
    </row>
    <row r="172" spans="10:16" x14ac:dyDescent="0.25">
      <c r="J172" s="5">
        <v>44811</v>
      </c>
      <c r="K172" s="15">
        <v>256.16171300000002</v>
      </c>
      <c r="L172" s="10">
        <f t="shared" si="4"/>
        <v>1.9111592227725224E-2</v>
      </c>
      <c r="N172" s="5">
        <v>44811</v>
      </c>
      <c r="O172" s="15">
        <v>75.211571000000006</v>
      </c>
      <c r="P172" s="10">
        <f t="shared" si="5"/>
        <v>-1.1613242681373002E-2</v>
      </c>
    </row>
    <row r="173" spans="10:16" x14ac:dyDescent="0.25">
      <c r="J173" s="5">
        <v>44812</v>
      </c>
      <c r="K173" s="15">
        <v>256.58850100000001</v>
      </c>
      <c r="L173" s="10">
        <f t="shared" si="4"/>
        <v>1.6660881714200112E-3</v>
      </c>
      <c r="N173" s="5">
        <v>44812</v>
      </c>
      <c r="O173" s="15">
        <v>75.538155000000003</v>
      </c>
      <c r="P173" s="10">
        <f t="shared" si="5"/>
        <v>4.3422042068499917E-3</v>
      </c>
    </row>
    <row r="174" spans="10:16" x14ac:dyDescent="0.25">
      <c r="J174" s="5">
        <v>44813</v>
      </c>
      <c r="K174" s="15">
        <v>262.48410000000001</v>
      </c>
      <c r="L174" s="10">
        <f t="shared" si="4"/>
        <v>2.297686364362838E-2</v>
      </c>
      <c r="N174" s="5">
        <v>44813</v>
      </c>
      <c r="O174" s="15">
        <v>77.420845</v>
      </c>
      <c r="P174" s="10">
        <f t="shared" si="5"/>
        <v>2.492369584615876E-2</v>
      </c>
    </row>
    <row r="175" spans="10:16" x14ac:dyDescent="0.25">
      <c r="J175" s="5">
        <v>44816</v>
      </c>
      <c r="K175" s="15">
        <v>264.65774499999998</v>
      </c>
      <c r="L175" s="10">
        <f t="shared" si="4"/>
        <v>8.2810539762216643E-3</v>
      </c>
      <c r="N175" s="5">
        <v>44816</v>
      </c>
      <c r="O175" s="15">
        <v>78.842476000000005</v>
      </c>
      <c r="P175" s="10">
        <f t="shared" si="5"/>
        <v>1.836238031243401E-2</v>
      </c>
    </row>
    <row r="176" spans="10:16" x14ac:dyDescent="0.25">
      <c r="J176" s="5">
        <v>44817</v>
      </c>
      <c r="K176" s="15">
        <v>250.10728499999999</v>
      </c>
      <c r="L176" s="10">
        <f t="shared" si="4"/>
        <v>-5.4978402389093087E-2</v>
      </c>
      <c r="N176" s="5">
        <v>44817</v>
      </c>
      <c r="O176" s="15">
        <v>76.854118</v>
      </c>
      <c r="P176" s="10">
        <f t="shared" si="5"/>
        <v>-2.5219375403684748E-2</v>
      </c>
    </row>
    <row r="177" spans="10:16" x14ac:dyDescent="0.25">
      <c r="J177" s="5">
        <v>44818</v>
      </c>
      <c r="K177" s="15">
        <v>250.335556</v>
      </c>
      <c r="L177" s="10">
        <f t="shared" si="4"/>
        <v>9.1269232721472536E-4</v>
      </c>
      <c r="N177" s="5">
        <v>44818</v>
      </c>
      <c r="O177" s="15">
        <v>79.024970999999994</v>
      </c>
      <c r="P177" s="10">
        <f t="shared" si="5"/>
        <v>2.8246410947035967E-2</v>
      </c>
    </row>
    <row r="178" spans="10:16" x14ac:dyDescent="0.25">
      <c r="J178" s="5">
        <v>44819</v>
      </c>
      <c r="K178" s="15">
        <v>243.546661</v>
      </c>
      <c r="L178" s="10">
        <f t="shared" si="4"/>
        <v>-2.7119179985762777E-2</v>
      </c>
      <c r="N178" s="5">
        <v>44819</v>
      </c>
      <c r="O178" s="15">
        <v>76.988594000000006</v>
      </c>
      <c r="P178" s="10">
        <f t="shared" si="5"/>
        <v>-2.5768778833211943E-2</v>
      </c>
    </row>
    <row r="179" spans="10:16" x14ac:dyDescent="0.25">
      <c r="J179" s="5">
        <v>44820</v>
      </c>
      <c r="K179" s="15">
        <v>242.91145299999999</v>
      </c>
      <c r="L179" s="10">
        <f t="shared" si="4"/>
        <v>-2.6081572927004974E-3</v>
      </c>
      <c r="N179" s="5">
        <v>44820</v>
      </c>
      <c r="O179" s="15">
        <v>75.346046000000001</v>
      </c>
      <c r="P179" s="10">
        <f t="shared" si="5"/>
        <v>-2.1334952551542958E-2</v>
      </c>
    </row>
    <row r="180" spans="10:16" x14ac:dyDescent="0.25">
      <c r="J180" s="5">
        <v>44823</v>
      </c>
      <c r="K180" s="15">
        <v>242.69309999999999</v>
      </c>
      <c r="L180" s="10">
        <f t="shared" si="4"/>
        <v>-8.9889956732508436E-4</v>
      </c>
      <c r="N180" s="5">
        <v>44823</v>
      </c>
      <c r="O180" s="15">
        <v>75.390716999999995</v>
      </c>
      <c r="P180" s="10">
        <f t="shared" si="5"/>
        <v>5.9287782666118819E-4</v>
      </c>
    </row>
    <row r="181" spans="10:16" x14ac:dyDescent="0.25">
      <c r="J181" s="5">
        <v>44824</v>
      </c>
      <c r="K181" s="15">
        <v>240.638565</v>
      </c>
      <c r="L181" s="10">
        <f t="shared" si="4"/>
        <v>-8.4655682423603607E-3</v>
      </c>
      <c r="N181" s="5">
        <v>44824</v>
      </c>
      <c r="O181" s="15">
        <v>74.866355999999996</v>
      </c>
      <c r="P181" s="10">
        <f t="shared" si="5"/>
        <v>-6.9552462274632436E-3</v>
      </c>
    </row>
    <row r="182" spans="10:16" x14ac:dyDescent="0.25">
      <c r="J182" s="5">
        <v>44825</v>
      </c>
      <c r="K182" s="15">
        <v>237.164703</v>
      </c>
      <c r="L182" s="10">
        <f t="shared" si="4"/>
        <v>-1.4436015274609026E-2</v>
      </c>
      <c r="N182" s="5">
        <v>44825</v>
      </c>
      <c r="O182" s="15">
        <v>73.769096000000005</v>
      </c>
      <c r="P182" s="10">
        <f t="shared" si="5"/>
        <v>-1.4656249597616204E-2</v>
      </c>
    </row>
    <row r="183" spans="10:16" x14ac:dyDescent="0.25">
      <c r="J183" s="5">
        <v>44826</v>
      </c>
      <c r="K183" s="15">
        <v>239.17953499999999</v>
      </c>
      <c r="L183" s="10">
        <f t="shared" si="4"/>
        <v>8.4954969036854702E-3</v>
      </c>
      <c r="N183" s="5">
        <v>44826</v>
      </c>
      <c r="O183" s="15">
        <v>73.506912</v>
      </c>
      <c r="P183" s="10">
        <f t="shared" si="5"/>
        <v>-3.5541170248311682E-3</v>
      </c>
    </row>
    <row r="184" spans="10:16" x14ac:dyDescent="0.25">
      <c r="J184" s="5">
        <v>44827</v>
      </c>
      <c r="K184" s="15">
        <v>236.14241000000001</v>
      </c>
      <c r="L184" s="10">
        <f t="shared" si="4"/>
        <v>-1.2698097268229805E-2</v>
      </c>
      <c r="N184" s="5">
        <v>44827</v>
      </c>
      <c r="O184" s="15">
        <v>68.438147999999998</v>
      </c>
      <c r="P184" s="10">
        <f t="shared" si="5"/>
        <v>-6.8956290804326012E-2</v>
      </c>
    </row>
    <row r="185" spans="10:16" x14ac:dyDescent="0.25">
      <c r="J185" s="5">
        <v>44830</v>
      </c>
      <c r="K185" s="15">
        <v>235.67591899999999</v>
      </c>
      <c r="L185" s="10">
        <f t="shared" si="4"/>
        <v>-1.9754647206320078E-3</v>
      </c>
      <c r="N185" s="5">
        <v>44830</v>
      </c>
      <c r="O185" s="15">
        <v>66.758262999999999</v>
      </c>
      <c r="P185" s="10">
        <f t="shared" si="5"/>
        <v>-2.4546032426242727E-2</v>
      </c>
    </row>
    <row r="186" spans="10:16" x14ac:dyDescent="0.25">
      <c r="J186" s="5">
        <v>44831</v>
      </c>
      <c r="K186" s="15">
        <v>234.64369199999999</v>
      </c>
      <c r="L186" s="10">
        <f t="shared" si="4"/>
        <v>-4.3798577486400129E-3</v>
      </c>
      <c r="N186" s="5">
        <v>44831</v>
      </c>
      <c r="O186" s="15">
        <v>67.505950999999996</v>
      </c>
      <c r="P186" s="10">
        <f t="shared" si="5"/>
        <v>1.1199931909552478E-2</v>
      </c>
    </row>
    <row r="187" spans="10:16" x14ac:dyDescent="0.25">
      <c r="J187" s="5">
        <v>44832</v>
      </c>
      <c r="K187" s="15">
        <v>239.26887500000001</v>
      </c>
      <c r="L187" s="10">
        <f t="shared" si="4"/>
        <v>1.9711516472388363E-2</v>
      </c>
      <c r="N187" s="5">
        <v>44832</v>
      </c>
      <c r="O187" s="15">
        <v>70.496727000000007</v>
      </c>
      <c r="P187" s="10">
        <f t="shared" si="5"/>
        <v>4.4303886630676623E-2</v>
      </c>
    </row>
    <row r="188" spans="10:16" x14ac:dyDescent="0.25">
      <c r="J188" s="5">
        <v>44833</v>
      </c>
      <c r="K188" s="15">
        <v>235.72555500000001</v>
      </c>
      <c r="L188" s="10">
        <f t="shared" si="4"/>
        <v>-1.4808946629602342E-2</v>
      </c>
      <c r="N188" s="5">
        <v>44833</v>
      </c>
      <c r="O188" s="15">
        <v>70.496727000000007</v>
      </c>
      <c r="P188" s="10">
        <f t="shared" si="5"/>
        <v>0</v>
      </c>
    </row>
    <row r="189" spans="10:16" x14ac:dyDescent="0.25">
      <c r="J189" s="5">
        <v>44834</v>
      </c>
      <c r="K189" s="15">
        <v>231.159897</v>
      </c>
      <c r="L189" s="10">
        <f t="shared" si="4"/>
        <v>-1.9368532189901994E-2</v>
      </c>
      <c r="N189" s="5">
        <v>44834</v>
      </c>
      <c r="O189" s="15">
        <v>69.933532999999997</v>
      </c>
      <c r="P189" s="10">
        <f t="shared" si="5"/>
        <v>-7.9889382665951272E-3</v>
      </c>
    </row>
    <row r="190" spans="10:16" x14ac:dyDescent="0.25">
      <c r="J190" s="5">
        <v>44837</v>
      </c>
      <c r="K190" s="15">
        <v>238.94132999999999</v>
      </c>
      <c r="L190" s="10">
        <f t="shared" si="4"/>
        <v>3.3662556096397608E-2</v>
      </c>
      <c r="N190" s="5">
        <v>44837</v>
      </c>
      <c r="O190" s="15">
        <v>73.885611999999995</v>
      </c>
      <c r="P190" s="10">
        <f t="shared" si="5"/>
        <v>5.6511931121798149E-2</v>
      </c>
    </row>
    <row r="191" spans="10:16" x14ac:dyDescent="0.25">
      <c r="J191" s="5">
        <v>44838</v>
      </c>
      <c r="K191" s="15">
        <v>247.020523</v>
      </c>
      <c r="L191" s="10">
        <f t="shared" si="4"/>
        <v>3.3812455132814417E-2</v>
      </c>
      <c r="N191" s="5">
        <v>44838</v>
      </c>
      <c r="O191" s="15">
        <v>77.060890000000001</v>
      </c>
      <c r="P191" s="10">
        <f t="shared" si="5"/>
        <v>4.2975593137132111E-2</v>
      </c>
    </row>
    <row r="192" spans="10:16" x14ac:dyDescent="0.25">
      <c r="J192" s="5">
        <v>44839</v>
      </c>
      <c r="K192" s="15">
        <v>247.33812</v>
      </c>
      <c r="L192" s="10">
        <f t="shared" si="4"/>
        <v>1.2857109852366653E-3</v>
      </c>
      <c r="N192" s="5">
        <v>44839</v>
      </c>
      <c r="O192" s="15">
        <v>78.653373999999999</v>
      </c>
      <c r="P192" s="10">
        <f t="shared" si="5"/>
        <v>2.0665268724511212E-2</v>
      </c>
    </row>
    <row r="193" spans="10:16" x14ac:dyDescent="0.25">
      <c r="J193" s="5">
        <v>44840</v>
      </c>
      <c r="K193" s="15">
        <v>244.94612100000001</v>
      </c>
      <c r="L193" s="10">
        <f t="shared" si="4"/>
        <v>-9.6709678233181297E-3</v>
      </c>
      <c r="N193" s="5">
        <v>44840</v>
      </c>
      <c r="O193" s="15">
        <v>80.051659000000001</v>
      </c>
      <c r="P193" s="10">
        <f t="shared" si="5"/>
        <v>1.7777813320506777E-2</v>
      </c>
    </row>
    <row r="194" spans="10:16" x14ac:dyDescent="0.25">
      <c r="J194" s="5">
        <v>44841</v>
      </c>
      <c r="K194" s="15">
        <v>232.489914</v>
      </c>
      <c r="L194" s="10">
        <f t="shared" si="4"/>
        <v>-5.0852844491462698E-2</v>
      </c>
      <c r="N194" s="5">
        <v>44841</v>
      </c>
      <c r="O194" s="15">
        <v>79.430205999999998</v>
      </c>
      <c r="P194" s="10">
        <f t="shared" si="5"/>
        <v>-7.7631495432218646E-3</v>
      </c>
    </row>
    <row r="195" spans="10:16" x14ac:dyDescent="0.25">
      <c r="J195" s="5">
        <v>44844</v>
      </c>
      <c r="K195" s="15">
        <v>227.53718599999999</v>
      </c>
      <c r="L195" s="10">
        <f t="shared" si="4"/>
        <v>-2.1302980050996997E-2</v>
      </c>
      <c r="N195" s="5">
        <v>44844</v>
      </c>
      <c r="O195" s="15">
        <v>77.798866000000004</v>
      </c>
      <c r="P195" s="10">
        <f t="shared" si="5"/>
        <v>-2.0538030582471289E-2</v>
      </c>
    </row>
    <row r="196" spans="10:16" x14ac:dyDescent="0.25">
      <c r="J196" s="5">
        <v>44845</v>
      </c>
      <c r="K196" s="15">
        <v>223.725876</v>
      </c>
      <c r="L196" s="10">
        <f t="shared" ref="L196:L252" si="6">(K196-K195)/K195</f>
        <v>-1.6750273074045981E-2</v>
      </c>
      <c r="N196" s="5">
        <v>44845</v>
      </c>
      <c r="O196" s="15">
        <v>77.177413999999999</v>
      </c>
      <c r="P196" s="10">
        <f t="shared" ref="P196:P252" si="7">(O196-O195)/O195</f>
        <v>-7.9879313407987852E-3</v>
      </c>
    </row>
    <row r="197" spans="10:16" x14ac:dyDescent="0.25">
      <c r="J197" s="5">
        <v>44846</v>
      </c>
      <c r="K197" s="15">
        <v>224.06332399999999</v>
      </c>
      <c r="L197" s="10">
        <f t="shared" si="6"/>
        <v>1.5083101071419868E-3</v>
      </c>
      <c r="N197" s="5">
        <v>44846</v>
      </c>
      <c r="O197" s="15">
        <v>77.798866000000004</v>
      </c>
      <c r="P197" s="10">
        <f t="shared" si="7"/>
        <v>8.0522521783381474E-3</v>
      </c>
    </row>
    <row r="198" spans="10:16" x14ac:dyDescent="0.25">
      <c r="J198" s="5">
        <v>44847</v>
      </c>
      <c r="K198" s="15">
        <v>232.489914</v>
      </c>
      <c r="L198" s="10">
        <f t="shared" si="6"/>
        <v>3.7608073689025537E-2</v>
      </c>
      <c r="N198" s="5">
        <v>44847</v>
      </c>
      <c r="O198" s="15">
        <v>80.974136000000001</v>
      </c>
      <c r="P198" s="10">
        <f t="shared" si="7"/>
        <v>4.0813833970279177E-2</v>
      </c>
    </row>
    <row r="199" spans="10:16" x14ac:dyDescent="0.25">
      <c r="J199" s="5">
        <v>44848</v>
      </c>
      <c r="K199" s="15">
        <v>226.852341</v>
      </c>
      <c r="L199" s="10">
        <f t="shared" si="6"/>
        <v>-2.4248677729735851E-2</v>
      </c>
      <c r="N199" s="5">
        <v>44848</v>
      </c>
      <c r="O199" s="15">
        <v>77.954230999999993</v>
      </c>
      <c r="P199" s="10">
        <f t="shared" si="7"/>
        <v>-3.7294686293411129E-2</v>
      </c>
    </row>
    <row r="200" spans="10:16" x14ac:dyDescent="0.25">
      <c r="J200" s="5">
        <v>44851</v>
      </c>
      <c r="K200" s="15">
        <v>235.75531000000001</v>
      </c>
      <c r="L200" s="10">
        <f t="shared" si="6"/>
        <v>3.9245656274713131E-2</v>
      </c>
      <c r="N200" s="5">
        <v>44851</v>
      </c>
      <c r="O200" s="15">
        <v>78.925262000000004</v>
      </c>
      <c r="P200" s="10">
        <f t="shared" si="7"/>
        <v>1.2456424590988663E-2</v>
      </c>
    </row>
    <row r="201" spans="10:16" x14ac:dyDescent="0.25">
      <c r="J201" s="5">
        <v>44852</v>
      </c>
      <c r="K201" s="15">
        <v>236.71807899999999</v>
      </c>
      <c r="L201" s="10">
        <f t="shared" si="6"/>
        <v>4.0837637973031452E-3</v>
      </c>
      <c r="N201" s="5">
        <v>44852</v>
      </c>
      <c r="O201" s="15">
        <v>79.614684999999994</v>
      </c>
      <c r="P201" s="10">
        <f t="shared" si="7"/>
        <v>8.7351372998925331E-3</v>
      </c>
    </row>
    <row r="202" spans="10:16" x14ac:dyDescent="0.25">
      <c r="J202" s="5">
        <v>44853</v>
      </c>
      <c r="K202" s="15">
        <v>234.71315000000001</v>
      </c>
      <c r="L202" s="10">
        <f t="shared" si="6"/>
        <v>-8.4696910707862567E-3</v>
      </c>
      <c r="N202" s="5">
        <v>44853</v>
      </c>
      <c r="O202" s="15">
        <v>81.964591999999996</v>
      </c>
      <c r="P202" s="10">
        <f t="shared" si="7"/>
        <v>2.9515999466681327E-2</v>
      </c>
    </row>
    <row r="203" spans="10:16" x14ac:dyDescent="0.25">
      <c r="J203" s="5">
        <v>44854</v>
      </c>
      <c r="K203" s="15">
        <v>234.38563500000001</v>
      </c>
      <c r="L203" s="10">
        <f t="shared" si="6"/>
        <v>-1.3953841103491872E-3</v>
      </c>
      <c r="N203" s="5">
        <v>44854</v>
      </c>
      <c r="O203" s="15">
        <v>82.042266999999995</v>
      </c>
      <c r="P203" s="10">
        <f t="shared" si="7"/>
        <v>9.4766530406201839E-4</v>
      </c>
    </row>
    <row r="204" spans="10:16" x14ac:dyDescent="0.25">
      <c r="J204" s="5">
        <v>44855</v>
      </c>
      <c r="K204" s="15">
        <v>240.31102000000001</v>
      </c>
      <c r="L204" s="10">
        <f t="shared" si="6"/>
        <v>2.5280495538901118E-2</v>
      </c>
      <c r="N204" s="5">
        <v>44855</v>
      </c>
      <c r="O204" s="15">
        <v>84.411582999999993</v>
      </c>
      <c r="P204" s="10">
        <f t="shared" si="7"/>
        <v>2.8879211736067677E-2</v>
      </c>
    </row>
    <row r="205" spans="10:16" x14ac:dyDescent="0.25">
      <c r="J205" s="5">
        <v>44858</v>
      </c>
      <c r="K205" s="15">
        <v>245.40271000000001</v>
      </c>
      <c r="L205" s="10">
        <f t="shared" si="6"/>
        <v>2.1187917224936251E-2</v>
      </c>
      <c r="N205" s="5">
        <v>44858</v>
      </c>
      <c r="O205" s="15">
        <v>84.809700000000007</v>
      </c>
      <c r="P205" s="10">
        <f t="shared" si="7"/>
        <v>4.7163787936545798E-3</v>
      </c>
    </row>
    <row r="206" spans="10:16" x14ac:dyDescent="0.25">
      <c r="J206" s="5">
        <v>44859</v>
      </c>
      <c r="K206" s="15">
        <v>248.787216</v>
      </c>
      <c r="L206" s="10">
        <f t="shared" si="6"/>
        <v>1.3791640687260492E-2</v>
      </c>
      <c r="N206" s="5">
        <v>44859</v>
      </c>
      <c r="O206" s="15">
        <v>84.897094999999993</v>
      </c>
      <c r="P206" s="10">
        <f t="shared" si="7"/>
        <v>1.0304835413872063E-3</v>
      </c>
    </row>
    <row r="207" spans="10:16" x14ac:dyDescent="0.25">
      <c r="J207" s="5">
        <v>44860</v>
      </c>
      <c r="K207" s="15">
        <v>229.59172100000001</v>
      </c>
      <c r="L207" s="10">
        <f t="shared" si="6"/>
        <v>-7.7156275586121731E-2</v>
      </c>
      <c r="N207" s="5">
        <v>44860</v>
      </c>
      <c r="O207" s="15">
        <v>86.052627999999999</v>
      </c>
      <c r="P207" s="10">
        <f t="shared" si="7"/>
        <v>1.361098398007618E-2</v>
      </c>
    </row>
    <row r="208" spans="10:16" x14ac:dyDescent="0.25">
      <c r="J208" s="5">
        <v>44861</v>
      </c>
      <c r="K208" s="15">
        <v>225.055847</v>
      </c>
      <c r="L208" s="10">
        <f t="shared" si="6"/>
        <v>-1.9756261158911766E-2</v>
      </c>
      <c r="N208" s="5">
        <v>44861</v>
      </c>
      <c r="O208" s="15">
        <v>86.363358000000005</v>
      </c>
      <c r="P208" s="10">
        <f t="shared" si="7"/>
        <v>3.6109298137879833E-3</v>
      </c>
    </row>
    <row r="209" spans="10:16" x14ac:dyDescent="0.25">
      <c r="J209" s="5">
        <v>44862</v>
      </c>
      <c r="K209" s="15">
        <v>234.10772700000001</v>
      </c>
      <c r="L209" s="10">
        <f t="shared" si="6"/>
        <v>4.0220594668664671E-2</v>
      </c>
      <c r="N209" s="5">
        <v>44862</v>
      </c>
      <c r="O209" s="15">
        <v>86.664367999999996</v>
      </c>
      <c r="P209" s="10">
        <f t="shared" si="7"/>
        <v>3.4853901813311945E-3</v>
      </c>
    </row>
    <row r="210" spans="10:16" x14ac:dyDescent="0.25">
      <c r="J210" s="5">
        <v>44865</v>
      </c>
      <c r="K210" s="15">
        <v>230.39565999999999</v>
      </c>
      <c r="L210" s="10">
        <f t="shared" si="6"/>
        <v>-1.5856234424932152E-2</v>
      </c>
      <c r="N210" s="5">
        <v>44865</v>
      </c>
      <c r="O210" s="15">
        <v>87.392639000000003</v>
      </c>
      <c r="P210" s="10">
        <f t="shared" si="7"/>
        <v>8.403349805770309E-3</v>
      </c>
    </row>
    <row r="211" spans="10:16" x14ac:dyDescent="0.25">
      <c r="J211" s="5">
        <v>44866</v>
      </c>
      <c r="K211" s="15">
        <v>226.46523999999999</v>
      </c>
      <c r="L211" s="10">
        <f t="shared" si="6"/>
        <v>-1.7059435928610801E-2</v>
      </c>
      <c r="N211" s="5">
        <v>44866</v>
      </c>
      <c r="O211" s="15">
        <v>88.237433999999993</v>
      </c>
      <c r="P211" s="10">
        <f t="shared" si="7"/>
        <v>9.6666608271205844E-3</v>
      </c>
    </row>
    <row r="212" spans="10:16" x14ac:dyDescent="0.25">
      <c r="J212" s="5">
        <v>44867</v>
      </c>
      <c r="K212" s="15">
        <v>218.45555100000001</v>
      </c>
      <c r="L212" s="10">
        <f t="shared" si="6"/>
        <v>-3.5368293164990711E-2</v>
      </c>
      <c r="N212" s="5">
        <v>44867</v>
      </c>
      <c r="O212" s="15">
        <v>86.110878</v>
      </c>
      <c r="P212" s="10">
        <f t="shared" si="7"/>
        <v>-2.4100383517498863E-2</v>
      </c>
    </row>
    <row r="213" spans="10:16" x14ac:dyDescent="0.25">
      <c r="J213" s="5">
        <v>44868</v>
      </c>
      <c r="K213" s="15">
        <v>212.64924600000001</v>
      </c>
      <c r="L213" s="10">
        <f t="shared" si="6"/>
        <v>-2.6578885148127954E-2</v>
      </c>
      <c r="N213" s="5">
        <v>44868</v>
      </c>
      <c r="O213" s="15">
        <v>87.703368999999995</v>
      </c>
      <c r="P213" s="10">
        <f t="shared" si="7"/>
        <v>1.8493493934645461E-2</v>
      </c>
    </row>
    <row r="214" spans="10:16" x14ac:dyDescent="0.25">
      <c r="J214" s="5">
        <v>44869</v>
      </c>
      <c r="K214" s="15">
        <v>219.735916</v>
      </c>
      <c r="L214" s="10">
        <f t="shared" si="6"/>
        <v>3.3325629567480329E-2</v>
      </c>
      <c r="N214" s="5">
        <v>44869</v>
      </c>
      <c r="O214" s="15">
        <v>88.771491999999995</v>
      </c>
      <c r="P214" s="10">
        <f t="shared" si="7"/>
        <v>1.2178813792204493E-2</v>
      </c>
    </row>
    <row r="215" spans="10:16" x14ac:dyDescent="0.25">
      <c r="J215" s="5">
        <v>44872</v>
      </c>
      <c r="K215" s="15">
        <v>226.16748000000001</v>
      </c>
      <c r="L215" s="10">
        <f t="shared" si="6"/>
        <v>2.9269516413511613E-2</v>
      </c>
      <c r="N215" s="5">
        <v>44872</v>
      </c>
      <c r="O215" s="15">
        <v>90.296013000000002</v>
      </c>
      <c r="P215" s="10">
        <f t="shared" si="7"/>
        <v>1.717354260532207E-2</v>
      </c>
    </row>
    <row r="216" spans="10:16" x14ac:dyDescent="0.25">
      <c r="J216" s="5">
        <v>44873</v>
      </c>
      <c r="K216" s="15">
        <v>227.16001900000001</v>
      </c>
      <c r="L216" s="10">
        <f t="shared" si="6"/>
        <v>4.3885133264958938E-3</v>
      </c>
      <c r="N216" s="5">
        <v>44873</v>
      </c>
      <c r="O216" s="15">
        <v>90.383408000000003</v>
      </c>
      <c r="P216" s="10">
        <f t="shared" si="7"/>
        <v>9.6787219165480514E-4</v>
      </c>
    </row>
    <row r="217" spans="10:16" x14ac:dyDescent="0.25">
      <c r="J217" s="5">
        <v>44874</v>
      </c>
      <c r="K217" s="15">
        <v>222.832596</v>
      </c>
      <c r="L217" s="10">
        <f t="shared" si="6"/>
        <v>-1.9050108461207735E-2</v>
      </c>
      <c r="N217" s="5">
        <v>44874</v>
      </c>
      <c r="O217" s="15">
        <v>85.965225000000004</v>
      </c>
      <c r="P217" s="10">
        <f t="shared" si="7"/>
        <v>-4.888267767022017E-2</v>
      </c>
    </row>
    <row r="218" spans="10:16" x14ac:dyDescent="0.25">
      <c r="J218" s="5">
        <v>44875</v>
      </c>
      <c r="K218" s="15">
        <v>241.16459699999999</v>
      </c>
      <c r="L218" s="10">
        <f t="shared" si="6"/>
        <v>8.2268040354383301E-2</v>
      </c>
      <c r="N218" s="5">
        <v>44875</v>
      </c>
      <c r="O218" s="15">
        <v>87.878151000000003</v>
      </c>
      <c r="P218" s="10">
        <f t="shared" si="7"/>
        <v>2.2252323541292408E-2</v>
      </c>
    </row>
    <row r="219" spans="10:16" x14ac:dyDescent="0.25">
      <c r="J219" s="5">
        <v>44876</v>
      </c>
      <c r="K219" s="15">
        <v>245.26374799999999</v>
      </c>
      <c r="L219" s="10">
        <f t="shared" si="6"/>
        <v>1.6997316567157684E-2</v>
      </c>
      <c r="N219" s="5">
        <v>44876</v>
      </c>
      <c r="O219" s="15">
        <v>90.431952999999993</v>
      </c>
      <c r="P219" s="10">
        <f t="shared" si="7"/>
        <v>2.9060716127265698E-2</v>
      </c>
    </row>
    <row r="220" spans="10:16" x14ac:dyDescent="0.25">
      <c r="J220" s="5">
        <v>44879</v>
      </c>
      <c r="K220" s="15">
        <v>239.745285</v>
      </c>
      <c r="L220" s="10">
        <f t="shared" si="6"/>
        <v>-2.2500116894568524E-2</v>
      </c>
      <c r="N220" s="5">
        <v>44879</v>
      </c>
      <c r="O220" s="15">
        <v>90.402832000000004</v>
      </c>
      <c r="P220" s="10">
        <f t="shared" si="7"/>
        <v>-3.2202113339285392E-4</v>
      </c>
    </row>
    <row r="221" spans="10:16" x14ac:dyDescent="0.25">
      <c r="J221" s="5">
        <v>44880</v>
      </c>
      <c r="K221" s="15">
        <v>240.16215500000001</v>
      </c>
      <c r="L221" s="10">
        <f t="shared" si="6"/>
        <v>1.7388037474856584E-3</v>
      </c>
      <c r="N221" s="5">
        <v>44880</v>
      </c>
      <c r="O221" s="15">
        <v>91.354438999999999</v>
      </c>
      <c r="P221" s="10">
        <f t="shared" si="7"/>
        <v>1.0526296344344563E-2</v>
      </c>
    </row>
    <row r="222" spans="10:16" x14ac:dyDescent="0.25">
      <c r="J222" s="5">
        <v>44881</v>
      </c>
      <c r="K222" s="15">
        <v>240.60008199999999</v>
      </c>
      <c r="L222" s="10">
        <f t="shared" si="6"/>
        <v>1.8234638176026256E-3</v>
      </c>
      <c r="N222" s="5">
        <v>44881</v>
      </c>
      <c r="O222" s="15">
        <v>89.490074000000007</v>
      </c>
      <c r="P222" s="10">
        <f t="shared" si="7"/>
        <v>-2.0408039504243383E-2</v>
      </c>
    </row>
    <row r="223" spans="10:16" x14ac:dyDescent="0.25">
      <c r="J223" s="5">
        <v>44882</v>
      </c>
      <c r="K223" s="15">
        <v>240.550308</v>
      </c>
      <c r="L223" s="10">
        <f t="shared" si="6"/>
        <v>-2.0687440995961553E-4</v>
      </c>
      <c r="N223" s="5">
        <v>44882</v>
      </c>
      <c r="O223" s="15">
        <v>89.684273000000005</v>
      </c>
      <c r="P223" s="10">
        <f t="shared" si="7"/>
        <v>2.1700618998258684E-3</v>
      </c>
    </row>
    <row r="224" spans="10:16" x14ac:dyDescent="0.25">
      <c r="J224" s="5">
        <v>44883</v>
      </c>
      <c r="K224" s="15">
        <v>240.092468</v>
      </c>
      <c r="L224" s="10">
        <f t="shared" si="6"/>
        <v>-1.9033024892240191E-3</v>
      </c>
      <c r="N224" s="5">
        <v>44883</v>
      </c>
      <c r="O224" s="15">
        <v>88.975418000000005</v>
      </c>
      <c r="P224" s="10">
        <f t="shared" si="7"/>
        <v>-7.903894142064348E-3</v>
      </c>
    </row>
    <row r="225" spans="10:16" x14ac:dyDescent="0.25">
      <c r="J225" s="5">
        <v>44886</v>
      </c>
      <c r="K225" s="15">
        <v>240.91859400000001</v>
      </c>
      <c r="L225" s="10">
        <f t="shared" si="6"/>
        <v>3.4408659583607445E-3</v>
      </c>
      <c r="N225" s="5">
        <v>44886</v>
      </c>
      <c r="O225" s="15">
        <v>87.771338999999998</v>
      </c>
      <c r="P225" s="10">
        <f t="shared" si="7"/>
        <v>-1.3532715294464896E-2</v>
      </c>
    </row>
    <row r="226" spans="10:16" x14ac:dyDescent="0.25">
      <c r="J226" s="5">
        <v>44887</v>
      </c>
      <c r="K226" s="15">
        <v>243.884659</v>
      </c>
      <c r="L226" s="10">
        <f t="shared" si="6"/>
        <v>1.2311482276042115E-2</v>
      </c>
      <c r="N226" s="5">
        <v>44887</v>
      </c>
      <c r="O226" s="15">
        <v>90.519356000000002</v>
      </c>
      <c r="P226" s="10">
        <f t="shared" si="7"/>
        <v>3.1308819385790665E-2</v>
      </c>
    </row>
    <row r="227" spans="10:16" x14ac:dyDescent="0.25">
      <c r="J227" s="5">
        <v>44888</v>
      </c>
      <c r="K227" s="15">
        <v>246.42274499999999</v>
      </c>
      <c r="L227" s="10">
        <f t="shared" si="6"/>
        <v>1.040691124405653E-2</v>
      </c>
      <c r="N227" s="5">
        <v>44888</v>
      </c>
      <c r="O227" s="15">
        <v>89.538605000000004</v>
      </c>
      <c r="P227" s="10">
        <f t="shared" si="7"/>
        <v>-1.0834710313228454E-2</v>
      </c>
    </row>
    <row r="228" spans="10:16" x14ac:dyDescent="0.25">
      <c r="J228" s="5">
        <v>44890</v>
      </c>
      <c r="K228" s="15">
        <v>246.33317600000001</v>
      </c>
      <c r="L228" s="10">
        <f t="shared" si="6"/>
        <v>-3.6347699965757276E-4</v>
      </c>
      <c r="N228" s="5">
        <v>44890</v>
      </c>
      <c r="O228" s="15">
        <v>89.208466000000001</v>
      </c>
      <c r="P228" s="10">
        <f t="shared" si="7"/>
        <v>-3.6871135081901554E-3</v>
      </c>
    </row>
    <row r="229" spans="10:16" x14ac:dyDescent="0.25">
      <c r="J229" s="5">
        <v>44893</v>
      </c>
      <c r="K229" s="15">
        <v>240.62994399999999</v>
      </c>
      <c r="L229" s="10">
        <f t="shared" si="6"/>
        <v>-2.3152512757761926E-2</v>
      </c>
      <c r="N229" s="5">
        <v>44893</v>
      </c>
      <c r="O229" s="15">
        <v>86.761466999999996</v>
      </c>
      <c r="P229" s="10">
        <f t="shared" si="7"/>
        <v>-2.7430120813869897E-2</v>
      </c>
    </row>
    <row r="230" spans="10:16" x14ac:dyDescent="0.25">
      <c r="J230" s="5">
        <v>44894</v>
      </c>
      <c r="K230" s="15">
        <v>239.20663500000001</v>
      </c>
      <c r="L230" s="10">
        <f t="shared" si="6"/>
        <v>-5.9149288585629602E-3</v>
      </c>
      <c r="N230" s="5">
        <v>44894</v>
      </c>
      <c r="O230" s="15">
        <v>88.072356999999997</v>
      </c>
      <c r="P230" s="10">
        <f t="shared" si="7"/>
        <v>1.5109126727882559E-2</v>
      </c>
    </row>
    <row r="231" spans="10:16" x14ac:dyDescent="0.25">
      <c r="J231" s="5">
        <v>44895</v>
      </c>
      <c r="K231" s="15">
        <v>253.94740300000001</v>
      </c>
      <c r="L231" s="10">
        <f t="shared" si="6"/>
        <v>6.1623574948077853E-2</v>
      </c>
      <c r="N231" s="5">
        <v>44895</v>
      </c>
      <c r="O231" s="15">
        <v>88.509315000000001</v>
      </c>
      <c r="P231" s="10">
        <f t="shared" si="7"/>
        <v>4.9613524025478757E-3</v>
      </c>
    </row>
    <row r="232" spans="10:16" x14ac:dyDescent="0.25">
      <c r="J232" s="5">
        <v>44896</v>
      </c>
      <c r="K232" s="15">
        <v>253.49949599999999</v>
      </c>
      <c r="L232" s="10">
        <f t="shared" si="6"/>
        <v>-1.7637786199373533E-3</v>
      </c>
      <c r="N232" s="5">
        <v>44896</v>
      </c>
      <c r="O232" s="15">
        <v>88.218018000000001</v>
      </c>
      <c r="P232" s="10">
        <f t="shared" si="7"/>
        <v>-3.2911451184544829E-3</v>
      </c>
    </row>
    <row r="233" spans="10:16" x14ac:dyDescent="0.25">
      <c r="J233" s="5">
        <v>44897</v>
      </c>
      <c r="K233" s="15">
        <v>253.82797199999999</v>
      </c>
      <c r="L233" s="10">
        <f t="shared" si="6"/>
        <v>1.2957658898067193E-3</v>
      </c>
      <c r="N233" s="5">
        <v>44897</v>
      </c>
      <c r="O233" s="15">
        <v>87.693657000000002</v>
      </c>
      <c r="P233" s="10">
        <f t="shared" si="7"/>
        <v>-5.9439217961119797E-3</v>
      </c>
    </row>
    <row r="234" spans="10:16" x14ac:dyDescent="0.25">
      <c r="J234" s="5">
        <v>44900</v>
      </c>
      <c r="K234" s="15">
        <v>249.03048699999999</v>
      </c>
      <c r="L234" s="10">
        <f t="shared" si="6"/>
        <v>-1.8900537092893743E-2</v>
      </c>
      <c r="N234" s="5">
        <v>44900</v>
      </c>
      <c r="O234" s="15">
        <v>85.091301000000001</v>
      </c>
      <c r="P234" s="10">
        <f t="shared" si="7"/>
        <v>-2.9675532860945694E-2</v>
      </c>
    </row>
    <row r="235" spans="10:16" x14ac:dyDescent="0.25">
      <c r="J235" s="5">
        <v>44901</v>
      </c>
      <c r="K235" s="15">
        <v>243.97422800000001</v>
      </c>
      <c r="L235" s="10">
        <f t="shared" si="6"/>
        <v>-2.0303775095617042E-2</v>
      </c>
      <c r="N235" s="5">
        <v>44901</v>
      </c>
      <c r="O235" s="15">
        <v>82.848220999999995</v>
      </c>
      <c r="P235" s="10">
        <f t="shared" si="7"/>
        <v>-2.6360861493938213E-2</v>
      </c>
    </row>
    <row r="236" spans="10:16" x14ac:dyDescent="0.25">
      <c r="J236" s="5">
        <v>44902</v>
      </c>
      <c r="K236" s="15">
        <v>243.22775300000001</v>
      </c>
      <c r="L236" s="10">
        <f t="shared" si="6"/>
        <v>-3.0596469394300278E-3</v>
      </c>
      <c r="N236" s="5">
        <v>44902</v>
      </c>
      <c r="O236" s="15">
        <v>82.654015000000001</v>
      </c>
      <c r="P236" s="10">
        <f t="shared" si="7"/>
        <v>-2.3441179262013861E-3</v>
      </c>
    </row>
    <row r="237" spans="10:16" x14ac:dyDescent="0.25">
      <c r="J237" s="5">
        <v>44903</v>
      </c>
      <c r="K237" s="15">
        <v>246.24357599999999</v>
      </c>
      <c r="L237" s="10">
        <f t="shared" si="6"/>
        <v>1.2399173049960228E-2</v>
      </c>
      <c r="N237" s="5">
        <v>44903</v>
      </c>
      <c r="O237" s="15">
        <v>82.285026999999999</v>
      </c>
      <c r="P237" s="10">
        <f t="shared" si="7"/>
        <v>-4.4642477440448797E-3</v>
      </c>
    </row>
    <row r="238" spans="10:16" x14ac:dyDescent="0.25">
      <c r="J238" s="5">
        <v>44904</v>
      </c>
      <c r="K238" s="15">
        <v>244.27282700000001</v>
      </c>
      <c r="L238" s="10">
        <f t="shared" si="6"/>
        <v>-8.0032504076369641E-3</v>
      </c>
      <c r="N238" s="5">
        <v>44904</v>
      </c>
      <c r="O238" s="15">
        <v>80.284698000000006</v>
      </c>
      <c r="P238" s="10">
        <f t="shared" si="7"/>
        <v>-2.4309756865000403E-2</v>
      </c>
    </row>
    <row r="239" spans="10:16" x14ac:dyDescent="0.25">
      <c r="J239" s="5">
        <v>44907</v>
      </c>
      <c r="K239" s="15">
        <v>251.32969700000001</v>
      </c>
      <c r="L239" s="10">
        <f t="shared" si="6"/>
        <v>2.8889295983789483E-2</v>
      </c>
      <c r="N239" s="5">
        <v>44907</v>
      </c>
      <c r="O239" s="15">
        <v>82.391829999999999</v>
      </c>
      <c r="P239" s="10">
        <f t="shared" si="7"/>
        <v>2.6245748598319355E-2</v>
      </c>
    </row>
    <row r="240" spans="10:16" x14ac:dyDescent="0.25">
      <c r="J240" s="5">
        <v>44908</v>
      </c>
      <c r="K240" s="15">
        <v>255.719086</v>
      </c>
      <c r="L240" s="10">
        <f t="shared" si="6"/>
        <v>1.746466514858367E-2</v>
      </c>
      <c r="N240" s="5">
        <v>44908</v>
      </c>
      <c r="O240" s="15">
        <v>83.955200000000005</v>
      </c>
      <c r="P240" s="10">
        <f t="shared" si="7"/>
        <v>1.8974818255645082E-2</v>
      </c>
    </row>
    <row r="241" spans="10:16" x14ac:dyDescent="0.25">
      <c r="J241" s="5">
        <v>44909</v>
      </c>
      <c r="K241" s="15">
        <v>256.01769999999999</v>
      </c>
      <c r="L241" s="10">
        <f t="shared" si="6"/>
        <v>1.1677423248727958E-3</v>
      </c>
      <c r="N241" s="5">
        <v>44909</v>
      </c>
      <c r="O241" s="15">
        <v>83.440551999999997</v>
      </c>
      <c r="P241" s="10">
        <f t="shared" si="7"/>
        <v>-6.130031254764543E-3</v>
      </c>
    </row>
    <row r="242" spans="10:16" x14ac:dyDescent="0.25">
      <c r="J242" s="5">
        <v>44910</v>
      </c>
      <c r="K242" s="15">
        <v>247.84603899999999</v>
      </c>
      <c r="L242" s="10">
        <f t="shared" si="6"/>
        <v>-3.1918343927001921E-2</v>
      </c>
      <c r="N242" s="5">
        <v>44910</v>
      </c>
      <c r="O242" s="15">
        <v>82.935615999999996</v>
      </c>
      <c r="P242" s="10">
        <f t="shared" si="7"/>
        <v>-6.051446064259028E-3</v>
      </c>
    </row>
    <row r="243" spans="10:16" x14ac:dyDescent="0.25">
      <c r="J243" s="5">
        <v>44911</v>
      </c>
      <c r="K243" s="15">
        <v>243.54624899999999</v>
      </c>
      <c r="L243" s="10">
        <f t="shared" si="6"/>
        <v>-1.7348633116545397E-2</v>
      </c>
      <c r="N243" s="5">
        <v>44911</v>
      </c>
      <c r="O243" s="15">
        <v>81.916031000000004</v>
      </c>
      <c r="P243" s="10">
        <f t="shared" si="7"/>
        <v>-1.2293692977453646E-2</v>
      </c>
    </row>
    <row r="244" spans="10:16" x14ac:dyDescent="0.25">
      <c r="J244" s="5">
        <v>44914</v>
      </c>
      <c r="K244" s="15">
        <v>239.326065</v>
      </c>
      <c r="L244" s="10">
        <f t="shared" si="6"/>
        <v>-1.7328059936574877E-2</v>
      </c>
      <c r="N244" s="5">
        <v>44914</v>
      </c>
      <c r="O244" s="15">
        <v>81.906227000000001</v>
      </c>
      <c r="P244" s="10">
        <f t="shared" si="7"/>
        <v>-1.1968353300714225E-4</v>
      </c>
    </row>
    <row r="245" spans="10:16" x14ac:dyDescent="0.25">
      <c r="J245" s="5">
        <v>44915</v>
      </c>
      <c r="K245" s="15">
        <v>240.66975400000001</v>
      </c>
      <c r="L245" s="10">
        <f t="shared" si="6"/>
        <v>5.6144699491884088E-3</v>
      </c>
      <c r="N245" s="5">
        <v>44915</v>
      </c>
      <c r="O245" s="15">
        <v>83.142325999999997</v>
      </c>
      <c r="P245" s="10">
        <f t="shared" si="7"/>
        <v>1.5091636439314875E-2</v>
      </c>
    </row>
    <row r="246" spans="10:16" x14ac:dyDescent="0.25">
      <c r="J246" s="5">
        <v>44916</v>
      </c>
      <c r="K246" s="15">
        <v>243.28746000000001</v>
      </c>
      <c r="L246" s="10">
        <f t="shared" si="6"/>
        <v>1.0876755207054386E-2</v>
      </c>
      <c r="N246" s="5">
        <v>44916</v>
      </c>
      <c r="O246" s="15">
        <v>84.721778999999998</v>
      </c>
      <c r="P246" s="10">
        <f t="shared" si="7"/>
        <v>1.8996978747022317E-2</v>
      </c>
    </row>
    <row r="247" spans="10:16" x14ac:dyDescent="0.25">
      <c r="J247" s="5">
        <v>44917</v>
      </c>
      <c r="K247" s="15">
        <v>237.07662999999999</v>
      </c>
      <c r="L247" s="10">
        <f t="shared" si="6"/>
        <v>-2.5528771602120453E-2</v>
      </c>
      <c r="N247" s="5">
        <v>44917</v>
      </c>
      <c r="O247" s="15">
        <v>82.769531000000001</v>
      </c>
      <c r="P247" s="10">
        <f t="shared" si="7"/>
        <v>-2.304304776225246E-2</v>
      </c>
    </row>
    <row r="248" spans="10:16" x14ac:dyDescent="0.25">
      <c r="J248" s="5">
        <v>44918</v>
      </c>
      <c r="K248" s="15">
        <v>237.614105</v>
      </c>
      <c r="L248" s="10">
        <f t="shared" si="6"/>
        <v>2.2670939771667945E-3</v>
      </c>
      <c r="N248" s="5">
        <v>44918</v>
      </c>
      <c r="O248" s="15">
        <v>85.408501000000001</v>
      </c>
      <c r="P248" s="10">
        <f t="shared" si="7"/>
        <v>3.1883350891525539E-2</v>
      </c>
    </row>
    <row r="249" spans="10:16" x14ac:dyDescent="0.25">
      <c r="J249" s="5">
        <v>44922</v>
      </c>
      <c r="K249" s="15">
        <v>235.852386</v>
      </c>
      <c r="L249" s="10">
        <f t="shared" si="6"/>
        <v>-7.4142021156530227E-3</v>
      </c>
      <c r="N249" s="5">
        <v>44922</v>
      </c>
      <c r="O249" s="15">
        <v>86.320862000000005</v>
      </c>
      <c r="P249" s="10">
        <f t="shared" si="7"/>
        <v>1.0682320721212566E-2</v>
      </c>
    </row>
    <row r="250" spans="10:16" x14ac:dyDescent="0.25">
      <c r="J250" s="5">
        <v>44923</v>
      </c>
      <c r="K250" s="15">
        <v>233.43373099999999</v>
      </c>
      <c r="L250" s="10">
        <f t="shared" si="6"/>
        <v>-1.0254952434528269E-2</v>
      </c>
      <c r="N250" s="5">
        <v>44923</v>
      </c>
      <c r="O250" s="15">
        <v>84.388228999999995</v>
      </c>
      <c r="P250" s="10">
        <f t="shared" si="7"/>
        <v>-2.2388944633106301E-2</v>
      </c>
    </row>
    <row r="251" spans="10:16" x14ac:dyDescent="0.25">
      <c r="J251" s="5">
        <v>44924</v>
      </c>
      <c r="K251" s="15">
        <v>239.883453</v>
      </c>
      <c r="L251" s="10">
        <f t="shared" si="6"/>
        <v>2.7629777292125825E-2</v>
      </c>
      <c r="N251" s="5">
        <v>44924</v>
      </c>
      <c r="O251" s="15">
        <v>85.271156000000005</v>
      </c>
      <c r="P251" s="10">
        <f t="shared" si="7"/>
        <v>1.0462679575844748E-2</v>
      </c>
    </row>
    <row r="252" spans="10:16" x14ac:dyDescent="0.25">
      <c r="J252" s="5">
        <v>44925</v>
      </c>
      <c r="K252" s="15">
        <v>238.69901999999999</v>
      </c>
      <c r="L252" s="10">
        <f t="shared" si="6"/>
        <v>-4.9375352288263613E-3</v>
      </c>
      <c r="N252" s="5">
        <v>44925</v>
      </c>
      <c r="O252" s="15">
        <v>85.810730000000007</v>
      </c>
      <c r="P252" s="10">
        <f t="shared" si="7"/>
        <v>6.3277434634520695E-3</v>
      </c>
    </row>
  </sheetData>
  <mergeCells count="4">
    <mergeCell ref="A1:B1"/>
    <mergeCell ref="A7:B7"/>
    <mergeCell ref="D1:E1"/>
    <mergeCell ref="G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12F4-E791-4B12-80B1-343940AED352}">
  <dimension ref="C1:H251"/>
  <sheetViews>
    <sheetView workbookViewId="0">
      <selection activeCell="E16" sqref="E16"/>
    </sheetView>
  </sheetViews>
  <sheetFormatPr defaultColWidth="28.28515625" defaultRowHeight="15" x14ac:dyDescent="0.25"/>
  <cols>
    <col min="1" max="1" width="19.140625" customWidth="1"/>
    <col min="2" max="2" width="10.28515625" customWidth="1"/>
    <col min="3" max="3" width="12.5703125" style="4" customWidth="1"/>
    <col min="4" max="4" width="17.85546875" style="4" customWidth="1"/>
    <col min="5" max="5" width="14.42578125" style="4" customWidth="1"/>
    <col min="6" max="6" width="13" customWidth="1"/>
    <col min="7" max="7" width="19.7109375" bestFit="1" customWidth="1"/>
    <col min="8" max="8" width="20.42578125" customWidth="1"/>
    <col min="9" max="9" width="13.7109375" customWidth="1"/>
    <col min="10" max="10" width="15.140625" customWidth="1"/>
    <col min="11" max="11" width="15.85546875" customWidth="1"/>
    <col min="12" max="12" width="15.7109375" customWidth="1"/>
    <col min="13" max="13" width="18.140625" customWidth="1"/>
  </cols>
  <sheetData>
    <row r="1" spans="3:8" x14ac:dyDescent="0.25">
      <c r="C1" s="22" t="s">
        <v>31</v>
      </c>
      <c r="D1" s="22" t="s">
        <v>32</v>
      </c>
      <c r="E1"/>
      <c r="G1" s="23" t="s">
        <v>33</v>
      </c>
      <c r="H1" s="24">
        <v>1000000</v>
      </c>
    </row>
    <row r="2" spans="3:8" x14ac:dyDescent="0.25">
      <c r="C2" s="4">
        <v>1</v>
      </c>
      <c r="D2" s="25">
        <v>-0.1395004836170303</v>
      </c>
      <c r="E2"/>
      <c r="G2" s="23" t="s">
        <v>34</v>
      </c>
      <c r="H2" s="26">
        <v>0.95</v>
      </c>
    </row>
    <row r="3" spans="3:8" x14ac:dyDescent="0.25">
      <c r="C3" s="4">
        <v>2</v>
      </c>
      <c r="D3" s="25">
        <v>-0.12878097394648899</v>
      </c>
      <c r="E3"/>
      <c r="G3" s="23" t="s">
        <v>35</v>
      </c>
      <c r="H3" s="27">
        <f>(D6+D7)/2</f>
        <v>-9.5876406653103791E-2</v>
      </c>
    </row>
    <row r="4" spans="3:8" x14ac:dyDescent="0.25">
      <c r="C4" s="4">
        <v>3</v>
      </c>
      <c r="D4" s="25">
        <v>-0.10798202625983119</v>
      </c>
      <c r="E4"/>
      <c r="G4" s="23" t="s">
        <v>36</v>
      </c>
      <c r="H4" s="28">
        <f>H3*H1</f>
        <v>-95876.406653103797</v>
      </c>
    </row>
    <row r="5" spans="3:8" x14ac:dyDescent="0.25">
      <c r="C5" s="4">
        <v>4</v>
      </c>
      <c r="D5" s="25">
        <v>-0.10787377956349452</v>
      </c>
      <c r="E5"/>
      <c r="G5" s="23" t="s">
        <v>37</v>
      </c>
      <c r="H5" s="27">
        <f>AVERAGE(D2:D6)</f>
        <v>-0.11632487460792222</v>
      </c>
    </row>
    <row r="6" spans="3:8" x14ac:dyDescent="0.25">
      <c r="C6" s="29">
        <v>5</v>
      </c>
      <c r="D6" s="30">
        <v>-9.7487109652766052E-2</v>
      </c>
      <c r="E6"/>
    </row>
    <row r="7" spans="3:8" x14ac:dyDescent="0.25">
      <c r="C7" s="29">
        <v>6</v>
      </c>
      <c r="D7" s="30">
        <v>-9.4265703653441543E-2</v>
      </c>
      <c r="E7"/>
    </row>
    <row r="8" spans="3:8" x14ac:dyDescent="0.25">
      <c r="C8" s="4">
        <v>7</v>
      </c>
      <c r="D8" s="25">
        <v>-8.7590651213556109E-2</v>
      </c>
      <c r="E8"/>
      <c r="G8" s="23" t="s">
        <v>33</v>
      </c>
      <c r="H8" s="24">
        <v>1000000</v>
      </c>
    </row>
    <row r="9" spans="3:8" x14ac:dyDescent="0.25">
      <c r="C9" s="4">
        <v>8</v>
      </c>
      <c r="D9" s="25">
        <v>-8.1613715751653354E-2</v>
      </c>
      <c r="E9"/>
      <c r="G9" s="23" t="s">
        <v>34</v>
      </c>
      <c r="H9" s="26">
        <v>0.9</v>
      </c>
    </row>
    <row r="10" spans="3:8" x14ac:dyDescent="0.25">
      <c r="C10" s="4">
        <v>9</v>
      </c>
      <c r="D10" s="25">
        <v>-7.7200333964757728E-2</v>
      </c>
      <c r="E10"/>
      <c r="G10" s="23" t="s">
        <v>38</v>
      </c>
      <c r="H10" s="27">
        <f>(D11+D12)/2</f>
        <v>-7.3233631111716352E-2</v>
      </c>
    </row>
    <row r="11" spans="3:8" x14ac:dyDescent="0.25">
      <c r="C11" s="29">
        <v>10</v>
      </c>
      <c r="D11" s="30">
        <v>-7.3390167194560318E-2</v>
      </c>
      <c r="E11"/>
      <c r="G11" s="23" t="s">
        <v>39</v>
      </c>
      <c r="H11" s="28">
        <f>H10*H8</f>
        <v>-73233.631111716357</v>
      </c>
    </row>
    <row r="12" spans="3:8" x14ac:dyDescent="0.25">
      <c r="C12" s="29">
        <v>11</v>
      </c>
      <c r="D12" s="30">
        <v>-7.3077095028872371E-2</v>
      </c>
      <c r="E12"/>
      <c r="G12" s="23" t="s">
        <v>40</v>
      </c>
      <c r="H12" s="27">
        <f>AVERAGE(D2:D11)</f>
        <v>-9.9568494481758016E-2</v>
      </c>
    </row>
    <row r="13" spans="3:8" x14ac:dyDescent="0.25">
      <c r="C13" s="4">
        <v>12</v>
      </c>
      <c r="D13" s="25">
        <v>-7.1207999185681228E-2</v>
      </c>
      <c r="E13"/>
    </row>
    <row r="14" spans="3:8" x14ac:dyDescent="0.25">
      <c r="C14" s="4">
        <v>13</v>
      </c>
      <c r="D14" s="25">
        <v>-7.1011267921204616E-2</v>
      </c>
      <c r="E14" s="25"/>
    </row>
    <row r="15" spans="3:8" x14ac:dyDescent="0.25">
      <c r="C15" s="4">
        <v>14</v>
      </c>
      <c r="D15" s="25">
        <v>-6.8018658284768371E-2</v>
      </c>
      <c r="E15" s="25"/>
    </row>
    <row r="16" spans="3:8" x14ac:dyDescent="0.25">
      <c r="C16" s="4">
        <v>15</v>
      </c>
      <c r="D16" s="25">
        <v>-6.7512428956887999E-2</v>
      </c>
      <c r="E16" s="25"/>
    </row>
    <row r="17" spans="3:5" x14ac:dyDescent="0.25">
      <c r="C17" s="4">
        <v>16</v>
      </c>
      <c r="D17" s="25">
        <v>-6.7442636086820246E-2</v>
      </c>
      <c r="E17" s="25"/>
    </row>
    <row r="18" spans="3:5" x14ac:dyDescent="0.25">
      <c r="C18" s="4">
        <v>17</v>
      </c>
      <c r="D18" s="25">
        <v>-6.6916908184850687E-2</v>
      </c>
      <c r="E18" s="25"/>
    </row>
    <row r="19" spans="3:5" x14ac:dyDescent="0.25">
      <c r="C19" s="4">
        <v>18</v>
      </c>
      <c r="D19" s="25">
        <v>-6.5153785179364626E-2</v>
      </c>
      <c r="E19" s="25"/>
    </row>
    <row r="20" spans="3:5" x14ac:dyDescent="0.25">
      <c r="C20" s="4">
        <v>19</v>
      </c>
      <c r="D20" s="25">
        <v>-6.4509449518654449E-2</v>
      </c>
      <c r="E20" s="25"/>
    </row>
    <row r="21" spans="3:5" x14ac:dyDescent="0.25">
      <c r="C21" s="4">
        <v>20</v>
      </c>
      <c r="D21" s="25">
        <v>-6.2179205725904886E-2</v>
      </c>
      <c r="E21" s="25"/>
    </row>
    <row r="22" spans="3:5" x14ac:dyDescent="0.25">
      <c r="C22" s="4">
        <v>21</v>
      </c>
      <c r="D22" s="25">
        <v>-6.0384143846213587E-2</v>
      </c>
      <c r="E22" s="25"/>
    </row>
    <row r="23" spans="3:5" x14ac:dyDescent="0.25">
      <c r="C23" s="4">
        <v>22</v>
      </c>
      <c r="D23" s="25">
        <v>-5.9726538463606649E-2</v>
      </c>
      <c r="E23" s="25"/>
    </row>
    <row r="24" spans="3:5" x14ac:dyDescent="0.25">
      <c r="C24" s="4">
        <v>23</v>
      </c>
      <c r="D24" s="25">
        <v>-5.7773920912531029E-2</v>
      </c>
      <c r="E24" s="25"/>
    </row>
    <row r="25" spans="3:5" x14ac:dyDescent="0.25">
      <c r="C25" s="4">
        <v>24</v>
      </c>
      <c r="D25" s="25">
        <v>-5.5428906506280344E-2</v>
      </c>
      <c r="E25" s="25"/>
    </row>
    <row r="26" spans="3:5" x14ac:dyDescent="0.25">
      <c r="C26" s="4">
        <v>25</v>
      </c>
      <c r="D26" s="25">
        <v>-5.2973782584050985E-2</v>
      </c>
      <c r="E26" s="25"/>
    </row>
    <row r="27" spans="3:5" x14ac:dyDescent="0.25">
      <c r="C27" s="4">
        <v>26</v>
      </c>
      <c r="D27" s="25">
        <v>-5.2719702123810552E-2</v>
      </c>
      <c r="E27" s="25"/>
    </row>
    <row r="28" spans="3:5" x14ac:dyDescent="0.25">
      <c r="C28" s="4">
        <v>27</v>
      </c>
      <c r="D28" s="25">
        <v>-5.250984330915854E-2</v>
      </c>
      <c r="E28" s="25"/>
    </row>
    <row r="29" spans="3:5" x14ac:dyDescent="0.25">
      <c r="C29" s="4">
        <v>28</v>
      </c>
      <c r="D29" s="25">
        <v>-4.9524077734782027E-2</v>
      </c>
      <c r="E29" s="25"/>
    </row>
    <row r="30" spans="3:5" x14ac:dyDescent="0.25">
      <c r="C30" s="4">
        <v>29</v>
      </c>
      <c r="D30" s="25">
        <v>-4.816042431295349E-2</v>
      </c>
      <c r="E30" s="25"/>
    </row>
    <row r="31" spans="3:5" x14ac:dyDescent="0.25">
      <c r="C31" s="4">
        <v>30</v>
      </c>
      <c r="D31" s="25">
        <v>-4.5008117073170685E-2</v>
      </c>
      <c r="E31" s="25"/>
    </row>
    <row r="32" spans="3:5" x14ac:dyDescent="0.25">
      <c r="C32" s="4">
        <v>31</v>
      </c>
      <c r="D32" s="25">
        <v>-4.2684126300418679E-2</v>
      </c>
      <c r="E32" s="25"/>
    </row>
    <row r="33" spans="3:5" x14ac:dyDescent="0.25">
      <c r="C33" s="4">
        <v>32</v>
      </c>
      <c r="D33" s="25">
        <v>-4.2309131186931373E-2</v>
      </c>
      <c r="E33" s="25"/>
    </row>
    <row r="34" spans="3:5" x14ac:dyDescent="0.25">
      <c r="C34" s="4">
        <v>33</v>
      </c>
      <c r="D34" s="25">
        <v>-4.2070337827844834E-2</v>
      </c>
      <c r="E34" s="25"/>
    </row>
    <row r="35" spans="3:5" x14ac:dyDescent="0.25">
      <c r="C35" s="4">
        <v>34</v>
      </c>
      <c r="D35" s="25">
        <v>-4.0124117698738686E-2</v>
      </c>
      <c r="E35" s="25"/>
    </row>
    <row r="36" spans="3:5" x14ac:dyDescent="0.25">
      <c r="C36" s="4">
        <v>35</v>
      </c>
      <c r="D36" s="25">
        <v>-3.8055184604243578E-2</v>
      </c>
      <c r="E36" s="25"/>
    </row>
    <row r="37" spans="3:5" x14ac:dyDescent="0.25">
      <c r="C37" s="4">
        <v>36</v>
      </c>
      <c r="D37" s="25">
        <v>-3.7788581299520077E-2</v>
      </c>
      <c r="E37" s="25"/>
    </row>
    <row r="38" spans="3:5" x14ac:dyDescent="0.25">
      <c r="C38" s="4">
        <v>37</v>
      </c>
      <c r="D38" s="25">
        <v>-3.5837399076760861E-2</v>
      </c>
      <c r="E38" s="25"/>
    </row>
    <row r="39" spans="3:5" x14ac:dyDescent="0.25">
      <c r="C39" s="4">
        <v>38</v>
      </c>
      <c r="D39" s="25">
        <v>-3.4618368463102796E-2</v>
      </c>
      <c r="E39" s="25"/>
    </row>
    <row r="40" spans="3:5" x14ac:dyDescent="0.25">
      <c r="C40" s="4">
        <v>39</v>
      </c>
      <c r="D40" s="25">
        <v>-3.3788270945532523E-2</v>
      </c>
      <c r="E40" s="25"/>
    </row>
    <row r="41" spans="3:5" x14ac:dyDescent="0.25">
      <c r="C41" s="4">
        <v>40</v>
      </c>
      <c r="D41" s="25">
        <v>-3.3638546700660715E-2</v>
      </c>
      <c r="E41" s="25"/>
    </row>
    <row r="42" spans="3:5" x14ac:dyDescent="0.25">
      <c r="C42" s="4">
        <v>41</v>
      </c>
      <c r="D42" s="25">
        <v>-3.3210837925050904E-2</v>
      </c>
      <c r="E42" s="25"/>
    </row>
    <row r="43" spans="3:5" x14ac:dyDescent="0.25">
      <c r="C43" s="4">
        <v>42</v>
      </c>
      <c r="D43" s="25">
        <v>-3.2496887605997574E-2</v>
      </c>
      <c r="E43" s="25"/>
    </row>
    <row r="44" spans="3:5" x14ac:dyDescent="0.25">
      <c r="C44" s="4">
        <v>43</v>
      </c>
      <c r="D44" s="25">
        <v>-3.137366483516478E-2</v>
      </c>
      <c r="E44" s="25"/>
    </row>
    <row r="45" spans="3:5" x14ac:dyDescent="0.25">
      <c r="C45" s="4">
        <v>44</v>
      </c>
      <c r="D45" s="25">
        <v>-3.1215817664478101E-2</v>
      </c>
      <c r="E45" s="25"/>
    </row>
    <row r="46" spans="3:5" x14ac:dyDescent="0.25">
      <c r="C46" s="4">
        <v>45</v>
      </c>
      <c r="D46" s="25">
        <v>-3.0214317351578941E-2</v>
      </c>
      <c r="E46" s="25"/>
    </row>
    <row r="47" spans="3:5" x14ac:dyDescent="0.25">
      <c r="C47" s="4">
        <v>46</v>
      </c>
      <c r="D47" s="25">
        <v>-2.9907586728569427E-2</v>
      </c>
      <c r="E47" s="25"/>
    </row>
    <row r="48" spans="3:5" x14ac:dyDescent="0.25">
      <c r="C48" s="4">
        <v>47</v>
      </c>
      <c r="D48" s="25">
        <v>-2.9838369515011502E-2</v>
      </c>
      <c r="E48" s="25"/>
    </row>
    <row r="49" spans="3:5" x14ac:dyDescent="0.25">
      <c r="C49" s="4">
        <v>48</v>
      </c>
      <c r="D49" s="25">
        <v>-2.7699715751323732E-2</v>
      </c>
      <c r="E49" s="25"/>
    </row>
    <row r="50" spans="3:5" x14ac:dyDescent="0.25">
      <c r="C50" s="4">
        <v>49</v>
      </c>
      <c r="D50" s="25">
        <v>-2.6956891690386696E-2</v>
      </c>
      <c r="E50" s="25"/>
    </row>
    <row r="51" spans="3:5" x14ac:dyDescent="0.25">
      <c r="C51" s="4">
        <v>50</v>
      </c>
      <c r="D51" s="25">
        <v>-2.6466797963007643E-2</v>
      </c>
      <c r="E51" s="25"/>
    </row>
    <row r="52" spans="3:5" x14ac:dyDescent="0.25">
      <c r="C52" s="4">
        <v>51</v>
      </c>
      <c r="D52" s="25">
        <v>-2.6363109429379385E-2</v>
      </c>
      <c r="E52" s="25"/>
    </row>
    <row r="53" spans="3:5" x14ac:dyDescent="0.25">
      <c r="C53" s="4">
        <v>52</v>
      </c>
      <c r="D53" s="25">
        <v>-2.636124475921256E-2</v>
      </c>
      <c r="E53" s="25"/>
    </row>
    <row r="54" spans="3:5" x14ac:dyDescent="0.25">
      <c r="C54" s="4">
        <v>53</v>
      </c>
      <c r="D54" s="25">
        <v>-2.6289625969462573E-2</v>
      </c>
      <c r="E54" s="25"/>
    </row>
    <row r="55" spans="3:5" x14ac:dyDescent="0.25">
      <c r="C55" s="4">
        <v>54</v>
      </c>
      <c r="D55" s="25">
        <v>-2.572078469148838E-2</v>
      </c>
      <c r="E55" s="25"/>
    </row>
    <row r="56" spans="3:5" x14ac:dyDescent="0.25">
      <c r="C56" s="4">
        <v>55</v>
      </c>
      <c r="D56" s="25">
        <v>-2.5639159857148153E-2</v>
      </c>
      <c r="E56" s="25"/>
    </row>
    <row r="57" spans="3:5" x14ac:dyDescent="0.25">
      <c r="C57" s="4">
        <v>56</v>
      </c>
      <c r="D57" s="25">
        <v>-2.5023514352055878E-2</v>
      </c>
      <c r="E57" s="25"/>
    </row>
    <row r="58" spans="3:5" x14ac:dyDescent="0.25">
      <c r="C58" s="4">
        <v>57</v>
      </c>
      <c r="D58" s="25">
        <v>-2.4407703879216713E-2</v>
      </c>
      <c r="E58" s="25"/>
    </row>
    <row r="59" spans="3:5" x14ac:dyDescent="0.25">
      <c r="C59" s="4">
        <v>58</v>
      </c>
      <c r="D59" s="25">
        <v>-2.3294292815028601E-2</v>
      </c>
      <c r="E59" s="25"/>
    </row>
    <row r="60" spans="3:5" x14ac:dyDescent="0.25">
      <c r="C60" s="4">
        <v>59</v>
      </c>
      <c r="D60" s="25">
        <v>-2.2206183805968359E-2</v>
      </c>
      <c r="E60" s="25"/>
    </row>
    <row r="61" spans="3:5" x14ac:dyDescent="0.25">
      <c r="C61" s="4">
        <v>60</v>
      </c>
      <c r="D61" s="25">
        <v>-2.1479720136987457E-2</v>
      </c>
      <c r="E61" s="25"/>
    </row>
    <row r="62" spans="3:5" x14ac:dyDescent="0.25">
      <c r="C62" s="4">
        <v>61</v>
      </c>
      <c r="D62" s="25">
        <v>-2.1043687071312937E-2</v>
      </c>
      <c r="E62" s="25"/>
    </row>
    <row r="63" spans="3:5" x14ac:dyDescent="0.25">
      <c r="C63" s="4">
        <v>62</v>
      </c>
      <c r="D63" s="25">
        <v>-2.0910132212499231E-2</v>
      </c>
      <c r="E63" s="25"/>
    </row>
    <row r="64" spans="3:5" x14ac:dyDescent="0.25">
      <c r="C64" s="4">
        <v>63</v>
      </c>
      <c r="D64" s="25">
        <v>-2.0599158770677382E-2</v>
      </c>
      <c r="E64" s="25"/>
    </row>
    <row r="65" spans="3:5" x14ac:dyDescent="0.25">
      <c r="C65" s="4">
        <v>64</v>
      </c>
      <c r="D65" s="25">
        <v>-2.0535550493117501E-2</v>
      </c>
      <c r="E65" s="25"/>
    </row>
    <row r="66" spans="3:5" x14ac:dyDescent="0.25">
      <c r="C66" s="4">
        <v>65</v>
      </c>
      <c r="D66" s="25">
        <v>-2.0472785068218431E-2</v>
      </c>
      <c r="E66" s="25"/>
    </row>
    <row r="67" spans="3:5" x14ac:dyDescent="0.25">
      <c r="C67" s="4">
        <v>66</v>
      </c>
      <c r="D67" s="25">
        <v>-1.7877705827549488E-2</v>
      </c>
      <c r="E67" s="25"/>
    </row>
    <row r="68" spans="3:5" x14ac:dyDescent="0.25">
      <c r="C68" s="4">
        <v>67</v>
      </c>
      <c r="D68" s="25">
        <v>-1.7864360245808186E-2</v>
      </c>
      <c r="E68" s="25"/>
    </row>
    <row r="69" spans="3:5" x14ac:dyDescent="0.25">
      <c r="C69" s="4">
        <v>68</v>
      </c>
      <c r="D69" s="25">
        <v>-1.6687252695542755E-2</v>
      </c>
      <c r="E69" s="25"/>
    </row>
    <row r="70" spans="3:5" x14ac:dyDescent="0.25">
      <c r="C70" s="4">
        <v>69</v>
      </c>
      <c r="D70" s="25">
        <v>-1.653807629126948E-2</v>
      </c>
      <c r="E70" s="25"/>
    </row>
    <row r="71" spans="3:5" x14ac:dyDescent="0.25">
      <c r="C71" s="4">
        <v>70</v>
      </c>
      <c r="D71" s="25">
        <v>-1.5691689962548647E-2</v>
      </c>
      <c r="E71" s="25"/>
    </row>
    <row r="72" spans="3:5" x14ac:dyDescent="0.25">
      <c r="C72" s="4">
        <v>71</v>
      </c>
      <c r="D72" s="25">
        <v>-1.5607443651461302E-2</v>
      </c>
      <c r="E72" s="25"/>
    </row>
    <row r="73" spans="3:5" x14ac:dyDescent="0.25">
      <c r="C73" s="4">
        <v>72</v>
      </c>
      <c r="D73" s="25">
        <v>-1.5572169834948833E-2</v>
      </c>
      <c r="E73" s="25"/>
    </row>
    <row r="74" spans="3:5" x14ac:dyDescent="0.25">
      <c r="C74" s="4">
        <v>73</v>
      </c>
      <c r="D74" s="25">
        <v>-1.5564435271034745E-2</v>
      </c>
      <c r="E74" s="25"/>
    </row>
    <row r="75" spans="3:5" x14ac:dyDescent="0.25">
      <c r="C75" s="4">
        <v>74</v>
      </c>
      <c r="D75" s="25">
        <v>-1.5324698568563323E-2</v>
      </c>
      <c r="E75" s="25"/>
    </row>
    <row r="76" spans="3:5" x14ac:dyDescent="0.25">
      <c r="C76" s="4">
        <v>75</v>
      </c>
      <c r="D76" s="25">
        <v>-1.5100601183431917E-2</v>
      </c>
      <c r="E76" s="25"/>
    </row>
    <row r="77" spans="3:5" x14ac:dyDescent="0.25">
      <c r="C77" s="4">
        <v>76</v>
      </c>
      <c r="D77" s="25">
        <v>-1.4811974551700675E-2</v>
      </c>
      <c r="E77" s="25"/>
    </row>
    <row r="78" spans="3:5" x14ac:dyDescent="0.25">
      <c r="C78" s="4">
        <v>77</v>
      </c>
      <c r="D78" s="25">
        <v>-1.4625680667446489E-2</v>
      </c>
      <c r="E78" s="25"/>
    </row>
    <row r="79" spans="3:5" x14ac:dyDescent="0.25">
      <c r="C79" s="4">
        <v>78</v>
      </c>
      <c r="D79" s="25">
        <v>-1.4499200779223688E-2</v>
      </c>
      <c r="E79" s="25"/>
    </row>
    <row r="80" spans="3:5" x14ac:dyDescent="0.25">
      <c r="C80" s="4">
        <v>79</v>
      </c>
      <c r="D80" s="25">
        <v>-1.4249091579648387E-2</v>
      </c>
      <c r="E80" s="25"/>
    </row>
    <row r="81" spans="3:5" x14ac:dyDescent="0.25">
      <c r="C81" s="4">
        <v>80</v>
      </c>
      <c r="D81" s="25">
        <v>-1.3848490788641223E-2</v>
      </c>
      <c r="E81" s="25"/>
    </row>
    <row r="82" spans="3:5" x14ac:dyDescent="0.25">
      <c r="C82" s="4">
        <v>81</v>
      </c>
      <c r="D82" s="25">
        <v>-1.2660226667613825E-2</v>
      </c>
      <c r="E82" s="25"/>
    </row>
    <row r="83" spans="3:5" x14ac:dyDescent="0.25">
      <c r="C83" s="4">
        <v>82</v>
      </c>
      <c r="D83" s="25">
        <v>-1.1701033319238675E-2</v>
      </c>
      <c r="E83" s="25"/>
    </row>
    <row r="84" spans="3:5" x14ac:dyDescent="0.25">
      <c r="C84" s="4">
        <v>83</v>
      </c>
      <c r="D84" s="25">
        <v>-1.1559802772091055E-2</v>
      </c>
      <c r="E84" s="25"/>
    </row>
    <row r="85" spans="3:5" x14ac:dyDescent="0.25">
      <c r="C85" s="4">
        <v>84</v>
      </c>
      <c r="D85" s="25">
        <v>-1.1557794485895018E-2</v>
      </c>
      <c r="E85" s="25"/>
    </row>
    <row r="86" spans="3:5" x14ac:dyDescent="0.25">
      <c r="C86" s="4">
        <v>85</v>
      </c>
      <c r="D86" s="25">
        <v>-1.1480896424526842E-2</v>
      </c>
      <c r="E86" s="25"/>
    </row>
    <row r="87" spans="3:5" x14ac:dyDescent="0.25">
      <c r="C87" s="4">
        <v>86</v>
      </c>
      <c r="D87" s="25">
        <v>-1.1371907660484876E-2</v>
      </c>
      <c r="E87" s="25"/>
    </row>
    <row r="88" spans="3:5" x14ac:dyDescent="0.25">
      <c r="C88" s="4">
        <v>87</v>
      </c>
      <c r="D88" s="25">
        <v>-1.1254327231883255E-2</v>
      </c>
      <c r="E88" s="25"/>
    </row>
    <row r="89" spans="3:5" x14ac:dyDescent="0.25">
      <c r="C89" s="4">
        <v>88</v>
      </c>
      <c r="D89" s="25">
        <v>-1.1159249764373241E-2</v>
      </c>
      <c r="E89" s="25"/>
    </row>
    <row r="90" spans="3:5" x14ac:dyDescent="0.25">
      <c r="C90" s="4">
        <v>89</v>
      </c>
      <c r="D90" s="25">
        <v>-1.1076090769313826E-2</v>
      </c>
      <c r="E90" s="25"/>
    </row>
    <row r="91" spans="3:5" x14ac:dyDescent="0.25">
      <c r="C91" s="4">
        <v>90</v>
      </c>
      <c r="D91" s="25">
        <v>-9.7985569053721123E-3</v>
      </c>
      <c r="E91" s="25"/>
    </row>
    <row r="92" spans="3:5" x14ac:dyDescent="0.25">
      <c r="C92" s="4">
        <v>91</v>
      </c>
      <c r="D92" s="25">
        <v>-9.5057873114692548E-3</v>
      </c>
      <c r="E92" s="25"/>
    </row>
    <row r="93" spans="3:5" x14ac:dyDescent="0.25">
      <c r="C93" s="4">
        <v>92</v>
      </c>
      <c r="D93" s="25">
        <v>-9.4816544130953088E-3</v>
      </c>
      <c r="E93" s="25"/>
    </row>
    <row r="94" spans="3:5" x14ac:dyDescent="0.25">
      <c r="C94" s="4">
        <v>93</v>
      </c>
      <c r="D94" s="25">
        <v>-9.4770913484134786E-3</v>
      </c>
      <c r="E94" s="25"/>
    </row>
    <row r="95" spans="3:5" x14ac:dyDescent="0.25">
      <c r="C95" s="4">
        <v>94</v>
      </c>
      <c r="D95" s="25">
        <v>-9.3335177417986342E-3</v>
      </c>
      <c r="E95" s="25"/>
    </row>
    <row r="96" spans="3:5" x14ac:dyDescent="0.25">
      <c r="C96" s="4">
        <v>95</v>
      </c>
      <c r="D96" s="25">
        <v>-8.9922139544649261E-3</v>
      </c>
      <c r="E96" s="25"/>
    </row>
    <row r="97" spans="3:5" x14ac:dyDescent="0.25">
      <c r="C97" s="4">
        <v>96</v>
      </c>
      <c r="D97" s="25">
        <v>-8.4430200048834694E-3</v>
      </c>
      <c r="E97" s="25"/>
    </row>
    <row r="98" spans="3:5" x14ac:dyDescent="0.25">
      <c r="C98" s="4">
        <v>97</v>
      </c>
      <c r="D98" s="25">
        <v>-7.7408415269809615E-3</v>
      </c>
      <c r="E98" s="25"/>
    </row>
    <row r="99" spans="3:5" x14ac:dyDescent="0.25">
      <c r="C99" s="4">
        <v>98</v>
      </c>
      <c r="D99" s="25">
        <v>-7.6887222746092956E-3</v>
      </c>
      <c r="E99" s="25"/>
    </row>
    <row r="100" spans="3:5" x14ac:dyDescent="0.25">
      <c r="C100" s="4">
        <v>99</v>
      </c>
      <c r="D100" s="25">
        <v>-7.5832775071629594E-3</v>
      </c>
      <c r="E100" s="25"/>
    </row>
    <row r="101" spans="3:5" x14ac:dyDescent="0.25">
      <c r="C101" s="4">
        <v>100</v>
      </c>
      <c r="D101" s="25">
        <v>-7.4768563133622715E-3</v>
      </c>
      <c r="E101" s="25"/>
    </row>
    <row r="102" spans="3:5" x14ac:dyDescent="0.25">
      <c r="D102" s="25"/>
      <c r="E102" s="25"/>
    </row>
    <row r="103" spans="3:5" x14ac:dyDescent="0.25">
      <c r="D103" s="25"/>
      <c r="E103" s="25"/>
    </row>
    <row r="104" spans="3:5" x14ac:dyDescent="0.25">
      <c r="D104" s="25"/>
      <c r="E104" s="25"/>
    </row>
    <row r="105" spans="3:5" x14ac:dyDescent="0.25">
      <c r="D105" s="25"/>
      <c r="E105" s="25"/>
    </row>
    <row r="106" spans="3:5" x14ac:dyDescent="0.25">
      <c r="D106" s="25"/>
      <c r="E106" s="25"/>
    </row>
    <row r="107" spans="3:5" x14ac:dyDescent="0.25">
      <c r="D107" s="25"/>
      <c r="E107" s="25"/>
    </row>
    <row r="108" spans="3:5" x14ac:dyDescent="0.25">
      <c r="D108" s="25"/>
      <c r="E108" s="25"/>
    </row>
    <row r="109" spans="3:5" x14ac:dyDescent="0.25">
      <c r="D109" s="25"/>
      <c r="E109" s="25"/>
    </row>
    <row r="110" spans="3:5" x14ac:dyDescent="0.25">
      <c r="D110" s="25"/>
      <c r="E110" s="25"/>
    </row>
    <row r="111" spans="3:5" x14ac:dyDescent="0.25">
      <c r="D111" s="25"/>
      <c r="E111" s="25"/>
    </row>
    <row r="112" spans="3:5" x14ac:dyDescent="0.25">
      <c r="D112" s="25"/>
      <c r="E112" s="25"/>
    </row>
    <row r="113" spans="4:5" x14ac:dyDescent="0.25">
      <c r="D113" s="25"/>
      <c r="E113" s="25"/>
    </row>
    <row r="114" spans="4:5" x14ac:dyDescent="0.25">
      <c r="D114" s="25"/>
      <c r="E114" s="25"/>
    </row>
    <row r="115" spans="4:5" x14ac:dyDescent="0.25">
      <c r="D115" s="25"/>
      <c r="E115" s="25"/>
    </row>
    <row r="116" spans="4:5" x14ac:dyDescent="0.25">
      <c r="D116" s="25"/>
      <c r="E116" s="25"/>
    </row>
    <row r="117" spans="4:5" x14ac:dyDescent="0.25">
      <c r="D117" s="25"/>
      <c r="E117" s="25"/>
    </row>
    <row r="118" spans="4:5" x14ac:dyDescent="0.25">
      <c r="D118" s="25"/>
      <c r="E118" s="25"/>
    </row>
    <row r="119" spans="4:5" x14ac:dyDescent="0.25">
      <c r="D119" s="25"/>
      <c r="E119" s="25"/>
    </row>
    <row r="120" spans="4:5" x14ac:dyDescent="0.25">
      <c r="D120" s="25"/>
      <c r="E120" s="25"/>
    </row>
    <row r="121" spans="4:5" x14ac:dyDescent="0.25">
      <c r="D121" s="25"/>
      <c r="E121" s="25"/>
    </row>
    <row r="122" spans="4:5" x14ac:dyDescent="0.25">
      <c r="D122" s="25"/>
      <c r="E122" s="25"/>
    </row>
    <row r="123" spans="4:5" x14ac:dyDescent="0.25">
      <c r="D123" s="25"/>
      <c r="E123" s="25"/>
    </row>
    <row r="124" spans="4:5" x14ac:dyDescent="0.25">
      <c r="D124" s="25"/>
      <c r="E124" s="25"/>
    </row>
    <row r="125" spans="4:5" x14ac:dyDescent="0.25">
      <c r="D125" s="25"/>
      <c r="E125" s="25"/>
    </row>
    <row r="126" spans="4:5" x14ac:dyDescent="0.25">
      <c r="D126" s="25"/>
      <c r="E126" s="25"/>
    </row>
    <row r="127" spans="4:5" x14ac:dyDescent="0.25">
      <c r="D127" s="25"/>
      <c r="E127" s="25"/>
    </row>
    <row r="128" spans="4:5" x14ac:dyDescent="0.25">
      <c r="D128" s="25"/>
      <c r="E128" s="25"/>
    </row>
    <row r="129" spans="4:5" x14ac:dyDescent="0.25">
      <c r="D129" s="25"/>
      <c r="E129" s="25"/>
    </row>
    <row r="130" spans="4:5" x14ac:dyDescent="0.25">
      <c r="D130" s="25"/>
      <c r="E130" s="25"/>
    </row>
    <row r="131" spans="4:5" x14ac:dyDescent="0.25">
      <c r="D131" s="25"/>
      <c r="E131" s="25"/>
    </row>
    <row r="132" spans="4:5" x14ac:dyDescent="0.25">
      <c r="D132" s="25"/>
      <c r="E132" s="25"/>
    </row>
    <row r="133" spans="4:5" x14ac:dyDescent="0.25">
      <c r="D133" s="25"/>
      <c r="E133" s="25"/>
    </row>
    <row r="134" spans="4:5" x14ac:dyDescent="0.25">
      <c r="D134" s="25"/>
      <c r="E134" s="25"/>
    </row>
    <row r="135" spans="4:5" x14ac:dyDescent="0.25">
      <c r="D135" s="25"/>
      <c r="E135" s="25"/>
    </row>
    <row r="136" spans="4:5" x14ac:dyDescent="0.25">
      <c r="D136" s="25"/>
      <c r="E136" s="25"/>
    </row>
    <row r="137" spans="4:5" x14ac:dyDescent="0.25">
      <c r="D137" s="25"/>
      <c r="E137" s="25"/>
    </row>
    <row r="138" spans="4:5" x14ac:dyDescent="0.25">
      <c r="D138" s="25"/>
      <c r="E138" s="25"/>
    </row>
    <row r="139" spans="4:5" x14ac:dyDescent="0.25">
      <c r="D139" s="25"/>
      <c r="E139" s="25"/>
    </row>
    <row r="140" spans="4:5" x14ac:dyDescent="0.25">
      <c r="D140" s="25"/>
      <c r="E140" s="25"/>
    </row>
    <row r="141" spans="4:5" x14ac:dyDescent="0.25">
      <c r="D141" s="25"/>
      <c r="E141" s="25"/>
    </row>
    <row r="142" spans="4:5" x14ac:dyDescent="0.25">
      <c r="D142" s="25"/>
      <c r="E142" s="25"/>
    </row>
    <row r="143" spans="4:5" x14ac:dyDescent="0.25">
      <c r="D143" s="25"/>
      <c r="E143" s="25"/>
    </row>
    <row r="144" spans="4:5" x14ac:dyDescent="0.25">
      <c r="D144" s="25"/>
      <c r="E144" s="25"/>
    </row>
    <row r="145" spans="4:5" x14ac:dyDescent="0.25">
      <c r="D145" s="25"/>
      <c r="E145" s="25"/>
    </row>
    <row r="146" spans="4:5" x14ac:dyDescent="0.25">
      <c r="D146" s="25"/>
      <c r="E146" s="25"/>
    </row>
    <row r="147" spans="4:5" x14ac:dyDescent="0.25">
      <c r="D147" s="25"/>
      <c r="E147" s="25"/>
    </row>
    <row r="148" spans="4:5" x14ac:dyDescent="0.25">
      <c r="D148" s="25"/>
      <c r="E148" s="25"/>
    </row>
    <row r="149" spans="4:5" x14ac:dyDescent="0.25">
      <c r="D149" s="25"/>
      <c r="E149" s="25"/>
    </row>
    <row r="150" spans="4:5" x14ac:dyDescent="0.25">
      <c r="D150" s="25"/>
      <c r="E150" s="25"/>
    </row>
    <row r="151" spans="4:5" x14ac:dyDescent="0.25">
      <c r="D151" s="25"/>
      <c r="E151" s="25"/>
    </row>
    <row r="152" spans="4:5" x14ac:dyDescent="0.25">
      <c r="D152" s="25"/>
      <c r="E152" s="25"/>
    </row>
    <row r="153" spans="4:5" x14ac:dyDescent="0.25">
      <c r="D153" s="25"/>
      <c r="E153" s="25"/>
    </row>
    <row r="154" spans="4:5" x14ac:dyDescent="0.25">
      <c r="D154" s="25"/>
      <c r="E154" s="25"/>
    </row>
    <row r="155" spans="4:5" x14ac:dyDescent="0.25">
      <c r="D155" s="25"/>
      <c r="E155" s="25"/>
    </row>
    <row r="156" spans="4:5" x14ac:dyDescent="0.25">
      <c r="D156" s="25"/>
      <c r="E156" s="25"/>
    </row>
    <row r="157" spans="4:5" x14ac:dyDescent="0.25">
      <c r="D157" s="25"/>
      <c r="E157" s="25"/>
    </row>
    <row r="158" spans="4:5" x14ac:dyDescent="0.25">
      <c r="D158" s="25"/>
      <c r="E158" s="25"/>
    </row>
    <row r="159" spans="4:5" x14ac:dyDescent="0.25">
      <c r="D159" s="25"/>
      <c r="E159" s="25"/>
    </row>
    <row r="160" spans="4:5" x14ac:dyDescent="0.25">
      <c r="D160" s="25"/>
      <c r="E160" s="25"/>
    </row>
    <row r="161" spans="4:5" x14ac:dyDescent="0.25">
      <c r="D161" s="25"/>
      <c r="E161" s="25"/>
    </row>
    <row r="162" spans="4:5" x14ac:dyDescent="0.25">
      <c r="D162" s="25"/>
      <c r="E162" s="25"/>
    </row>
    <row r="163" spans="4:5" x14ac:dyDescent="0.25">
      <c r="D163" s="25"/>
      <c r="E163" s="25"/>
    </row>
    <row r="164" spans="4:5" x14ac:dyDescent="0.25">
      <c r="D164" s="25"/>
      <c r="E164" s="25"/>
    </row>
    <row r="165" spans="4:5" x14ac:dyDescent="0.25">
      <c r="D165" s="25"/>
      <c r="E165" s="25"/>
    </row>
    <row r="166" spans="4:5" x14ac:dyDescent="0.25">
      <c r="D166" s="25"/>
      <c r="E166" s="25"/>
    </row>
    <row r="167" spans="4:5" x14ac:dyDescent="0.25">
      <c r="D167" s="25"/>
      <c r="E167" s="25"/>
    </row>
    <row r="168" spans="4:5" x14ac:dyDescent="0.25">
      <c r="D168" s="25"/>
      <c r="E168" s="25"/>
    </row>
    <row r="169" spans="4:5" x14ac:dyDescent="0.25">
      <c r="D169" s="25"/>
      <c r="E169" s="25"/>
    </row>
    <row r="170" spans="4:5" x14ac:dyDescent="0.25">
      <c r="D170" s="25"/>
      <c r="E170" s="25"/>
    </row>
    <row r="171" spans="4:5" x14ac:dyDescent="0.25">
      <c r="D171" s="25"/>
      <c r="E171" s="25"/>
    </row>
    <row r="172" spans="4:5" x14ac:dyDescent="0.25">
      <c r="D172" s="25"/>
      <c r="E172" s="25"/>
    </row>
    <row r="173" spans="4:5" x14ac:dyDescent="0.25">
      <c r="D173" s="25"/>
      <c r="E173" s="25"/>
    </row>
    <row r="174" spans="4:5" x14ac:dyDescent="0.25">
      <c r="D174" s="25"/>
      <c r="E174" s="25"/>
    </row>
    <row r="175" spans="4:5" x14ac:dyDescent="0.25">
      <c r="D175" s="25"/>
      <c r="E175" s="25"/>
    </row>
    <row r="176" spans="4:5" x14ac:dyDescent="0.25">
      <c r="D176" s="25"/>
      <c r="E176" s="25"/>
    </row>
    <row r="177" spans="4:5" x14ac:dyDescent="0.25">
      <c r="D177" s="25"/>
      <c r="E177" s="25"/>
    </row>
    <row r="178" spans="4:5" x14ac:dyDescent="0.25">
      <c r="D178" s="25"/>
      <c r="E178" s="25"/>
    </row>
    <row r="179" spans="4:5" x14ac:dyDescent="0.25">
      <c r="D179" s="25"/>
      <c r="E179" s="25"/>
    </row>
    <row r="180" spans="4:5" x14ac:dyDescent="0.25">
      <c r="D180" s="25"/>
      <c r="E180" s="25"/>
    </row>
    <row r="181" spans="4:5" x14ac:dyDescent="0.25">
      <c r="D181" s="25"/>
      <c r="E181" s="25"/>
    </row>
    <row r="182" spans="4:5" x14ac:dyDescent="0.25">
      <c r="D182" s="25"/>
      <c r="E182" s="25"/>
    </row>
    <row r="183" spans="4:5" x14ac:dyDescent="0.25">
      <c r="D183" s="25"/>
      <c r="E183" s="25"/>
    </row>
    <row r="184" spans="4:5" x14ac:dyDescent="0.25">
      <c r="D184" s="25"/>
      <c r="E184" s="25"/>
    </row>
    <row r="185" spans="4:5" x14ac:dyDescent="0.25">
      <c r="D185" s="25"/>
      <c r="E185" s="25"/>
    </row>
    <row r="186" spans="4:5" x14ac:dyDescent="0.25">
      <c r="D186" s="25"/>
      <c r="E186" s="25"/>
    </row>
    <row r="187" spans="4:5" x14ac:dyDescent="0.25">
      <c r="D187" s="25"/>
      <c r="E187" s="25"/>
    </row>
    <row r="188" spans="4:5" x14ac:dyDescent="0.25">
      <c r="D188" s="25"/>
      <c r="E188" s="25"/>
    </row>
    <row r="189" spans="4:5" x14ac:dyDescent="0.25">
      <c r="D189" s="25"/>
      <c r="E189" s="25"/>
    </row>
    <row r="190" spans="4:5" x14ac:dyDescent="0.25">
      <c r="D190" s="25"/>
      <c r="E190" s="25"/>
    </row>
    <row r="191" spans="4:5" x14ac:dyDescent="0.25">
      <c r="D191" s="25"/>
      <c r="E191" s="25"/>
    </row>
    <row r="192" spans="4:5" x14ac:dyDescent="0.25">
      <c r="D192" s="25"/>
      <c r="E192" s="25"/>
    </row>
    <row r="193" spans="4:5" x14ac:dyDescent="0.25">
      <c r="D193" s="25"/>
      <c r="E193" s="25"/>
    </row>
    <row r="194" spans="4:5" x14ac:dyDescent="0.25">
      <c r="D194" s="25"/>
      <c r="E194" s="25"/>
    </row>
    <row r="195" spans="4:5" x14ac:dyDescent="0.25">
      <c r="D195" s="25"/>
      <c r="E195" s="25"/>
    </row>
    <row r="196" spans="4:5" x14ac:dyDescent="0.25">
      <c r="D196" s="25"/>
      <c r="E196" s="25"/>
    </row>
    <row r="197" spans="4:5" x14ac:dyDescent="0.25">
      <c r="D197" s="25"/>
      <c r="E197" s="25"/>
    </row>
    <row r="198" spans="4:5" x14ac:dyDescent="0.25">
      <c r="D198" s="25"/>
      <c r="E198" s="25"/>
    </row>
    <row r="199" spans="4:5" x14ac:dyDescent="0.25">
      <c r="D199" s="25"/>
      <c r="E199" s="25"/>
    </row>
    <row r="200" spans="4:5" x14ac:dyDescent="0.25">
      <c r="D200" s="25"/>
      <c r="E200" s="25"/>
    </row>
    <row r="201" spans="4:5" x14ac:dyDescent="0.25">
      <c r="D201" s="25"/>
      <c r="E201" s="25"/>
    </row>
    <row r="202" spans="4:5" x14ac:dyDescent="0.25">
      <c r="D202" s="25"/>
      <c r="E202" s="25"/>
    </row>
    <row r="203" spans="4:5" x14ac:dyDescent="0.25">
      <c r="D203" s="25"/>
      <c r="E203" s="25"/>
    </row>
    <row r="204" spans="4:5" x14ac:dyDescent="0.25">
      <c r="D204" s="25"/>
      <c r="E204" s="25"/>
    </row>
    <row r="205" spans="4:5" x14ac:dyDescent="0.25">
      <c r="D205" s="25"/>
      <c r="E205" s="25"/>
    </row>
    <row r="206" spans="4:5" x14ac:dyDescent="0.25">
      <c r="D206" s="25"/>
      <c r="E206" s="25"/>
    </row>
    <row r="207" spans="4:5" x14ac:dyDescent="0.25">
      <c r="D207" s="25"/>
      <c r="E207" s="25"/>
    </row>
    <row r="208" spans="4:5" x14ac:dyDescent="0.25">
      <c r="D208" s="25"/>
      <c r="E208" s="25"/>
    </row>
    <row r="209" spans="4:5" x14ac:dyDescent="0.25">
      <c r="D209" s="25"/>
      <c r="E209" s="25"/>
    </row>
    <row r="210" spans="4:5" x14ac:dyDescent="0.25">
      <c r="D210" s="25"/>
      <c r="E210" s="25"/>
    </row>
    <row r="211" spans="4:5" x14ac:dyDescent="0.25">
      <c r="D211" s="25"/>
      <c r="E211" s="25"/>
    </row>
    <row r="212" spans="4:5" x14ac:dyDescent="0.25">
      <c r="D212" s="25"/>
      <c r="E212" s="25"/>
    </row>
    <row r="213" spans="4:5" x14ac:dyDescent="0.25">
      <c r="D213" s="25"/>
      <c r="E213" s="25"/>
    </row>
    <row r="214" spans="4:5" x14ac:dyDescent="0.25">
      <c r="D214" s="25"/>
      <c r="E214" s="25"/>
    </row>
    <row r="215" spans="4:5" x14ac:dyDescent="0.25">
      <c r="D215" s="25"/>
      <c r="E215" s="25"/>
    </row>
    <row r="216" spans="4:5" x14ac:dyDescent="0.25">
      <c r="D216" s="25"/>
      <c r="E216" s="25"/>
    </row>
    <row r="217" spans="4:5" x14ac:dyDescent="0.25">
      <c r="D217" s="25"/>
      <c r="E217" s="25"/>
    </row>
    <row r="218" spans="4:5" x14ac:dyDescent="0.25">
      <c r="D218" s="25"/>
      <c r="E218" s="25"/>
    </row>
    <row r="219" spans="4:5" x14ac:dyDescent="0.25">
      <c r="D219" s="25"/>
      <c r="E219" s="25"/>
    </row>
    <row r="220" spans="4:5" x14ac:dyDescent="0.25">
      <c r="D220" s="25"/>
      <c r="E220" s="25"/>
    </row>
    <row r="221" spans="4:5" x14ac:dyDescent="0.25">
      <c r="D221" s="25"/>
      <c r="E221" s="25"/>
    </row>
    <row r="222" spans="4:5" x14ac:dyDescent="0.25">
      <c r="D222" s="25"/>
      <c r="E222" s="25"/>
    </row>
    <row r="223" spans="4:5" x14ac:dyDescent="0.25">
      <c r="D223" s="25"/>
      <c r="E223" s="25"/>
    </row>
    <row r="224" spans="4:5" x14ac:dyDescent="0.25">
      <c r="D224" s="25"/>
      <c r="E224" s="25"/>
    </row>
    <row r="225" spans="4:5" x14ac:dyDescent="0.25">
      <c r="D225" s="25"/>
      <c r="E225" s="25"/>
    </row>
    <row r="226" spans="4:5" x14ac:dyDescent="0.25">
      <c r="D226" s="25"/>
      <c r="E226" s="25"/>
    </row>
    <row r="227" spans="4:5" x14ac:dyDescent="0.25">
      <c r="D227" s="25"/>
      <c r="E227" s="25"/>
    </row>
    <row r="228" spans="4:5" x14ac:dyDescent="0.25">
      <c r="D228" s="25"/>
      <c r="E228" s="25"/>
    </row>
    <row r="229" spans="4:5" x14ac:dyDescent="0.25">
      <c r="D229" s="25"/>
      <c r="E229" s="25"/>
    </row>
    <row r="230" spans="4:5" x14ac:dyDescent="0.25">
      <c r="D230" s="25"/>
      <c r="E230" s="25"/>
    </row>
    <row r="231" spans="4:5" x14ac:dyDescent="0.25">
      <c r="D231" s="25"/>
      <c r="E231" s="25"/>
    </row>
    <row r="232" spans="4:5" x14ac:dyDescent="0.25">
      <c r="D232" s="25"/>
      <c r="E232" s="25"/>
    </row>
    <row r="233" spans="4:5" x14ac:dyDescent="0.25">
      <c r="D233" s="25"/>
      <c r="E233" s="25"/>
    </row>
    <row r="234" spans="4:5" x14ac:dyDescent="0.25">
      <c r="D234" s="25"/>
      <c r="E234" s="25"/>
    </row>
    <row r="235" spans="4:5" x14ac:dyDescent="0.25">
      <c r="D235" s="25"/>
      <c r="E235" s="25"/>
    </row>
    <row r="236" spans="4:5" x14ac:dyDescent="0.25">
      <c r="D236" s="25"/>
      <c r="E236" s="25"/>
    </row>
    <row r="237" spans="4:5" x14ac:dyDescent="0.25">
      <c r="D237" s="25"/>
      <c r="E237" s="25"/>
    </row>
    <row r="238" spans="4:5" x14ac:dyDescent="0.25">
      <c r="D238" s="25"/>
      <c r="E238" s="25"/>
    </row>
    <row r="239" spans="4:5" x14ac:dyDescent="0.25">
      <c r="D239" s="25"/>
      <c r="E239" s="25"/>
    </row>
    <row r="240" spans="4:5" x14ac:dyDescent="0.25">
      <c r="D240" s="25"/>
      <c r="E240" s="25"/>
    </row>
    <row r="241" spans="4:5" x14ac:dyDescent="0.25">
      <c r="D241" s="25"/>
      <c r="E241" s="25"/>
    </row>
    <row r="242" spans="4:5" x14ac:dyDescent="0.25">
      <c r="D242" s="25"/>
      <c r="E242" s="25"/>
    </row>
    <row r="243" spans="4:5" x14ac:dyDescent="0.25">
      <c r="D243" s="25"/>
      <c r="E243" s="25"/>
    </row>
    <row r="244" spans="4:5" x14ac:dyDescent="0.25">
      <c r="D244" s="25"/>
      <c r="E244" s="25"/>
    </row>
    <row r="245" spans="4:5" x14ac:dyDescent="0.25">
      <c r="D245" s="25"/>
      <c r="E245" s="25"/>
    </row>
    <row r="246" spans="4:5" x14ac:dyDescent="0.25">
      <c r="D246" s="25"/>
      <c r="E246" s="25"/>
    </row>
    <row r="247" spans="4:5" x14ac:dyDescent="0.25">
      <c r="D247" s="25"/>
      <c r="E247" s="25"/>
    </row>
    <row r="248" spans="4:5" x14ac:dyDescent="0.25">
      <c r="D248" s="25"/>
      <c r="E248" s="25"/>
    </row>
    <row r="249" spans="4:5" x14ac:dyDescent="0.25">
      <c r="D249" s="25"/>
      <c r="E249" s="25"/>
    </row>
    <row r="250" spans="4:5" x14ac:dyDescent="0.25">
      <c r="D250" s="25"/>
      <c r="E250" s="25"/>
    </row>
    <row r="251" spans="4:5" x14ac:dyDescent="0.25">
      <c r="D251" s="25"/>
      <c r="E251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59A-0338-4F4E-A6C6-00633606F26F}">
  <dimension ref="A1:N8"/>
  <sheetViews>
    <sheetView zoomScale="115" zoomScaleNormal="115" workbookViewId="0">
      <selection activeCell="L5" sqref="L5"/>
    </sheetView>
  </sheetViews>
  <sheetFormatPr defaultRowHeight="15" x14ac:dyDescent="0.25"/>
  <cols>
    <col min="1" max="1" width="12.85546875" style="4" bestFit="1" customWidth="1"/>
    <col min="3" max="3" width="11" style="4" customWidth="1"/>
    <col min="4" max="4" width="11.42578125" style="4" customWidth="1"/>
    <col min="5" max="6" width="12.28515625" style="4" customWidth="1"/>
    <col min="7" max="7" width="13.28515625" style="4" customWidth="1"/>
    <col min="9" max="9" width="12.28515625" bestFit="1" customWidth="1"/>
    <col min="10" max="10" width="9.85546875" bestFit="1" customWidth="1"/>
    <col min="12" max="12" width="13.140625" style="4" customWidth="1"/>
    <col min="13" max="13" width="11.42578125" style="4" bestFit="1" customWidth="1"/>
    <col min="14" max="14" width="11.42578125" bestFit="1" customWidth="1"/>
    <col min="18" max="18" width="12.140625" bestFit="1" customWidth="1"/>
    <col min="21" max="21" width="12.140625" bestFit="1" customWidth="1"/>
  </cols>
  <sheetData>
    <row r="1" spans="1:14" x14ac:dyDescent="0.25">
      <c r="A1" s="48" t="s">
        <v>60</v>
      </c>
      <c r="B1" s="7">
        <v>0.95</v>
      </c>
      <c r="D1" s="48" t="s">
        <v>57</v>
      </c>
      <c r="E1" s="6">
        <v>0.5</v>
      </c>
    </row>
    <row r="2" spans="1:14" x14ac:dyDescent="0.25">
      <c r="A2" s="48" t="s">
        <v>61</v>
      </c>
      <c r="B2" s="2">
        <v>1.65</v>
      </c>
      <c r="D2" s="48" t="s">
        <v>62</v>
      </c>
      <c r="E2" s="6">
        <f>E1*E6*E7</f>
        <v>4.2000000000000006E-3</v>
      </c>
    </row>
    <row r="3" spans="1:14" x14ac:dyDescent="0.25">
      <c r="A3" s="20"/>
      <c r="D3" s="20"/>
    </row>
    <row r="5" spans="1:14" ht="30" x14ac:dyDescent="0.25">
      <c r="A5" s="48" t="s">
        <v>63</v>
      </c>
      <c r="B5" s="48" t="s">
        <v>56</v>
      </c>
      <c r="C5" s="48" t="s">
        <v>30</v>
      </c>
      <c r="D5" s="48" t="s">
        <v>59</v>
      </c>
      <c r="E5" s="48" t="s">
        <v>42</v>
      </c>
      <c r="F5" s="48" t="s">
        <v>58</v>
      </c>
      <c r="G5" s="49" t="s">
        <v>64</v>
      </c>
      <c r="I5" s="49" t="s">
        <v>65</v>
      </c>
      <c r="J5" s="49" t="s">
        <v>66</v>
      </c>
      <c r="L5" s="49" t="s">
        <v>68</v>
      </c>
      <c r="M5" s="49" t="s">
        <v>67</v>
      </c>
      <c r="N5" s="49" t="s">
        <v>67</v>
      </c>
    </row>
    <row r="6" spans="1:14" x14ac:dyDescent="0.25">
      <c r="A6" s="6" t="s">
        <v>12</v>
      </c>
      <c r="B6" s="2">
        <v>2000</v>
      </c>
      <c r="C6" s="6">
        <v>0.4</v>
      </c>
      <c r="D6" s="9">
        <f>E6^2</f>
        <v>3.5999999999999999E-3</v>
      </c>
      <c r="E6" s="18">
        <v>0.06</v>
      </c>
      <c r="F6" s="14">
        <v>0.4</v>
      </c>
      <c r="G6" s="14">
        <f>B6 * E6 * B2</f>
        <v>198</v>
      </c>
      <c r="I6" s="2"/>
      <c r="J6" s="2"/>
      <c r="L6" s="13">
        <f>F6 * (J8/B8)</f>
        <v>6.4827993953229801E-2</v>
      </c>
      <c r="M6" s="14">
        <f>L6 * C6 * B8</f>
        <v>129.65598790645961</v>
      </c>
      <c r="N6" s="46">
        <f>J8 * F6 * C6</f>
        <v>129.65598790645961</v>
      </c>
    </row>
    <row r="7" spans="1:14" x14ac:dyDescent="0.25">
      <c r="A7" s="6" t="s">
        <v>11</v>
      </c>
      <c r="B7" s="2">
        <v>3000</v>
      </c>
      <c r="C7" s="6">
        <v>0.6</v>
      </c>
      <c r="D7" s="9">
        <f>E7^2</f>
        <v>1.9600000000000003E-2</v>
      </c>
      <c r="E7" s="18">
        <v>0.14000000000000001</v>
      </c>
      <c r="F7" s="14">
        <v>1.4</v>
      </c>
      <c r="G7" s="14">
        <f>B7 * E7 * B2</f>
        <v>693</v>
      </c>
      <c r="I7" s="2"/>
      <c r="J7" s="2"/>
      <c r="L7" s="13">
        <f>F7 * (J8/B8)</f>
        <v>0.22689797883630428</v>
      </c>
      <c r="M7" s="14">
        <f>L7 * C7 * B8</f>
        <v>680.69393650891277</v>
      </c>
      <c r="N7" s="46">
        <f>J8 * C7 * F7</f>
        <v>680.69393650891277</v>
      </c>
    </row>
    <row r="8" spans="1:14" x14ac:dyDescent="0.25">
      <c r="A8" s="34" t="s">
        <v>17</v>
      </c>
      <c r="B8" s="39">
        <f>SUM(B6:B7)</f>
        <v>5000</v>
      </c>
      <c r="C8" s="34">
        <f>SUM(C6:C7)</f>
        <v>1</v>
      </c>
      <c r="D8" s="41">
        <f>C6^2 * E6^2 + C7^2 * E7 ^ 2 + 2 * C6 * C7 * E2</f>
        <v>9.6480000000000003E-3</v>
      </c>
      <c r="E8" s="41">
        <f>D8 ^ 0.5</f>
        <v>9.8224233262469401E-2</v>
      </c>
      <c r="F8" s="14">
        <v>1</v>
      </c>
      <c r="G8" s="42">
        <f xml:space="preserve"> B8 * E8 * B2</f>
        <v>810.34992441537247</v>
      </c>
      <c r="I8" s="42">
        <f>G6+G7</f>
        <v>891</v>
      </c>
      <c r="J8" s="42">
        <f>B8 * E8 * B2</f>
        <v>810.34992441537247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DC42-C98E-4B0A-AA2E-DA7B3266A3B2}">
  <dimension ref="B1:H251"/>
  <sheetViews>
    <sheetView workbookViewId="0">
      <selection activeCell="D7" sqref="D7"/>
    </sheetView>
  </sheetViews>
  <sheetFormatPr defaultColWidth="28.28515625" defaultRowHeight="15" x14ac:dyDescent="0.25"/>
  <cols>
    <col min="1" max="1" width="10.28515625" customWidth="1"/>
    <col min="2" max="2" width="12.5703125" style="4" customWidth="1"/>
    <col min="3" max="3" width="17.85546875" style="4" customWidth="1"/>
    <col min="4" max="4" width="13" customWidth="1"/>
    <col min="5" max="5" width="17.5703125" bestFit="1" customWidth="1"/>
    <col min="6" max="6" width="16.7109375" customWidth="1"/>
    <col min="7" max="7" width="13.7109375" customWidth="1"/>
    <col min="8" max="8" width="52.140625" bestFit="1" customWidth="1"/>
    <col min="9" max="9" width="15.85546875" customWidth="1"/>
    <col min="10" max="10" width="15.7109375" customWidth="1"/>
    <col min="11" max="11" width="18.140625" customWidth="1"/>
  </cols>
  <sheetData>
    <row r="1" spans="2:8" x14ac:dyDescent="0.25">
      <c r="B1" s="22" t="s">
        <v>31</v>
      </c>
      <c r="C1" s="22" t="s">
        <v>32</v>
      </c>
      <c r="E1" s="23" t="s">
        <v>33</v>
      </c>
      <c r="F1" s="24">
        <v>1000000</v>
      </c>
    </row>
    <row r="2" spans="2:8" x14ac:dyDescent="0.25">
      <c r="B2" s="4">
        <v>1</v>
      </c>
      <c r="C2" s="43">
        <v>-0.1395004836170303</v>
      </c>
      <c r="E2" s="23" t="s">
        <v>41</v>
      </c>
      <c r="F2">
        <v>1.65</v>
      </c>
      <c r="H2" t="s">
        <v>55</v>
      </c>
    </row>
    <row r="3" spans="2:8" x14ac:dyDescent="0.25">
      <c r="B3" s="4">
        <v>2</v>
      </c>
      <c r="C3" s="43">
        <v>-0.12878097394648899</v>
      </c>
      <c r="E3" s="23" t="s">
        <v>42</v>
      </c>
      <c r="F3" s="27">
        <f>_xlfn.STDEV.S(C2:C101)</f>
        <v>2.8598243283218253E-2</v>
      </c>
    </row>
    <row r="4" spans="2:8" x14ac:dyDescent="0.25">
      <c r="B4" s="4">
        <v>3</v>
      </c>
      <c r="C4" s="43">
        <v>-0.10798202625983119</v>
      </c>
      <c r="E4" s="23" t="s">
        <v>8</v>
      </c>
      <c r="F4" s="26">
        <v>0.02</v>
      </c>
    </row>
    <row r="5" spans="2:8" x14ac:dyDescent="0.25">
      <c r="B5" s="4">
        <v>4</v>
      </c>
      <c r="C5" s="43">
        <v>-0.10787377956349452</v>
      </c>
      <c r="E5" s="23" t="s">
        <v>36</v>
      </c>
      <c r="F5" s="28">
        <f>F1 * (F4 - (F2*F3))</f>
        <v>-27187.10141731011</v>
      </c>
    </row>
    <row r="6" spans="2:8" x14ac:dyDescent="0.25">
      <c r="B6" s="4">
        <v>5</v>
      </c>
      <c r="C6" s="44">
        <v>-9.7487109652766052E-2</v>
      </c>
      <c r="E6" s="23" t="s">
        <v>43</v>
      </c>
      <c r="F6" s="32">
        <f>SUM(C2:C6) / 5</f>
        <v>-0.11632487460792222</v>
      </c>
    </row>
    <row r="7" spans="2:8" x14ac:dyDescent="0.25">
      <c r="B7" s="4">
        <v>6</v>
      </c>
      <c r="C7" s="44">
        <v>-9.4265703653441543E-2</v>
      </c>
    </row>
    <row r="8" spans="2:8" x14ac:dyDescent="0.25">
      <c r="B8" s="4">
        <v>7</v>
      </c>
      <c r="C8" s="31">
        <v>-8.7590651213556109E-2</v>
      </c>
      <c r="E8" s="23" t="s">
        <v>33</v>
      </c>
      <c r="F8" s="24">
        <v>1000000</v>
      </c>
    </row>
    <row r="9" spans="2:8" x14ac:dyDescent="0.25">
      <c r="B9" s="4">
        <v>8</v>
      </c>
      <c r="C9" s="31">
        <v>-8.1613715751653354E-2</v>
      </c>
      <c r="E9" s="23" t="s">
        <v>44</v>
      </c>
      <c r="F9">
        <v>2.33</v>
      </c>
    </row>
    <row r="10" spans="2:8" x14ac:dyDescent="0.25">
      <c r="B10" s="4">
        <v>9</v>
      </c>
      <c r="C10" s="31">
        <v>-7.7200333964757728E-2</v>
      </c>
      <c r="E10" s="23" t="s">
        <v>42</v>
      </c>
      <c r="F10" s="27">
        <f>_xlfn.STDEV.S(C2:C101)</f>
        <v>2.8598243283218253E-2</v>
      </c>
    </row>
    <row r="11" spans="2:8" x14ac:dyDescent="0.25">
      <c r="B11" s="4">
        <v>10</v>
      </c>
      <c r="C11" s="31">
        <v>-7.3390167194560318E-2</v>
      </c>
      <c r="E11" s="23" t="s">
        <v>8</v>
      </c>
      <c r="F11" s="26">
        <v>0.02</v>
      </c>
    </row>
    <row r="12" spans="2:8" x14ac:dyDescent="0.25">
      <c r="B12" s="4">
        <v>11</v>
      </c>
      <c r="C12" s="31">
        <v>-7.3077095028872371E-2</v>
      </c>
      <c r="E12" s="23" t="s">
        <v>45</v>
      </c>
      <c r="F12" s="28">
        <f>F8 * (F11 - (F9*F10))</f>
        <v>-46633.906849898529</v>
      </c>
    </row>
    <row r="13" spans="2:8" x14ac:dyDescent="0.25">
      <c r="B13" s="4">
        <v>12</v>
      </c>
      <c r="C13" s="25">
        <v>-7.1207999185681228E-2</v>
      </c>
      <c r="E13" s="23" t="s">
        <v>46</v>
      </c>
      <c r="F13" s="32">
        <f>SUM(C2:C3) / 2</f>
        <v>-0.13414072878175964</v>
      </c>
    </row>
    <row r="14" spans="2:8" x14ac:dyDescent="0.25">
      <c r="B14" s="4">
        <v>13</v>
      </c>
      <c r="C14" s="25">
        <v>-7.1011267921204616E-2</v>
      </c>
    </row>
    <row r="15" spans="2:8" x14ac:dyDescent="0.25">
      <c r="B15" s="4">
        <v>14</v>
      </c>
      <c r="C15" s="25">
        <v>-6.8018658284768371E-2</v>
      </c>
    </row>
    <row r="16" spans="2:8" x14ac:dyDescent="0.25">
      <c r="B16" s="4">
        <v>15</v>
      </c>
      <c r="C16" s="25">
        <v>-6.7512428956887999E-2</v>
      </c>
    </row>
    <row r="17" spans="2:3" x14ac:dyDescent="0.25">
      <c r="B17" s="4">
        <v>16</v>
      </c>
      <c r="C17" s="25">
        <v>-6.7442636086820246E-2</v>
      </c>
    </row>
    <row r="18" spans="2:3" x14ac:dyDescent="0.25">
      <c r="B18" s="4">
        <v>17</v>
      </c>
      <c r="C18" s="25">
        <v>-6.6916908184850687E-2</v>
      </c>
    </row>
    <row r="19" spans="2:3" x14ac:dyDescent="0.25">
      <c r="B19" s="4">
        <v>18</v>
      </c>
      <c r="C19" s="25">
        <v>-6.5153785179364626E-2</v>
      </c>
    </row>
    <row r="20" spans="2:3" x14ac:dyDescent="0.25">
      <c r="B20" s="4">
        <v>19</v>
      </c>
      <c r="C20" s="25">
        <v>-6.4509449518654449E-2</v>
      </c>
    </row>
    <row r="21" spans="2:3" x14ac:dyDescent="0.25">
      <c r="B21" s="4">
        <v>20</v>
      </c>
      <c r="C21" s="25">
        <v>-6.2179205725904886E-2</v>
      </c>
    </row>
    <row r="22" spans="2:3" x14ac:dyDescent="0.25">
      <c r="B22" s="4">
        <v>21</v>
      </c>
      <c r="C22" s="25">
        <v>-6.0384143846213587E-2</v>
      </c>
    </row>
    <row r="23" spans="2:3" x14ac:dyDescent="0.25">
      <c r="B23" s="4">
        <v>22</v>
      </c>
      <c r="C23" s="25">
        <v>-5.9726538463606649E-2</v>
      </c>
    </row>
    <row r="24" spans="2:3" x14ac:dyDescent="0.25">
      <c r="B24" s="4">
        <v>23</v>
      </c>
      <c r="C24" s="25">
        <v>-5.7773920912531029E-2</v>
      </c>
    </row>
    <row r="25" spans="2:3" x14ac:dyDescent="0.25">
      <c r="B25" s="4">
        <v>24</v>
      </c>
      <c r="C25" s="25">
        <v>-5.5428906506280344E-2</v>
      </c>
    </row>
    <row r="26" spans="2:3" x14ac:dyDescent="0.25">
      <c r="B26" s="4">
        <v>25</v>
      </c>
      <c r="C26" s="25">
        <v>-5.2973782584050985E-2</v>
      </c>
    </row>
    <row r="27" spans="2:3" x14ac:dyDescent="0.25">
      <c r="B27" s="4">
        <v>26</v>
      </c>
      <c r="C27" s="25">
        <v>-5.2719702123810552E-2</v>
      </c>
    </row>
    <row r="28" spans="2:3" x14ac:dyDescent="0.25">
      <c r="B28" s="4">
        <v>27</v>
      </c>
      <c r="C28" s="25">
        <v>-5.250984330915854E-2</v>
      </c>
    </row>
    <row r="29" spans="2:3" x14ac:dyDescent="0.25">
      <c r="B29" s="4">
        <v>28</v>
      </c>
      <c r="C29" s="25">
        <v>-4.9524077734782027E-2</v>
      </c>
    </row>
    <row r="30" spans="2:3" x14ac:dyDescent="0.25">
      <c r="B30" s="4">
        <v>29</v>
      </c>
      <c r="C30" s="25">
        <v>-4.816042431295349E-2</v>
      </c>
    </row>
    <row r="31" spans="2:3" x14ac:dyDescent="0.25">
      <c r="B31" s="4">
        <v>30</v>
      </c>
      <c r="C31" s="25">
        <v>-4.5008117073170685E-2</v>
      </c>
    </row>
    <row r="32" spans="2:3" x14ac:dyDescent="0.25">
      <c r="B32" s="4">
        <v>31</v>
      </c>
      <c r="C32" s="25">
        <v>-4.2684126300418679E-2</v>
      </c>
    </row>
    <row r="33" spans="2:3" x14ac:dyDescent="0.25">
      <c r="B33" s="4">
        <v>32</v>
      </c>
      <c r="C33" s="25">
        <v>-4.2309131186931373E-2</v>
      </c>
    </row>
    <row r="34" spans="2:3" x14ac:dyDescent="0.25">
      <c r="B34" s="4">
        <v>33</v>
      </c>
      <c r="C34" s="25">
        <v>-4.2070337827844834E-2</v>
      </c>
    </row>
    <row r="35" spans="2:3" x14ac:dyDescent="0.25">
      <c r="B35" s="4">
        <v>34</v>
      </c>
      <c r="C35" s="25">
        <v>-4.0124117698738686E-2</v>
      </c>
    </row>
    <row r="36" spans="2:3" x14ac:dyDescent="0.25">
      <c r="B36" s="4">
        <v>35</v>
      </c>
      <c r="C36" s="25">
        <v>-3.8055184604243578E-2</v>
      </c>
    </row>
    <row r="37" spans="2:3" x14ac:dyDescent="0.25">
      <c r="B37" s="4">
        <v>36</v>
      </c>
      <c r="C37" s="25">
        <v>-3.7788581299520077E-2</v>
      </c>
    </row>
    <row r="38" spans="2:3" x14ac:dyDescent="0.25">
      <c r="B38" s="4">
        <v>37</v>
      </c>
      <c r="C38" s="25">
        <v>-3.5837399076760861E-2</v>
      </c>
    </row>
    <row r="39" spans="2:3" x14ac:dyDescent="0.25">
      <c r="B39" s="4">
        <v>38</v>
      </c>
      <c r="C39" s="25">
        <v>-3.4618368463102796E-2</v>
      </c>
    </row>
    <row r="40" spans="2:3" x14ac:dyDescent="0.25">
      <c r="B40" s="4">
        <v>39</v>
      </c>
      <c r="C40" s="25">
        <v>-3.3788270945532523E-2</v>
      </c>
    </row>
    <row r="41" spans="2:3" x14ac:dyDescent="0.25">
      <c r="B41" s="4">
        <v>40</v>
      </c>
      <c r="C41" s="25">
        <v>-3.3638546700660715E-2</v>
      </c>
    </row>
    <row r="42" spans="2:3" x14ac:dyDescent="0.25">
      <c r="B42" s="4">
        <v>41</v>
      </c>
      <c r="C42" s="25">
        <v>-3.3210837925050904E-2</v>
      </c>
    </row>
    <row r="43" spans="2:3" x14ac:dyDescent="0.25">
      <c r="B43" s="4">
        <v>42</v>
      </c>
      <c r="C43" s="25">
        <v>-3.2496887605997574E-2</v>
      </c>
    </row>
    <row r="44" spans="2:3" x14ac:dyDescent="0.25">
      <c r="B44" s="4">
        <v>43</v>
      </c>
      <c r="C44" s="25">
        <v>-3.137366483516478E-2</v>
      </c>
    </row>
    <row r="45" spans="2:3" x14ac:dyDescent="0.25">
      <c r="B45" s="4">
        <v>44</v>
      </c>
      <c r="C45" s="25">
        <v>-3.1215817664478101E-2</v>
      </c>
    </row>
    <row r="46" spans="2:3" x14ac:dyDescent="0.25">
      <c r="B46" s="4">
        <v>45</v>
      </c>
      <c r="C46" s="25">
        <v>-3.0214317351578941E-2</v>
      </c>
    </row>
    <row r="47" spans="2:3" x14ac:dyDescent="0.25">
      <c r="B47" s="4">
        <v>46</v>
      </c>
      <c r="C47" s="25">
        <v>-2.9907586728569427E-2</v>
      </c>
    </row>
    <row r="48" spans="2:3" x14ac:dyDescent="0.25">
      <c r="B48" s="4">
        <v>47</v>
      </c>
      <c r="C48" s="25">
        <v>-2.9838369515011502E-2</v>
      </c>
    </row>
    <row r="49" spans="2:3" x14ac:dyDescent="0.25">
      <c r="B49" s="4">
        <v>48</v>
      </c>
      <c r="C49" s="25">
        <v>-2.7699715751323732E-2</v>
      </c>
    </row>
    <row r="50" spans="2:3" x14ac:dyDescent="0.25">
      <c r="B50" s="4">
        <v>49</v>
      </c>
      <c r="C50" s="25">
        <v>-2.6956891690386696E-2</v>
      </c>
    </row>
    <row r="51" spans="2:3" x14ac:dyDescent="0.25">
      <c r="B51" s="4">
        <v>50</v>
      </c>
      <c r="C51" s="25">
        <v>-2.6466797963007643E-2</v>
      </c>
    </row>
    <row r="52" spans="2:3" x14ac:dyDescent="0.25">
      <c r="B52" s="4">
        <v>51</v>
      </c>
      <c r="C52" s="25">
        <v>-2.6363109429379385E-2</v>
      </c>
    </row>
    <row r="53" spans="2:3" x14ac:dyDescent="0.25">
      <c r="B53" s="4">
        <v>52</v>
      </c>
      <c r="C53" s="25">
        <v>-2.636124475921256E-2</v>
      </c>
    </row>
    <row r="54" spans="2:3" x14ac:dyDescent="0.25">
      <c r="B54" s="4">
        <v>53</v>
      </c>
      <c r="C54" s="25">
        <v>-2.6289625969462573E-2</v>
      </c>
    </row>
    <row r="55" spans="2:3" x14ac:dyDescent="0.25">
      <c r="B55" s="4">
        <v>54</v>
      </c>
      <c r="C55" s="25">
        <v>-2.572078469148838E-2</v>
      </c>
    </row>
    <row r="56" spans="2:3" x14ac:dyDescent="0.25">
      <c r="B56" s="4">
        <v>55</v>
      </c>
      <c r="C56" s="25">
        <v>-2.5639159857148153E-2</v>
      </c>
    </row>
    <row r="57" spans="2:3" x14ac:dyDescent="0.25">
      <c r="B57" s="4">
        <v>56</v>
      </c>
      <c r="C57" s="25">
        <v>-2.5023514352055878E-2</v>
      </c>
    </row>
    <row r="58" spans="2:3" x14ac:dyDescent="0.25">
      <c r="B58" s="4">
        <v>57</v>
      </c>
      <c r="C58" s="25">
        <v>-2.4407703879216713E-2</v>
      </c>
    </row>
    <row r="59" spans="2:3" x14ac:dyDescent="0.25">
      <c r="B59" s="4">
        <v>58</v>
      </c>
      <c r="C59" s="25">
        <v>-2.3294292815028601E-2</v>
      </c>
    </row>
    <row r="60" spans="2:3" x14ac:dyDescent="0.25">
      <c r="B60" s="4">
        <v>59</v>
      </c>
      <c r="C60" s="25">
        <v>-2.2206183805968359E-2</v>
      </c>
    </row>
    <row r="61" spans="2:3" x14ac:dyDescent="0.25">
      <c r="B61" s="4">
        <v>60</v>
      </c>
      <c r="C61" s="25">
        <v>-2.1479720136987457E-2</v>
      </c>
    </row>
    <row r="62" spans="2:3" x14ac:dyDescent="0.25">
      <c r="B62" s="4">
        <v>61</v>
      </c>
      <c r="C62" s="25">
        <v>-2.1043687071312937E-2</v>
      </c>
    </row>
    <row r="63" spans="2:3" x14ac:dyDescent="0.25">
      <c r="B63" s="4">
        <v>62</v>
      </c>
      <c r="C63" s="25">
        <v>-2.0910132212499231E-2</v>
      </c>
    </row>
    <row r="64" spans="2:3" x14ac:dyDescent="0.25">
      <c r="B64" s="4">
        <v>63</v>
      </c>
      <c r="C64" s="25">
        <v>-2.0599158770677382E-2</v>
      </c>
    </row>
    <row r="65" spans="2:3" x14ac:dyDescent="0.25">
      <c r="B65" s="4">
        <v>64</v>
      </c>
      <c r="C65" s="25">
        <v>-2.0535550493117501E-2</v>
      </c>
    </row>
    <row r="66" spans="2:3" x14ac:dyDescent="0.25">
      <c r="B66" s="4">
        <v>65</v>
      </c>
      <c r="C66" s="25">
        <v>-2.0472785068218431E-2</v>
      </c>
    </row>
    <row r="67" spans="2:3" x14ac:dyDescent="0.25">
      <c r="B67" s="4">
        <v>66</v>
      </c>
      <c r="C67" s="25">
        <v>-1.7877705827549488E-2</v>
      </c>
    </row>
    <row r="68" spans="2:3" x14ac:dyDescent="0.25">
      <c r="B68" s="4">
        <v>67</v>
      </c>
      <c r="C68" s="25">
        <v>-1.7864360245808186E-2</v>
      </c>
    </row>
    <row r="69" spans="2:3" x14ac:dyDescent="0.25">
      <c r="B69" s="4">
        <v>68</v>
      </c>
      <c r="C69" s="25">
        <v>-1.6687252695542755E-2</v>
      </c>
    </row>
    <row r="70" spans="2:3" x14ac:dyDescent="0.25">
      <c r="B70" s="4">
        <v>69</v>
      </c>
      <c r="C70" s="25">
        <v>-1.653807629126948E-2</v>
      </c>
    </row>
    <row r="71" spans="2:3" x14ac:dyDescent="0.25">
      <c r="B71" s="4">
        <v>70</v>
      </c>
      <c r="C71" s="25">
        <v>-1.5691689962548647E-2</v>
      </c>
    </row>
    <row r="72" spans="2:3" x14ac:dyDescent="0.25">
      <c r="B72" s="4">
        <v>71</v>
      </c>
      <c r="C72" s="25">
        <v>-1.5607443651461302E-2</v>
      </c>
    </row>
    <row r="73" spans="2:3" x14ac:dyDescent="0.25">
      <c r="B73" s="4">
        <v>72</v>
      </c>
      <c r="C73" s="25">
        <v>-1.5572169834948833E-2</v>
      </c>
    </row>
    <row r="74" spans="2:3" x14ac:dyDescent="0.25">
      <c r="B74" s="4">
        <v>73</v>
      </c>
      <c r="C74" s="25">
        <v>-1.5564435271034745E-2</v>
      </c>
    </row>
    <row r="75" spans="2:3" x14ac:dyDescent="0.25">
      <c r="B75" s="4">
        <v>74</v>
      </c>
      <c r="C75" s="25">
        <v>-1.5324698568563323E-2</v>
      </c>
    </row>
    <row r="76" spans="2:3" x14ac:dyDescent="0.25">
      <c r="B76" s="4">
        <v>75</v>
      </c>
      <c r="C76" s="25">
        <v>-1.5100601183431917E-2</v>
      </c>
    </row>
    <row r="77" spans="2:3" x14ac:dyDescent="0.25">
      <c r="B77" s="4">
        <v>76</v>
      </c>
      <c r="C77" s="25">
        <v>-1.4811974551700675E-2</v>
      </c>
    </row>
    <row r="78" spans="2:3" x14ac:dyDescent="0.25">
      <c r="B78" s="4">
        <v>77</v>
      </c>
      <c r="C78" s="25">
        <v>-1.4625680667446489E-2</v>
      </c>
    </row>
    <row r="79" spans="2:3" x14ac:dyDescent="0.25">
      <c r="B79" s="4">
        <v>78</v>
      </c>
      <c r="C79" s="25">
        <v>-1.4499200779223688E-2</v>
      </c>
    </row>
    <row r="80" spans="2:3" x14ac:dyDescent="0.25">
      <c r="B80" s="4">
        <v>79</v>
      </c>
      <c r="C80" s="25">
        <v>-1.4249091579648387E-2</v>
      </c>
    </row>
    <row r="81" spans="2:3" x14ac:dyDescent="0.25">
      <c r="B81" s="4">
        <v>80</v>
      </c>
      <c r="C81" s="25">
        <v>-1.3848490788641223E-2</v>
      </c>
    </row>
    <row r="82" spans="2:3" x14ac:dyDescent="0.25">
      <c r="B82" s="4">
        <v>81</v>
      </c>
      <c r="C82" s="25">
        <v>-1.2660226667613825E-2</v>
      </c>
    </row>
    <row r="83" spans="2:3" x14ac:dyDescent="0.25">
      <c r="B83" s="4">
        <v>82</v>
      </c>
      <c r="C83" s="25">
        <v>-1.1701033319238675E-2</v>
      </c>
    </row>
    <row r="84" spans="2:3" x14ac:dyDescent="0.25">
      <c r="B84" s="4">
        <v>83</v>
      </c>
      <c r="C84" s="25">
        <v>-1.1559802772091055E-2</v>
      </c>
    </row>
    <row r="85" spans="2:3" x14ac:dyDescent="0.25">
      <c r="B85" s="4">
        <v>84</v>
      </c>
      <c r="C85" s="25">
        <v>-1.1557794485895018E-2</v>
      </c>
    </row>
    <row r="86" spans="2:3" x14ac:dyDescent="0.25">
      <c r="B86" s="4">
        <v>85</v>
      </c>
      <c r="C86" s="25">
        <v>-1.1480896424526842E-2</v>
      </c>
    </row>
    <row r="87" spans="2:3" x14ac:dyDescent="0.25">
      <c r="B87" s="4">
        <v>86</v>
      </c>
      <c r="C87" s="25">
        <v>-1.1371907660484876E-2</v>
      </c>
    </row>
    <row r="88" spans="2:3" x14ac:dyDescent="0.25">
      <c r="B88" s="4">
        <v>87</v>
      </c>
      <c r="C88" s="25">
        <v>-1.1254327231883255E-2</v>
      </c>
    </row>
    <row r="89" spans="2:3" x14ac:dyDescent="0.25">
      <c r="B89" s="4">
        <v>88</v>
      </c>
      <c r="C89" s="25">
        <v>-1.1159249764373241E-2</v>
      </c>
    </row>
    <row r="90" spans="2:3" x14ac:dyDescent="0.25">
      <c r="B90" s="4">
        <v>89</v>
      </c>
      <c r="C90" s="25">
        <v>-1.1076090769313826E-2</v>
      </c>
    </row>
    <row r="91" spans="2:3" x14ac:dyDescent="0.25">
      <c r="B91" s="4">
        <v>90</v>
      </c>
      <c r="C91" s="25">
        <v>-9.7985569053721123E-3</v>
      </c>
    </row>
    <row r="92" spans="2:3" x14ac:dyDescent="0.25">
      <c r="B92" s="4">
        <v>91</v>
      </c>
      <c r="C92" s="25">
        <v>-9.5057873114692548E-3</v>
      </c>
    </row>
    <row r="93" spans="2:3" x14ac:dyDescent="0.25">
      <c r="B93" s="4">
        <v>92</v>
      </c>
      <c r="C93" s="25">
        <v>-9.4816544130953088E-3</v>
      </c>
    </row>
    <row r="94" spans="2:3" x14ac:dyDescent="0.25">
      <c r="B94" s="4">
        <v>93</v>
      </c>
      <c r="C94" s="25">
        <v>-9.4770913484134786E-3</v>
      </c>
    </row>
    <row r="95" spans="2:3" x14ac:dyDescent="0.25">
      <c r="B95" s="4">
        <v>94</v>
      </c>
      <c r="C95" s="25">
        <v>-9.3335177417986342E-3</v>
      </c>
    </row>
    <row r="96" spans="2:3" x14ac:dyDescent="0.25">
      <c r="B96" s="4">
        <v>95</v>
      </c>
      <c r="C96" s="25">
        <v>-8.9922139544649261E-3</v>
      </c>
    </row>
    <row r="97" spans="2:3" x14ac:dyDescent="0.25">
      <c r="B97" s="4">
        <v>96</v>
      </c>
      <c r="C97" s="25">
        <v>-8.4430200048834694E-3</v>
      </c>
    </row>
    <row r="98" spans="2:3" x14ac:dyDescent="0.25">
      <c r="B98" s="4">
        <v>97</v>
      </c>
      <c r="C98" s="25">
        <v>-7.7408415269809615E-3</v>
      </c>
    </row>
    <row r="99" spans="2:3" x14ac:dyDescent="0.25">
      <c r="B99" s="4">
        <v>98</v>
      </c>
      <c r="C99" s="25">
        <v>-7.6887222746092956E-3</v>
      </c>
    </row>
    <row r="100" spans="2:3" x14ac:dyDescent="0.25">
      <c r="B100" s="4">
        <v>99</v>
      </c>
      <c r="C100" s="25">
        <v>-7.5832775071629594E-3</v>
      </c>
    </row>
    <row r="101" spans="2:3" x14ac:dyDescent="0.25">
      <c r="B101" s="4">
        <v>100</v>
      </c>
      <c r="C101" s="25">
        <v>-7.4768563133622715E-3</v>
      </c>
    </row>
    <row r="102" spans="2:3" x14ac:dyDescent="0.25">
      <c r="C102" s="25"/>
    </row>
    <row r="103" spans="2:3" x14ac:dyDescent="0.25">
      <c r="C103" s="25"/>
    </row>
    <row r="104" spans="2:3" x14ac:dyDescent="0.25">
      <c r="C104" s="25"/>
    </row>
    <row r="105" spans="2:3" x14ac:dyDescent="0.25">
      <c r="C105" s="25"/>
    </row>
    <row r="106" spans="2:3" x14ac:dyDescent="0.25">
      <c r="C106" s="25"/>
    </row>
    <row r="107" spans="2:3" x14ac:dyDescent="0.25">
      <c r="C107" s="25"/>
    </row>
    <row r="108" spans="2:3" x14ac:dyDescent="0.25">
      <c r="C108" s="25"/>
    </row>
    <row r="109" spans="2:3" x14ac:dyDescent="0.25">
      <c r="C109" s="25"/>
    </row>
    <row r="110" spans="2:3" x14ac:dyDescent="0.25">
      <c r="C110" s="25"/>
    </row>
    <row r="111" spans="2:3" x14ac:dyDescent="0.25">
      <c r="C111" s="25"/>
    </row>
    <row r="112" spans="2:3" x14ac:dyDescent="0.25">
      <c r="C112" s="25"/>
    </row>
    <row r="113" spans="3:3" x14ac:dyDescent="0.25">
      <c r="C113" s="25"/>
    </row>
    <row r="114" spans="3:3" x14ac:dyDescent="0.25">
      <c r="C114" s="25"/>
    </row>
    <row r="115" spans="3:3" x14ac:dyDescent="0.25">
      <c r="C115" s="25"/>
    </row>
    <row r="116" spans="3:3" x14ac:dyDescent="0.25">
      <c r="C116" s="25"/>
    </row>
    <row r="117" spans="3:3" x14ac:dyDescent="0.25">
      <c r="C117" s="25"/>
    </row>
    <row r="118" spans="3:3" x14ac:dyDescent="0.25">
      <c r="C118" s="25"/>
    </row>
    <row r="119" spans="3:3" x14ac:dyDescent="0.25">
      <c r="C119" s="25"/>
    </row>
    <row r="120" spans="3:3" x14ac:dyDescent="0.25">
      <c r="C120" s="25"/>
    </row>
    <row r="121" spans="3:3" x14ac:dyDescent="0.25">
      <c r="C121" s="25"/>
    </row>
    <row r="122" spans="3:3" x14ac:dyDescent="0.25">
      <c r="C122" s="25"/>
    </row>
    <row r="123" spans="3:3" x14ac:dyDescent="0.25">
      <c r="C123" s="25"/>
    </row>
    <row r="124" spans="3:3" x14ac:dyDescent="0.25">
      <c r="C124" s="25"/>
    </row>
    <row r="125" spans="3:3" x14ac:dyDescent="0.25">
      <c r="C125" s="25"/>
    </row>
    <row r="126" spans="3:3" x14ac:dyDescent="0.25">
      <c r="C126" s="25"/>
    </row>
    <row r="127" spans="3:3" x14ac:dyDescent="0.25">
      <c r="C127" s="25"/>
    </row>
    <row r="128" spans="3:3" x14ac:dyDescent="0.25">
      <c r="C128" s="25"/>
    </row>
    <row r="129" spans="3:3" x14ac:dyDescent="0.25">
      <c r="C129" s="25"/>
    </row>
    <row r="130" spans="3:3" x14ac:dyDescent="0.25">
      <c r="C130" s="25"/>
    </row>
    <row r="131" spans="3:3" x14ac:dyDescent="0.25">
      <c r="C131" s="25"/>
    </row>
    <row r="132" spans="3:3" x14ac:dyDescent="0.25">
      <c r="C132" s="25"/>
    </row>
    <row r="133" spans="3:3" x14ac:dyDescent="0.25">
      <c r="C133" s="25"/>
    </row>
    <row r="134" spans="3:3" x14ac:dyDescent="0.25">
      <c r="C134" s="25"/>
    </row>
    <row r="135" spans="3:3" x14ac:dyDescent="0.25">
      <c r="C135" s="25"/>
    </row>
    <row r="136" spans="3:3" x14ac:dyDescent="0.25">
      <c r="C136" s="25"/>
    </row>
    <row r="137" spans="3:3" x14ac:dyDescent="0.25">
      <c r="C137" s="25"/>
    </row>
    <row r="138" spans="3:3" x14ac:dyDescent="0.25">
      <c r="C138" s="25"/>
    </row>
    <row r="139" spans="3:3" x14ac:dyDescent="0.25">
      <c r="C139" s="25"/>
    </row>
    <row r="140" spans="3:3" x14ac:dyDescent="0.25">
      <c r="C140" s="25"/>
    </row>
    <row r="141" spans="3:3" x14ac:dyDescent="0.25">
      <c r="C141" s="25"/>
    </row>
    <row r="142" spans="3:3" x14ac:dyDescent="0.25">
      <c r="C142" s="25"/>
    </row>
    <row r="143" spans="3:3" x14ac:dyDescent="0.25">
      <c r="C143" s="25"/>
    </row>
    <row r="144" spans="3:3" x14ac:dyDescent="0.25">
      <c r="C144" s="25"/>
    </row>
    <row r="145" spans="3:3" x14ac:dyDescent="0.25">
      <c r="C145" s="25"/>
    </row>
    <row r="146" spans="3:3" x14ac:dyDescent="0.25">
      <c r="C146" s="25"/>
    </row>
    <row r="147" spans="3:3" x14ac:dyDescent="0.25">
      <c r="C147" s="25"/>
    </row>
    <row r="148" spans="3:3" x14ac:dyDescent="0.25">
      <c r="C148" s="25"/>
    </row>
    <row r="149" spans="3:3" x14ac:dyDescent="0.25">
      <c r="C149" s="25"/>
    </row>
    <row r="150" spans="3:3" x14ac:dyDescent="0.25">
      <c r="C150" s="25"/>
    </row>
    <row r="151" spans="3:3" x14ac:dyDescent="0.25">
      <c r="C151" s="25"/>
    </row>
    <row r="152" spans="3:3" x14ac:dyDescent="0.25">
      <c r="C152" s="25"/>
    </row>
    <row r="153" spans="3:3" x14ac:dyDescent="0.25">
      <c r="C153" s="25"/>
    </row>
    <row r="154" spans="3:3" x14ac:dyDescent="0.25">
      <c r="C154" s="25"/>
    </row>
    <row r="155" spans="3:3" x14ac:dyDescent="0.25">
      <c r="C155" s="25"/>
    </row>
    <row r="156" spans="3:3" x14ac:dyDescent="0.25">
      <c r="C156" s="25"/>
    </row>
    <row r="157" spans="3:3" x14ac:dyDescent="0.25">
      <c r="C157" s="25"/>
    </row>
    <row r="158" spans="3:3" x14ac:dyDescent="0.25">
      <c r="C158" s="25"/>
    </row>
    <row r="159" spans="3:3" x14ac:dyDescent="0.25">
      <c r="C159" s="25"/>
    </row>
    <row r="160" spans="3:3" x14ac:dyDescent="0.25">
      <c r="C160" s="25"/>
    </row>
    <row r="161" spans="3:3" x14ac:dyDescent="0.25">
      <c r="C161" s="25"/>
    </row>
    <row r="162" spans="3:3" x14ac:dyDescent="0.25">
      <c r="C162" s="25"/>
    </row>
    <row r="163" spans="3:3" x14ac:dyDescent="0.25">
      <c r="C163" s="25"/>
    </row>
    <row r="164" spans="3:3" x14ac:dyDescent="0.25">
      <c r="C164" s="25"/>
    </row>
    <row r="165" spans="3:3" x14ac:dyDescent="0.25">
      <c r="C165" s="25"/>
    </row>
    <row r="166" spans="3:3" x14ac:dyDescent="0.25">
      <c r="C166" s="25"/>
    </row>
    <row r="167" spans="3:3" x14ac:dyDescent="0.25">
      <c r="C167" s="25"/>
    </row>
    <row r="168" spans="3:3" x14ac:dyDescent="0.25">
      <c r="C168" s="25"/>
    </row>
    <row r="169" spans="3:3" x14ac:dyDescent="0.25">
      <c r="C169" s="25"/>
    </row>
    <row r="170" spans="3:3" x14ac:dyDescent="0.25">
      <c r="C170" s="25"/>
    </row>
    <row r="171" spans="3:3" x14ac:dyDescent="0.25">
      <c r="C171" s="25"/>
    </row>
    <row r="172" spans="3:3" x14ac:dyDescent="0.25">
      <c r="C172" s="25"/>
    </row>
    <row r="173" spans="3:3" x14ac:dyDescent="0.25">
      <c r="C173" s="25"/>
    </row>
    <row r="174" spans="3:3" x14ac:dyDescent="0.25">
      <c r="C174" s="25"/>
    </row>
    <row r="175" spans="3:3" x14ac:dyDescent="0.25">
      <c r="C175" s="25"/>
    </row>
    <row r="176" spans="3:3" x14ac:dyDescent="0.25">
      <c r="C176" s="25"/>
    </row>
    <row r="177" spans="3:3" x14ac:dyDescent="0.25">
      <c r="C177" s="25"/>
    </row>
    <row r="178" spans="3:3" x14ac:dyDescent="0.25">
      <c r="C178" s="25"/>
    </row>
    <row r="179" spans="3:3" x14ac:dyDescent="0.25">
      <c r="C179" s="25"/>
    </row>
    <row r="180" spans="3:3" x14ac:dyDescent="0.25">
      <c r="C180" s="25"/>
    </row>
    <row r="181" spans="3:3" x14ac:dyDescent="0.25">
      <c r="C181" s="25"/>
    </row>
    <row r="182" spans="3:3" x14ac:dyDescent="0.25">
      <c r="C182" s="25"/>
    </row>
    <row r="183" spans="3:3" x14ac:dyDescent="0.25">
      <c r="C183" s="25"/>
    </row>
    <row r="184" spans="3:3" x14ac:dyDescent="0.25">
      <c r="C184" s="25"/>
    </row>
    <row r="185" spans="3:3" x14ac:dyDescent="0.25">
      <c r="C185" s="25"/>
    </row>
    <row r="186" spans="3:3" x14ac:dyDescent="0.25">
      <c r="C186" s="25"/>
    </row>
    <row r="187" spans="3:3" x14ac:dyDescent="0.25">
      <c r="C187" s="25"/>
    </row>
    <row r="188" spans="3:3" x14ac:dyDescent="0.25">
      <c r="C188" s="25"/>
    </row>
    <row r="189" spans="3:3" x14ac:dyDescent="0.25">
      <c r="C189" s="25"/>
    </row>
    <row r="190" spans="3:3" x14ac:dyDescent="0.25">
      <c r="C190" s="25"/>
    </row>
    <row r="191" spans="3:3" x14ac:dyDescent="0.25">
      <c r="C191" s="25"/>
    </row>
    <row r="192" spans="3:3" x14ac:dyDescent="0.25">
      <c r="C192" s="25"/>
    </row>
    <row r="193" spans="3:3" x14ac:dyDescent="0.25">
      <c r="C193" s="25"/>
    </row>
    <row r="194" spans="3:3" x14ac:dyDescent="0.25">
      <c r="C194" s="25"/>
    </row>
    <row r="195" spans="3:3" x14ac:dyDescent="0.25">
      <c r="C195" s="25"/>
    </row>
    <row r="196" spans="3:3" x14ac:dyDescent="0.25">
      <c r="C196" s="25"/>
    </row>
    <row r="197" spans="3:3" x14ac:dyDescent="0.25">
      <c r="C197" s="25"/>
    </row>
    <row r="198" spans="3:3" x14ac:dyDescent="0.25">
      <c r="C198" s="25"/>
    </row>
    <row r="199" spans="3:3" x14ac:dyDescent="0.25">
      <c r="C199" s="25"/>
    </row>
    <row r="200" spans="3:3" x14ac:dyDescent="0.25">
      <c r="C200" s="25"/>
    </row>
    <row r="201" spans="3:3" x14ac:dyDescent="0.25">
      <c r="C201" s="25"/>
    </row>
    <row r="202" spans="3:3" x14ac:dyDescent="0.25">
      <c r="C202" s="25"/>
    </row>
    <row r="203" spans="3:3" x14ac:dyDescent="0.25">
      <c r="C203" s="25"/>
    </row>
    <row r="204" spans="3:3" x14ac:dyDescent="0.25">
      <c r="C204" s="25"/>
    </row>
    <row r="205" spans="3:3" x14ac:dyDescent="0.25">
      <c r="C205" s="25"/>
    </row>
    <row r="206" spans="3:3" x14ac:dyDescent="0.25">
      <c r="C206" s="25"/>
    </row>
    <row r="207" spans="3:3" x14ac:dyDescent="0.25">
      <c r="C207" s="25"/>
    </row>
    <row r="208" spans="3:3" x14ac:dyDescent="0.25">
      <c r="C208" s="25"/>
    </row>
    <row r="209" spans="3:3" x14ac:dyDescent="0.25">
      <c r="C209" s="25"/>
    </row>
    <row r="210" spans="3:3" x14ac:dyDescent="0.25">
      <c r="C210" s="25"/>
    </row>
    <row r="211" spans="3:3" x14ac:dyDescent="0.25">
      <c r="C211" s="25"/>
    </row>
    <row r="212" spans="3:3" x14ac:dyDescent="0.25">
      <c r="C212" s="25"/>
    </row>
    <row r="213" spans="3:3" x14ac:dyDescent="0.25">
      <c r="C213" s="25"/>
    </row>
    <row r="214" spans="3:3" x14ac:dyDescent="0.25">
      <c r="C214" s="25"/>
    </row>
    <row r="215" spans="3:3" x14ac:dyDescent="0.25">
      <c r="C215" s="25"/>
    </row>
    <row r="216" spans="3:3" x14ac:dyDescent="0.25">
      <c r="C216" s="25"/>
    </row>
    <row r="217" spans="3:3" x14ac:dyDescent="0.25">
      <c r="C217" s="25"/>
    </row>
    <row r="218" spans="3:3" x14ac:dyDescent="0.25">
      <c r="C218" s="25"/>
    </row>
    <row r="219" spans="3:3" x14ac:dyDescent="0.25">
      <c r="C219" s="25"/>
    </row>
    <row r="220" spans="3:3" x14ac:dyDescent="0.25">
      <c r="C220" s="25"/>
    </row>
    <row r="221" spans="3:3" x14ac:dyDescent="0.25">
      <c r="C221" s="25"/>
    </row>
    <row r="222" spans="3:3" x14ac:dyDescent="0.25">
      <c r="C222" s="25"/>
    </row>
    <row r="223" spans="3:3" x14ac:dyDescent="0.25">
      <c r="C223" s="25"/>
    </row>
    <row r="224" spans="3:3" x14ac:dyDescent="0.25">
      <c r="C224" s="25"/>
    </row>
    <row r="225" spans="3:3" x14ac:dyDescent="0.25">
      <c r="C225" s="25"/>
    </row>
    <row r="226" spans="3:3" x14ac:dyDescent="0.25">
      <c r="C226" s="25"/>
    </row>
    <row r="227" spans="3:3" x14ac:dyDescent="0.25">
      <c r="C227" s="25"/>
    </row>
    <row r="228" spans="3:3" x14ac:dyDescent="0.25">
      <c r="C228" s="25"/>
    </row>
    <row r="229" spans="3:3" x14ac:dyDescent="0.25">
      <c r="C229" s="25"/>
    </row>
    <row r="230" spans="3:3" x14ac:dyDescent="0.25">
      <c r="C230" s="25"/>
    </row>
    <row r="231" spans="3:3" x14ac:dyDescent="0.25">
      <c r="C231" s="25"/>
    </row>
    <row r="232" spans="3:3" x14ac:dyDescent="0.25">
      <c r="C232" s="25"/>
    </row>
    <row r="233" spans="3:3" x14ac:dyDescent="0.25">
      <c r="C233" s="25"/>
    </row>
    <row r="234" spans="3:3" x14ac:dyDescent="0.25">
      <c r="C234" s="25"/>
    </row>
    <row r="235" spans="3:3" x14ac:dyDescent="0.25">
      <c r="C235" s="25"/>
    </row>
    <row r="236" spans="3:3" x14ac:dyDescent="0.25">
      <c r="C236" s="25"/>
    </row>
    <row r="237" spans="3:3" x14ac:dyDescent="0.25">
      <c r="C237" s="25"/>
    </row>
    <row r="238" spans="3:3" x14ac:dyDescent="0.25">
      <c r="C238" s="25"/>
    </row>
    <row r="239" spans="3:3" x14ac:dyDescent="0.25">
      <c r="C239" s="25"/>
    </row>
    <row r="240" spans="3:3" x14ac:dyDescent="0.25">
      <c r="C240" s="25"/>
    </row>
    <row r="241" spans="3:3" x14ac:dyDescent="0.25">
      <c r="C241" s="25"/>
    </row>
    <row r="242" spans="3:3" x14ac:dyDescent="0.25">
      <c r="C242" s="25"/>
    </row>
    <row r="243" spans="3:3" x14ac:dyDescent="0.25">
      <c r="C243" s="25"/>
    </row>
    <row r="244" spans="3:3" x14ac:dyDescent="0.25">
      <c r="C244" s="25"/>
    </row>
    <row r="245" spans="3:3" x14ac:dyDescent="0.25">
      <c r="C245" s="25"/>
    </row>
    <row r="246" spans="3:3" x14ac:dyDescent="0.25">
      <c r="C246" s="25"/>
    </row>
    <row r="247" spans="3:3" x14ac:dyDescent="0.25">
      <c r="C247" s="25"/>
    </row>
    <row r="248" spans="3:3" x14ac:dyDescent="0.25">
      <c r="C248" s="25"/>
    </row>
    <row r="249" spans="3:3" x14ac:dyDescent="0.25">
      <c r="C249" s="25"/>
    </row>
    <row r="250" spans="3:3" x14ac:dyDescent="0.25">
      <c r="C250" s="25"/>
    </row>
    <row r="251" spans="3:3" x14ac:dyDescent="0.25">
      <c r="C251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C80A-7622-4E26-BE04-BE5C94175995}">
  <dimension ref="B1:I251"/>
  <sheetViews>
    <sheetView workbookViewId="0">
      <selection activeCell="I2" sqref="I2"/>
    </sheetView>
  </sheetViews>
  <sheetFormatPr defaultColWidth="28.28515625" defaultRowHeight="15" x14ac:dyDescent="0.25"/>
  <cols>
    <col min="1" max="1" width="10.28515625" customWidth="1"/>
    <col min="2" max="2" width="12.5703125" style="4" customWidth="1"/>
    <col min="3" max="3" width="16.28515625" style="4" customWidth="1"/>
    <col min="4" max="4" width="13" customWidth="1"/>
    <col min="5" max="5" width="14.28515625" style="4" customWidth="1"/>
    <col min="6" max="6" width="13" customWidth="1"/>
    <col min="7" max="7" width="13.7109375" customWidth="1"/>
    <col min="8" max="8" width="11" style="4" customWidth="1"/>
    <col min="9" max="9" width="12" style="4" customWidth="1"/>
    <col min="10" max="10" width="15.7109375" customWidth="1"/>
    <col min="11" max="11" width="18.140625" customWidth="1"/>
  </cols>
  <sheetData>
    <row r="1" spans="2:9" x14ac:dyDescent="0.25">
      <c r="B1" s="22" t="s">
        <v>31</v>
      </c>
      <c r="C1" s="22" t="s">
        <v>32</v>
      </c>
      <c r="E1" s="20"/>
      <c r="F1" s="24"/>
      <c r="H1" s="22" t="s">
        <v>31</v>
      </c>
      <c r="I1" s="22" t="s">
        <v>47</v>
      </c>
    </row>
    <row r="2" spans="2:9" x14ac:dyDescent="0.25">
      <c r="B2" s="4">
        <v>1</v>
      </c>
      <c r="C2" s="25">
        <v>-0.1395004836170303</v>
      </c>
      <c r="E2" s="20"/>
      <c r="H2" s="4">
        <v>1</v>
      </c>
      <c r="I2" s="33">
        <f ca="1">_xlfn.NORM.INV(RAND(), $F$4, $F$5)</f>
        <v>-3.8345667253995644E-2</v>
      </c>
    </row>
    <row r="3" spans="2:9" x14ac:dyDescent="0.25">
      <c r="B3" s="4">
        <v>2</v>
      </c>
      <c r="C3" s="25">
        <v>-0.12878097394648899</v>
      </c>
      <c r="E3" s="34"/>
      <c r="F3" s="21" t="s">
        <v>48</v>
      </c>
      <c r="H3" s="4">
        <v>2</v>
      </c>
      <c r="I3" s="33">
        <f t="shared" ref="I3:I66" ca="1" si="0">_xlfn.NORM.INV(RAND(), $F$4, $F$5)</f>
        <v>-4.3055270978387544E-2</v>
      </c>
    </row>
    <row r="4" spans="2:9" x14ac:dyDescent="0.25">
      <c r="B4" s="4">
        <v>3</v>
      </c>
      <c r="C4" s="25">
        <v>-0.10798202625983119</v>
      </c>
      <c r="E4" s="34" t="s">
        <v>49</v>
      </c>
      <c r="F4" s="35">
        <f>AVERAGE(C2:C101)</f>
        <v>-3.6707711804990974E-2</v>
      </c>
      <c r="H4" s="4">
        <v>3</v>
      </c>
      <c r="I4" s="33">
        <f t="shared" ca="1" si="0"/>
        <v>-6.4193680765912475E-2</v>
      </c>
    </row>
    <row r="5" spans="2:9" x14ac:dyDescent="0.25">
      <c r="B5" s="4">
        <v>4</v>
      </c>
      <c r="C5" s="25">
        <v>-0.10787377956349452</v>
      </c>
      <c r="E5" s="34" t="s">
        <v>50</v>
      </c>
      <c r="F5" s="35">
        <f>_xlfn.STDEV.S(C2:C101)</f>
        <v>2.8598243283218253E-2</v>
      </c>
      <c r="H5" s="4">
        <v>4</v>
      </c>
      <c r="I5" s="33">
        <f t="shared" ca="1" si="0"/>
        <v>-4.0863344077176136E-3</v>
      </c>
    </row>
    <row r="6" spans="2:9" x14ac:dyDescent="0.25">
      <c r="B6" s="4">
        <v>5</v>
      </c>
      <c r="C6" s="31">
        <v>-9.7487109652766052E-2</v>
      </c>
      <c r="E6" s="34" t="s">
        <v>51</v>
      </c>
      <c r="F6" s="35">
        <f>MIN(C2:C101)</f>
        <v>-0.1395004836170303</v>
      </c>
      <c r="H6" s="4">
        <v>5</v>
      </c>
      <c r="I6" s="33">
        <f t="shared" ca="1" si="0"/>
        <v>-6.113598959925122E-2</v>
      </c>
    </row>
    <row r="7" spans="2:9" x14ac:dyDescent="0.25">
      <c r="B7" s="4">
        <v>6</v>
      </c>
      <c r="C7" s="31">
        <v>-9.4265703653441543E-2</v>
      </c>
      <c r="E7" s="34" t="s">
        <v>52</v>
      </c>
      <c r="F7" s="35">
        <f>MAX(C2:C101)</f>
        <v>-7.4768563133622715E-3</v>
      </c>
      <c r="H7" s="4">
        <v>6</v>
      </c>
      <c r="I7" s="33">
        <f t="shared" ca="1" si="0"/>
        <v>-1.5516640604465629E-2</v>
      </c>
    </row>
    <row r="8" spans="2:9" x14ac:dyDescent="0.25">
      <c r="B8" s="4">
        <v>7</v>
      </c>
      <c r="C8" s="31">
        <v>-8.7590651213556109E-2</v>
      </c>
      <c r="E8" s="34"/>
      <c r="F8" s="35"/>
      <c r="H8" s="4">
        <v>7</v>
      </c>
      <c r="I8" s="33">
        <f t="shared" ca="1" si="0"/>
        <v>-5.6858592976734824E-2</v>
      </c>
    </row>
    <row r="9" spans="2:9" x14ac:dyDescent="0.25">
      <c r="B9" s="4">
        <v>8</v>
      </c>
      <c r="C9" s="31">
        <v>-8.1613715751653354E-2</v>
      </c>
      <c r="E9" s="34" t="s">
        <v>53</v>
      </c>
      <c r="F9" s="35"/>
      <c r="H9" s="4">
        <v>8</v>
      </c>
      <c r="I9" s="33">
        <f t="shared" ca="1" si="0"/>
        <v>-2.3145746385847925E-2</v>
      </c>
    </row>
    <row r="10" spans="2:9" x14ac:dyDescent="0.25">
      <c r="B10" s="4">
        <v>9</v>
      </c>
      <c r="C10" s="31">
        <v>-7.7200333964757728E-2</v>
      </c>
      <c r="E10" s="36">
        <v>0.1</v>
      </c>
      <c r="F10" s="35">
        <f>_xlfn.PERCENTILE.INC(C2:C101, E10)</f>
        <v>-7.310840224544117E-2</v>
      </c>
      <c r="H10" s="4">
        <v>9</v>
      </c>
      <c r="I10" s="33">
        <f t="shared" ca="1" si="0"/>
        <v>-7.4833236848917281E-2</v>
      </c>
    </row>
    <row r="11" spans="2:9" x14ac:dyDescent="0.25">
      <c r="B11" s="4">
        <v>10</v>
      </c>
      <c r="C11" s="31">
        <v>-7.3390167194560318E-2</v>
      </c>
      <c r="E11" s="36">
        <v>0.05</v>
      </c>
      <c r="F11" s="35">
        <f>_xlfn.PERCENTILE.INC(C2:C101, E11)</f>
        <v>-9.4426773953407761E-2</v>
      </c>
      <c r="H11" s="4">
        <v>10</v>
      </c>
      <c r="I11" s="33">
        <f t="shared" ca="1" si="0"/>
        <v>-6.0339302355043145E-2</v>
      </c>
    </row>
    <row r="12" spans="2:9" x14ac:dyDescent="0.25">
      <c r="B12" s="4">
        <v>11</v>
      </c>
      <c r="C12" s="31">
        <v>-7.3077095028872371E-2</v>
      </c>
      <c r="E12" s="20"/>
      <c r="F12" s="37"/>
      <c r="H12" s="4">
        <v>11</v>
      </c>
      <c r="I12" s="33">
        <f t="shared" ca="1" si="0"/>
        <v>-2.9702942099015327E-2</v>
      </c>
    </row>
    <row r="13" spans="2:9" x14ac:dyDescent="0.25">
      <c r="B13" s="4">
        <v>12</v>
      </c>
      <c r="C13" s="25">
        <v>-7.1207999185681228E-2</v>
      </c>
      <c r="E13" s="20"/>
      <c r="F13" s="38"/>
      <c r="H13" s="4">
        <v>12</v>
      </c>
      <c r="I13" s="33">
        <f t="shared" ca="1" si="0"/>
        <v>-5.2971083056520908E-2</v>
      </c>
    </row>
    <row r="14" spans="2:9" x14ac:dyDescent="0.25">
      <c r="B14" s="4">
        <v>13</v>
      </c>
      <c r="C14" s="25">
        <v>-7.1011267921204616E-2</v>
      </c>
      <c r="H14" s="4">
        <v>13</v>
      </c>
      <c r="I14" s="33">
        <f t="shared" ca="1" si="0"/>
        <v>-4.1496973523893504E-2</v>
      </c>
    </row>
    <row r="15" spans="2:9" x14ac:dyDescent="0.25">
      <c r="B15" s="4">
        <v>14</v>
      </c>
      <c r="C15" s="25">
        <v>-6.8018658284768371E-2</v>
      </c>
      <c r="E15" s="34"/>
      <c r="F15" s="21" t="s">
        <v>54</v>
      </c>
      <c r="H15" s="4">
        <v>14</v>
      </c>
      <c r="I15" s="33">
        <f t="shared" ca="1" si="0"/>
        <v>-3.9463217618715095E-2</v>
      </c>
    </row>
    <row r="16" spans="2:9" x14ac:dyDescent="0.25">
      <c r="B16" s="4">
        <v>15</v>
      </c>
      <c r="C16" s="25">
        <v>-6.7512428956887999E-2</v>
      </c>
      <c r="E16" s="34" t="s">
        <v>49</v>
      </c>
      <c r="F16" s="35">
        <f ca="1">AVERAGE(I$2:I$101)</f>
        <v>-3.9655351626834937E-2</v>
      </c>
      <c r="H16" s="4">
        <v>15</v>
      </c>
      <c r="I16" s="33">
        <f t="shared" ca="1" si="0"/>
        <v>7.6556097630277042E-3</v>
      </c>
    </row>
    <row r="17" spans="2:9" x14ac:dyDescent="0.25">
      <c r="B17" s="4">
        <v>16</v>
      </c>
      <c r="C17" s="25">
        <v>-6.7442636086820246E-2</v>
      </c>
      <c r="E17" s="34" t="s">
        <v>50</v>
      </c>
      <c r="F17" s="35">
        <f ca="1">_xlfn.STDEV.S(I$2:I$101)</f>
        <v>2.6415102569725249E-2</v>
      </c>
      <c r="H17" s="4">
        <v>16</v>
      </c>
      <c r="I17" s="33">
        <f t="shared" ca="1" si="0"/>
        <v>-5.3378077972320748E-2</v>
      </c>
    </row>
    <row r="18" spans="2:9" x14ac:dyDescent="0.25">
      <c r="B18" s="4">
        <v>17</v>
      </c>
      <c r="C18" s="25">
        <v>-6.6916908184850687E-2</v>
      </c>
      <c r="E18" s="34" t="s">
        <v>51</v>
      </c>
      <c r="F18" s="35">
        <f ca="1">MIN(I$2:I$101)</f>
        <v>-0.10421447138602088</v>
      </c>
      <c r="H18" s="4">
        <v>17</v>
      </c>
      <c r="I18" s="33">
        <f t="shared" ca="1" si="0"/>
        <v>-4.9466297658534643E-2</v>
      </c>
    </row>
    <row r="19" spans="2:9" x14ac:dyDescent="0.25">
      <c r="B19" s="4">
        <v>18</v>
      </c>
      <c r="C19" s="25">
        <v>-6.5153785179364626E-2</v>
      </c>
      <c r="E19" s="34" t="s">
        <v>52</v>
      </c>
      <c r="F19" s="35">
        <f ca="1">MAX(I$2:I$101)</f>
        <v>2.5572505604158725E-2</v>
      </c>
      <c r="H19" s="4">
        <v>18</v>
      </c>
      <c r="I19" s="33">
        <f t="shared" ca="1" si="0"/>
        <v>-3.811090668298249E-2</v>
      </c>
    </row>
    <row r="20" spans="2:9" x14ac:dyDescent="0.25">
      <c r="B20" s="4">
        <v>19</v>
      </c>
      <c r="C20" s="25">
        <v>-6.4509449518654449E-2</v>
      </c>
      <c r="E20" s="34"/>
      <c r="F20" s="35"/>
      <c r="H20" s="4">
        <v>19</v>
      </c>
      <c r="I20" s="33">
        <f t="shared" ca="1" si="0"/>
        <v>-4.59323825308776E-2</v>
      </c>
    </row>
    <row r="21" spans="2:9" x14ac:dyDescent="0.25">
      <c r="B21" s="4">
        <v>20</v>
      </c>
      <c r="C21" s="25">
        <v>-6.2179205725904886E-2</v>
      </c>
      <c r="E21" s="34" t="s">
        <v>53</v>
      </c>
      <c r="H21" s="4">
        <v>20</v>
      </c>
      <c r="I21" s="33">
        <f t="shared" ca="1" si="0"/>
        <v>-4.2737255651426109E-2</v>
      </c>
    </row>
    <row r="22" spans="2:9" x14ac:dyDescent="0.25">
      <c r="B22" s="4">
        <v>21</v>
      </c>
      <c r="C22" s="25">
        <v>-6.0384143846213587E-2</v>
      </c>
      <c r="E22" s="36">
        <v>0.1</v>
      </c>
      <c r="F22" s="35">
        <f ca="1">_xlfn.PERCENTILE.INC(I2:I104, E22)</f>
        <v>-7.336536880897411E-2</v>
      </c>
      <c r="H22" s="4">
        <v>21</v>
      </c>
      <c r="I22" s="33">
        <f t="shared" ca="1" si="0"/>
        <v>-6.5376113597225491E-2</v>
      </c>
    </row>
    <row r="23" spans="2:9" x14ac:dyDescent="0.25">
      <c r="B23" s="4">
        <v>22</v>
      </c>
      <c r="C23" s="25">
        <v>-5.9726538463606649E-2</v>
      </c>
      <c r="E23" s="36">
        <v>0.05</v>
      </c>
      <c r="F23" s="35">
        <f ca="1">_xlfn.PERCENTILE.INC(I2:I104, E23)</f>
        <v>-7.8762353066413798E-2</v>
      </c>
      <c r="H23" s="4">
        <v>22</v>
      </c>
      <c r="I23" s="33">
        <f t="shared" ca="1" si="0"/>
        <v>-1.8202839772274503E-2</v>
      </c>
    </row>
    <row r="24" spans="2:9" x14ac:dyDescent="0.25">
      <c r="B24" s="4">
        <v>23</v>
      </c>
      <c r="C24" s="25">
        <v>-5.7773920912531029E-2</v>
      </c>
      <c r="H24" s="4">
        <v>23</v>
      </c>
      <c r="I24" s="33">
        <f t="shared" ca="1" si="0"/>
        <v>-3.4440461748824938E-2</v>
      </c>
    </row>
    <row r="25" spans="2:9" x14ac:dyDescent="0.25">
      <c r="B25" s="4">
        <v>24</v>
      </c>
      <c r="C25" s="25">
        <v>-5.5428906506280344E-2</v>
      </c>
      <c r="H25" s="4">
        <v>24</v>
      </c>
      <c r="I25" s="33">
        <f t="shared" ca="1" si="0"/>
        <v>-4.9488326165269075E-2</v>
      </c>
    </row>
    <row r="26" spans="2:9" x14ac:dyDescent="0.25">
      <c r="B26" s="4">
        <v>25</v>
      </c>
      <c r="C26" s="25">
        <v>-5.2973782584050985E-2</v>
      </c>
      <c r="H26" s="4">
        <v>25</v>
      </c>
      <c r="I26" s="33">
        <f t="shared" ca="1" si="0"/>
        <v>-7.2048107975735576E-2</v>
      </c>
    </row>
    <row r="27" spans="2:9" x14ac:dyDescent="0.25">
      <c r="B27" s="4">
        <v>26</v>
      </c>
      <c r="C27" s="25">
        <v>-5.2719702123810552E-2</v>
      </c>
      <c r="H27" s="4">
        <v>26</v>
      </c>
      <c r="I27" s="33">
        <f t="shared" ca="1" si="0"/>
        <v>-3.7372638119163477E-2</v>
      </c>
    </row>
    <row r="28" spans="2:9" x14ac:dyDescent="0.25">
      <c r="B28" s="4">
        <v>27</v>
      </c>
      <c r="C28" s="25">
        <v>-5.250984330915854E-2</v>
      </c>
      <c r="H28" s="4">
        <v>27</v>
      </c>
      <c r="I28" s="33">
        <f t="shared" ca="1" si="0"/>
        <v>-4.1579201560362766E-4</v>
      </c>
    </row>
    <row r="29" spans="2:9" x14ac:dyDescent="0.25">
      <c r="B29" s="4">
        <v>28</v>
      </c>
      <c r="C29" s="25">
        <v>-4.9524077734782027E-2</v>
      </c>
      <c r="H29" s="4">
        <v>28</v>
      </c>
      <c r="I29" s="33">
        <f t="shared" ca="1" si="0"/>
        <v>-1.73565241489365E-2</v>
      </c>
    </row>
    <row r="30" spans="2:9" x14ac:dyDescent="0.25">
      <c r="B30" s="4">
        <v>29</v>
      </c>
      <c r="C30" s="25">
        <v>-4.816042431295349E-2</v>
      </c>
      <c r="H30" s="4">
        <v>29</v>
      </c>
      <c r="I30" s="33">
        <f t="shared" ca="1" si="0"/>
        <v>-7.5215462670746844E-2</v>
      </c>
    </row>
    <row r="31" spans="2:9" x14ac:dyDescent="0.25">
      <c r="B31" s="4">
        <v>30</v>
      </c>
      <c r="C31" s="25">
        <v>-4.5008117073170685E-2</v>
      </c>
      <c r="H31" s="4">
        <v>30</v>
      </c>
      <c r="I31" s="33">
        <f t="shared" ca="1" si="0"/>
        <v>-7.9309667613208013E-2</v>
      </c>
    </row>
    <row r="32" spans="2:9" x14ac:dyDescent="0.25">
      <c r="B32" s="4">
        <v>31</v>
      </c>
      <c r="C32" s="25">
        <v>-4.2684126300418679E-2</v>
      </c>
      <c r="H32" s="4">
        <v>31</v>
      </c>
      <c r="I32" s="33">
        <f t="shared" ca="1" si="0"/>
        <v>-1.3784886888843058E-2</v>
      </c>
    </row>
    <row r="33" spans="2:9" x14ac:dyDescent="0.25">
      <c r="B33" s="4">
        <v>32</v>
      </c>
      <c r="C33" s="25">
        <v>-4.2309131186931373E-2</v>
      </c>
      <c r="H33" s="4">
        <v>32</v>
      </c>
      <c r="I33" s="33">
        <f t="shared" ca="1" si="0"/>
        <v>-3.3016066247827588E-2</v>
      </c>
    </row>
    <row r="34" spans="2:9" x14ac:dyDescent="0.25">
      <c r="B34" s="4">
        <v>33</v>
      </c>
      <c r="C34" s="25">
        <v>-4.2070337827844834E-2</v>
      </c>
      <c r="H34" s="4">
        <v>33</v>
      </c>
      <c r="I34" s="33">
        <f t="shared" ca="1" si="0"/>
        <v>-1.1037858420128152E-2</v>
      </c>
    </row>
    <row r="35" spans="2:9" x14ac:dyDescent="0.25">
      <c r="B35" s="4">
        <v>34</v>
      </c>
      <c r="C35" s="25">
        <v>-4.0124117698738686E-2</v>
      </c>
      <c r="H35" s="4">
        <v>34</v>
      </c>
      <c r="I35" s="33">
        <f t="shared" ca="1" si="0"/>
        <v>-1.9811379928333088E-2</v>
      </c>
    </row>
    <row r="36" spans="2:9" x14ac:dyDescent="0.25">
      <c r="B36" s="4">
        <v>35</v>
      </c>
      <c r="C36" s="25">
        <v>-3.8055184604243578E-2</v>
      </c>
      <c r="H36" s="4">
        <v>35</v>
      </c>
      <c r="I36" s="33">
        <f t="shared" ca="1" si="0"/>
        <v>-5.2136686957730577E-2</v>
      </c>
    </row>
    <row r="37" spans="2:9" x14ac:dyDescent="0.25">
      <c r="B37" s="4">
        <v>36</v>
      </c>
      <c r="C37" s="25">
        <v>-3.7788581299520077E-2</v>
      </c>
      <c r="H37" s="4">
        <v>36</v>
      </c>
      <c r="I37" s="33">
        <f t="shared" ca="1" si="0"/>
        <v>-7.3280484661937664E-2</v>
      </c>
    </row>
    <row r="38" spans="2:9" x14ac:dyDescent="0.25">
      <c r="B38" s="4">
        <v>37</v>
      </c>
      <c r="C38" s="25">
        <v>-3.5837399076760861E-2</v>
      </c>
      <c r="H38" s="4">
        <v>37</v>
      </c>
      <c r="I38" s="33">
        <f t="shared" ca="1" si="0"/>
        <v>-7.2830364823215019E-2</v>
      </c>
    </row>
    <row r="39" spans="2:9" x14ac:dyDescent="0.25">
      <c r="B39" s="4">
        <v>38</v>
      </c>
      <c r="C39" s="25">
        <v>-3.4618368463102796E-2</v>
      </c>
      <c r="H39" s="4">
        <v>38</v>
      </c>
      <c r="I39" s="33">
        <f t="shared" ca="1" si="0"/>
        <v>-4.5395547608104499E-2</v>
      </c>
    </row>
    <row r="40" spans="2:9" x14ac:dyDescent="0.25">
      <c r="B40" s="4">
        <v>39</v>
      </c>
      <c r="C40" s="25">
        <v>-3.3788270945532523E-2</v>
      </c>
      <c r="H40" s="4">
        <v>39</v>
      </c>
      <c r="I40" s="33">
        <f t="shared" ca="1" si="0"/>
        <v>-2.8245312846812719E-2</v>
      </c>
    </row>
    <row r="41" spans="2:9" x14ac:dyDescent="0.25">
      <c r="B41" s="4">
        <v>40</v>
      </c>
      <c r="C41" s="25">
        <v>-3.3638546700660715E-2</v>
      </c>
      <c r="H41" s="4">
        <v>40</v>
      </c>
      <c r="I41" s="33">
        <f t="shared" ca="1" si="0"/>
        <v>7.8684057719394934E-3</v>
      </c>
    </row>
    <row r="42" spans="2:9" x14ac:dyDescent="0.25">
      <c r="B42" s="4">
        <v>41</v>
      </c>
      <c r="C42" s="25">
        <v>-3.3210837925050904E-2</v>
      </c>
      <c r="H42" s="4">
        <v>41</v>
      </c>
      <c r="I42" s="33">
        <f t="shared" ca="1" si="0"/>
        <v>-1.1723075987528114E-2</v>
      </c>
    </row>
    <row r="43" spans="2:9" x14ac:dyDescent="0.25">
      <c r="B43" s="4">
        <v>42</v>
      </c>
      <c r="C43" s="25">
        <v>-3.2496887605997574E-2</v>
      </c>
      <c r="H43" s="4">
        <v>42</v>
      </c>
      <c r="I43" s="33">
        <f t="shared" ca="1" si="0"/>
        <v>-5.3343066593878982E-2</v>
      </c>
    </row>
    <row r="44" spans="2:9" x14ac:dyDescent="0.25">
      <c r="B44" s="4">
        <v>43</v>
      </c>
      <c r="C44" s="25">
        <v>-3.137366483516478E-2</v>
      </c>
      <c r="H44" s="4">
        <v>43</v>
      </c>
      <c r="I44" s="33">
        <f t="shared" ca="1" si="0"/>
        <v>-2.4944040568128448E-2</v>
      </c>
    </row>
    <row r="45" spans="2:9" x14ac:dyDescent="0.25">
      <c r="B45" s="4">
        <v>44</v>
      </c>
      <c r="C45" s="25">
        <v>-3.1215817664478101E-2</v>
      </c>
      <c r="H45" s="4">
        <v>44</v>
      </c>
      <c r="I45" s="33">
        <f t="shared" ca="1" si="0"/>
        <v>-2.7392134261709902E-2</v>
      </c>
    </row>
    <row r="46" spans="2:9" x14ac:dyDescent="0.25">
      <c r="B46" s="4">
        <v>45</v>
      </c>
      <c r="C46" s="25">
        <v>-3.0214317351578941E-2</v>
      </c>
      <c r="H46" s="4">
        <v>45</v>
      </c>
      <c r="I46" s="33">
        <f t="shared" ca="1" si="0"/>
        <v>-2.8462892425406137E-2</v>
      </c>
    </row>
    <row r="47" spans="2:9" x14ac:dyDescent="0.25">
      <c r="B47" s="4">
        <v>46</v>
      </c>
      <c r="C47" s="25">
        <v>-2.9907586728569427E-2</v>
      </c>
      <c r="H47" s="4">
        <v>46</v>
      </c>
      <c r="I47" s="33">
        <f t="shared" ca="1" si="0"/>
        <v>-3.631798853518154E-2</v>
      </c>
    </row>
    <row r="48" spans="2:9" x14ac:dyDescent="0.25">
      <c r="B48" s="4">
        <v>47</v>
      </c>
      <c r="C48" s="25">
        <v>-2.9838369515011502E-2</v>
      </c>
      <c r="H48" s="4">
        <v>47</v>
      </c>
      <c r="I48" s="33">
        <f t="shared" ca="1" si="0"/>
        <v>-4.4756746082387132E-2</v>
      </c>
    </row>
    <row r="49" spans="2:9" x14ac:dyDescent="0.25">
      <c r="B49" s="4">
        <v>48</v>
      </c>
      <c r="C49" s="25">
        <v>-2.7699715751323732E-2</v>
      </c>
      <c r="H49" s="4">
        <v>48</v>
      </c>
      <c r="I49" s="33">
        <f t="shared" ca="1" si="0"/>
        <v>-4.5974130906679532E-2</v>
      </c>
    </row>
    <row r="50" spans="2:9" x14ac:dyDescent="0.25">
      <c r="B50" s="4">
        <v>49</v>
      </c>
      <c r="C50" s="25">
        <v>-2.6956891690386696E-2</v>
      </c>
      <c r="H50" s="4">
        <v>49</v>
      </c>
      <c r="I50" s="33">
        <f t="shared" ca="1" si="0"/>
        <v>-5.2228933762284033E-2</v>
      </c>
    </row>
    <row r="51" spans="2:9" x14ac:dyDescent="0.25">
      <c r="B51" s="4">
        <v>50</v>
      </c>
      <c r="C51" s="25">
        <v>-2.6466797963007643E-2</v>
      </c>
      <c r="H51" s="4">
        <v>50</v>
      </c>
      <c r="I51" s="33">
        <f t="shared" ca="1" si="0"/>
        <v>-3.7243731069153317E-2</v>
      </c>
    </row>
    <row r="52" spans="2:9" x14ac:dyDescent="0.25">
      <c r="B52" s="4">
        <v>51</v>
      </c>
      <c r="C52" s="25">
        <v>-2.6363109429379385E-2</v>
      </c>
      <c r="H52" s="4">
        <v>51</v>
      </c>
      <c r="I52" s="33">
        <f t="shared" ca="1" si="0"/>
        <v>3.4059642447426333E-3</v>
      </c>
    </row>
    <row r="53" spans="2:9" x14ac:dyDescent="0.25">
      <c r="B53" s="4">
        <v>52</v>
      </c>
      <c r="C53" s="25">
        <v>-2.636124475921256E-2</v>
      </c>
      <c r="H53" s="4">
        <v>52</v>
      </c>
      <c r="I53" s="33">
        <f t="shared" ca="1" si="0"/>
        <v>-3.9753534532938027E-2</v>
      </c>
    </row>
    <row r="54" spans="2:9" x14ac:dyDescent="0.25">
      <c r="B54" s="4">
        <v>53</v>
      </c>
      <c r="C54" s="25">
        <v>-2.6289625969462573E-2</v>
      </c>
      <c r="H54" s="4">
        <v>53</v>
      </c>
      <c r="I54" s="33">
        <f t="shared" ca="1" si="0"/>
        <v>-6.8353555341213346E-2</v>
      </c>
    </row>
    <row r="55" spans="2:9" x14ac:dyDescent="0.25">
      <c r="B55" s="4">
        <v>54</v>
      </c>
      <c r="C55" s="25">
        <v>-2.572078469148838E-2</v>
      </c>
      <c r="H55" s="4">
        <v>54</v>
      </c>
      <c r="I55" s="33">
        <f t="shared" ca="1" si="0"/>
        <v>-3.8620691041143553E-2</v>
      </c>
    </row>
    <row r="56" spans="2:9" x14ac:dyDescent="0.25">
      <c r="B56" s="4">
        <v>55</v>
      </c>
      <c r="C56" s="25">
        <v>-2.5639159857148153E-2</v>
      </c>
      <c r="H56" s="4">
        <v>55</v>
      </c>
      <c r="I56" s="33">
        <f t="shared" ca="1" si="0"/>
        <v>-2.0709562751713123E-2</v>
      </c>
    </row>
    <row r="57" spans="2:9" x14ac:dyDescent="0.25">
      <c r="B57" s="4">
        <v>56</v>
      </c>
      <c r="C57" s="25">
        <v>-2.5023514352055878E-2</v>
      </c>
      <c r="H57" s="4">
        <v>56</v>
      </c>
      <c r="I57" s="33">
        <f t="shared" ca="1" si="0"/>
        <v>-5.7117182625760279E-2</v>
      </c>
    </row>
    <row r="58" spans="2:9" x14ac:dyDescent="0.25">
      <c r="B58" s="4">
        <v>57</v>
      </c>
      <c r="C58" s="25">
        <v>-2.4407703879216713E-2</v>
      </c>
      <c r="H58" s="4">
        <v>57</v>
      </c>
      <c r="I58" s="33">
        <f t="shared" ca="1" si="0"/>
        <v>-5.1514167052055748E-2</v>
      </c>
    </row>
    <row r="59" spans="2:9" x14ac:dyDescent="0.25">
      <c r="B59" s="4">
        <v>58</v>
      </c>
      <c r="C59" s="25">
        <v>-2.3294292815028601E-2</v>
      </c>
      <c r="H59" s="4">
        <v>58</v>
      </c>
      <c r="I59" s="33">
        <f t="shared" ca="1" si="0"/>
        <v>-5.2721942237528394E-2</v>
      </c>
    </row>
    <row r="60" spans="2:9" x14ac:dyDescent="0.25">
      <c r="B60" s="4">
        <v>59</v>
      </c>
      <c r="C60" s="25">
        <v>-2.2206183805968359E-2</v>
      </c>
      <c r="H60" s="4">
        <v>59</v>
      </c>
      <c r="I60" s="33">
        <f t="shared" ca="1" si="0"/>
        <v>-2.7134617600283916E-2</v>
      </c>
    </row>
    <row r="61" spans="2:9" x14ac:dyDescent="0.25">
      <c r="B61" s="4">
        <v>60</v>
      </c>
      <c r="C61" s="25">
        <v>-2.1479720136987457E-2</v>
      </c>
      <c r="H61" s="4">
        <v>60</v>
      </c>
      <c r="I61" s="33">
        <f t="shared" ca="1" si="0"/>
        <v>-3.036259081598125E-2</v>
      </c>
    </row>
    <row r="62" spans="2:9" x14ac:dyDescent="0.25">
      <c r="B62" s="4">
        <v>61</v>
      </c>
      <c r="C62" s="25">
        <v>-2.1043687071312937E-2</v>
      </c>
      <c r="H62" s="4">
        <v>61</v>
      </c>
      <c r="I62" s="33">
        <f t="shared" ca="1" si="0"/>
        <v>-3.5082965230633555E-2</v>
      </c>
    </row>
    <row r="63" spans="2:9" x14ac:dyDescent="0.25">
      <c r="B63" s="4">
        <v>62</v>
      </c>
      <c r="C63" s="25">
        <v>-2.0910132212499231E-2</v>
      </c>
      <c r="H63" s="4">
        <v>62</v>
      </c>
      <c r="I63" s="33">
        <f t="shared" ca="1" si="0"/>
        <v>-2.1929394416717863E-2</v>
      </c>
    </row>
    <row r="64" spans="2:9" x14ac:dyDescent="0.25">
      <c r="B64" s="4">
        <v>63</v>
      </c>
      <c r="C64" s="25">
        <v>-2.0599158770677382E-2</v>
      </c>
      <c r="H64" s="4">
        <v>63</v>
      </c>
      <c r="I64" s="33">
        <f t="shared" ca="1" si="0"/>
        <v>-1.4927320358068888E-3</v>
      </c>
    </row>
    <row r="65" spans="2:9" x14ac:dyDescent="0.25">
      <c r="B65" s="4">
        <v>64</v>
      </c>
      <c r="C65" s="25">
        <v>-2.0535550493117501E-2</v>
      </c>
      <c r="H65" s="4">
        <v>64</v>
      </c>
      <c r="I65" s="33">
        <f t="shared" ca="1" si="0"/>
        <v>-5.6584799927629964E-2</v>
      </c>
    </row>
    <row r="66" spans="2:9" x14ac:dyDescent="0.25">
      <c r="B66" s="4">
        <v>65</v>
      </c>
      <c r="C66" s="25">
        <v>-2.0472785068218431E-2</v>
      </c>
      <c r="H66" s="4">
        <v>65</v>
      </c>
      <c r="I66" s="33">
        <f t="shared" ca="1" si="0"/>
        <v>-2.2096640457102759E-3</v>
      </c>
    </row>
    <row r="67" spans="2:9" x14ac:dyDescent="0.25">
      <c r="B67" s="4">
        <v>66</v>
      </c>
      <c r="C67" s="25">
        <v>-1.7877705827549488E-2</v>
      </c>
      <c r="H67" s="4">
        <v>66</v>
      </c>
      <c r="I67" s="33">
        <f t="shared" ref="I67:I101" ca="1" si="1">_xlfn.NORM.INV(RAND(), $F$4, $F$5)</f>
        <v>3.8661090618880081E-3</v>
      </c>
    </row>
    <row r="68" spans="2:9" x14ac:dyDescent="0.25">
      <c r="B68" s="4">
        <v>67</v>
      </c>
      <c r="C68" s="25">
        <v>-1.7864360245808186E-2</v>
      </c>
      <c r="H68" s="4">
        <v>67</v>
      </c>
      <c r="I68" s="33">
        <f t="shared" ca="1" si="1"/>
        <v>1.4939737141082966E-2</v>
      </c>
    </row>
    <row r="69" spans="2:9" x14ac:dyDescent="0.25">
      <c r="B69" s="4">
        <v>68</v>
      </c>
      <c r="C69" s="25">
        <v>-1.6687252695542755E-2</v>
      </c>
      <c r="H69" s="4">
        <v>68</v>
      </c>
      <c r="I69" s="33">
        <f t="shared" ca="1" si="1"/>
        <v>-7.4129326132302192E-2</v>
      </c>
    </row>
    <row r="70" spans="2:9" x14ac:dyDescent="0.25">
      <c r="B70" s="4">
        <v>69</v>
      </c>
      <c r="C70" s="25">
        <v>-1.653807629126948E-2</v>
      </c>
      <c r="H70" s="4">
        <v>69</v>
      </c>
      <c r="I70" s="33">
        <f t="shared" ca="1" si="1"/>
        <v>-2.5868435548480874E-2</v>
      </c>
    </row>
    <row r="71" spans="2:9" x14ac:dyDescent="0.25">
      <c r="B71" s="4">
        <v>70</v>
      </c>
      <c r="C71" s="25">
        <v>-1.5691689962548647E-2</v>
      </c>
      <c r="H71" s="4">
        <v>70</v>
      </c>
      <c r="I71" s="33">
        <f t="shared" ca="1" si="1"/>
        <v>-5.926889014350066E-2</v>
      </c>
    </row>
    <row r="72" spans="2:9" x14ac:dyDescent="0.25">
      <c r="B72" s="4">
        <v>71</v>
      </c>
      <c r="C72" s="25">
        <v>-1.5607443651461302E-2</v>
      </c>
      <c r="H72" s="4">
        <v>71</v>
      </c>
      <c r="I72" s="33">
        <f t="shared" ca="1" si="1"/>
        <v>1.1368202643772633E-2</v>
      </c>
    </row>
    <row r="73" spans="2:9" x14ac:dyDescent="0.25">
      <c r="B73" s="4">
        <v>72</v>
      </c>
      <c r="C73" s="25">
        <v>-1.5572169834948833E-2</v>
      </c>
      <c r="H73" s="4">
        <v>72</v>
      </c>
      <c r="I73" s="33">
        <f t="shared" ca="1" si="1"/>
        <v>-2.4957354535668635E-2</v>
      </c>
    </row>
    <row r="74" spans="2:9" x14ac:dyDescent="0.25">
      <c r="B74" s="4">
        <v>73</v>
      </c>
      <c r="C74" s="25">
        <v>-1.5564435271034745E-2</v>
      </c>
      <c r="H74" s="4">
        <v>73</v>
      </c>
      <c r="I74" s="33">
        <f t="shared" ca="1" si="1"/>
        <v>-5.581867964470337E-2</v>
      </c>
    </row>
    <row r="75" spans="2:9" x14ac:dyDescent="0.25">
      <c r="B75" s="4">
        <v>74</v>
      </c>
      <c r="C75" s="25">
        <v>-1.5324698568563323E-2</v>
      </c>
      <c r="H75" s="4">
        <v>74</v>
      </c>
      <c r="I75" s="33">
        <f t="shared" ca="1" si="1"/>
        <v>-3.6853352100335059E-2</v>
      </c>
    </row>
    <row r="76" spans="2:9" x14ac:dyDescent="0.25">
      <c r="B76" s="4">
        <v>75</v>
      </c>
      <c r="C76" s="25">
        <v>-1.5100601183431917E-2</v>
      </c>
      <c r="H76" s="4">
        <v>75</v>
      </c>
      <c r="I76" s="33">
        <f t="shared" ca="1" si="1"/>
        <v>-4.4520840932878912E-2</v>
      </c>
    </row>
    <row r="77" spans="2:9" x14ac:dyDescent="0.25">
      <c r="B77" s="4">
        <v>76</v>
      </c>
      <c r="C77" s="25">
        <v>-1.4811974551700675E-2</v>
      </c>
      <c r="H77" s="4">
        <v>76</v>
      </c>
      <c r="I77" s="33">
        <f t="shared" ca="1" si="1"/>
        <v>-4.8720234526803172E-2</v>
      </c>
    </row>
    <row r="78" spans="2:9" x14ac:dyDescent="0.25">
      <c r="B78" s="4">
        <v>77</v>
      </c>
      <c r="C78" s="25">
        <v>-1.4625680667446489E-2</v>
      </c>
      <c r="H78" s="4">
        <v>77</v>
      </c>
      <c r="I78" s="33">
        <f t="shared" ca="1" si="1"/>
        <v>-5.4813503537269707E-3</v>
      </c>
    </row>
    <row r="79" spans="2:9" x14ac:dyDescent="0.25">
      <c r="B79" s="4">
        <v>78</v>
      </c>
      <c r="C79" s="25">
        <v>-1.4499200779223688E-2</v>
      </c>
      <c r="H79" s="4">
        <v>78</v>
      </c>
      <c r="I79" s="33">
        <f t="shared" ca="1" si="1"/>
        <v>-3.7071971404508991E-2</v>
      </c>
    </row>
    <row r="80" spans="2:9" x14ac:dyDescent="0.25">
      <c r="B80" s="4">
        <v>79</v>
      </c>
      <c r="C80" s="25">
        <v>-1.4249091579648387E-2</v>
      </c>
      <c r="H80" s="4">
        <v>79</v>
      </c>
      <c r="I80" s="33">
        <f t="shared" ca="1" si="1"/>
        <v>-7.873354703763516E-2</v>
      </c>
    </row>
    <row r="81" spans="2:9" x14ac:dyDescent="0.25">
      <c r="B81" s="4">
        <v>80</v>
      </c>
      <c r="C81" s="25">
        <v>-1.3848490788641223E-2</v>
      </c>
      <c r="H81" s="4">
        <v>80</v>
      </c>
      <c r="I81" s="33">
        <f t="shared" ca="1" si="1"/>
        <v>-2.2752513458436364E-2</v>
      </c>
    </row>
    <row r="82" spans="2:9" x14ac:dyDescent="0.25">
      <c r="B82" s="4">
        <v>81</v>
      </c>
      <c r="C82" s="25">
        <v>-1.2660226667613825E-2</v>
      </c>
      <c r="H82" s="4">
        <v>81</v>
      </c>
      <c r="I82" s="33">
        <f t="shared" ca="1" si="1"/>
        <v>-6.3198672215248594E-2</v>
      </c>
    </row>
    <row r="83" spans="2:9" x14ac:dyDescent="0.25">
      <c r="B83" s="4">
        <v>82</v>
      </c>
      <c r="C83" s="25">
        <v>-1.1701033319238675E-2</v>
      </c>
      <c r="H83" s="4">
        <v>82</v>
      </c>
      <c r="I83" s="33">
        <f t="shared" ca="1" si="1"/>
        <v>-4.7847406972953879E-2</v>
      </c>
    </row>
    <row r="84" spans="2:9" x14ac:dyDescent="0.25">
      <c r="B84" s="4">
        <v>83</v>
      </c>
      <c r="C84" s="25">
        <v>-1.1559802772091055E-2</v>
      </c>
      <c r="H84" s="4">
        <v>83</v>
      </c>
      <c r="I84" s="33">
        <f t="shared" ca="1" si="1"/>
        <v>-5.1275334724235018E-2</v>
      </c>
    </row>
    <row r="85" spans="2:9" x14ac:dyDescent="0.25">
      <c r="B85" s="4">
        <v>84</v>
      </c>
      <c r="C85" s="25">
        <v>-1.1557794485895018E-2</v>
      </c>
      <c r="H85" s="4">
        <v>84</v>
      </c>
      <c r="I85" s="33">
        <f t="shared" ca="1" si="1"/>
        <v>-7.3155929925564744E-2</v>
      </c>
    </row>
    <row r="86" spans="2:9" x14ac:dyDescent="0.25">
      <c r="B86" s="4">
        <v>85</v>
      </c>
      <c r="C86" s="25">
        <v>-1.1480896424526842E-2</v>
      </c>
      <c r="H86" s="4">
        <v>85</v>
      </c>
      <c r="I86" s="33">
        <f t="shared" ca="1" si="1"/>
        <v>2.5572505604158725E-2</v>
      </c>
    </row>
    <row r="87" spans="2:9" x14ac:dyDescent="0.25">
      <c r="B87" s="4">
        <v>86</v>
      </c>
      <c r="C87" s="25">
        <v>-1.1371907660484876E-2</v>
      </c>
      <c r="H87" s="4">
        <v>86</v>
      </c>
      <c r="I87" s="33">
        <f t="shared" ca="1" si="1"/>
        <v>-6.3734180349685782E-2</v>
      </c>
    </row>
    <row r="88" spans="2:9" x14ac:dyDescent="0.25">
      <c r="B88" s="4">
        <v>87</v>
      </c>
      <c r="C88" s="25">
        <v>-1.1254327231883255E-2</v>
      </c>
      <c r="H88" s="4">
        <v>87</v>
      </c>
      <c r="I88" s="33">
        <f t="shared" ca="1" si="1"/>
        <v>-4.3091429770575743E-2</v>
      </c>
    </row>
    <row r="89" spans="2:9" x14ac:dyDescent="0.25">
      <c r="B89" s="4">
        <v>88</v>
      </c>
      <c r="C89" s="25">
        <v>-1.1159249764373241E-2</v>
      </c>
      <c r="H89" s="4">
        <v>88</v>
      </c>
      <c r="I89" s="33">
        <f t="shared" ca="1" si="1"/>
        <v>-7.5374834049097672E-2</v>
      </c>
    </row>
    <row r="90" spans="2:9" x14ac:dyDescent="0.25">
      <c r="B90" s="4">
        <v>89</v>
      </c>
      <c r="C90" s="25">
        <v>-1.1076090769313826E-2</v>
      </c>
      <c r="H90" s="4">
        <v>89</v>
      </c>
      <c r="I90" s="33">
        <f t="shared" ca="1" si="1"/>
        <v>-5.426964992672989E-2</v>
      </c>
    </row>
    <row r="91" spans="2:9" x14ac:dyDescent="0.25">
      <c r="B91" s="4">
        <v>90</v>
      </c>
      <c r="C91" s="25">
        <v>-9.7985569053721123E-3</v>
      </c>
      <c r="H91" s="4">
        <v>90</v>
      </c>
      <c r="I91" s="33">
        <f t="shared" ca="1" si="1"/>
        <v>-9.0796844535996207E-3</v>
      </c>
    </row>
    <row r="92" spans="2:9" x14ac:dyDescent="0.25">
      <c r="B92" s="4">
        <v>91</v>
      </c>
      <c r="C92" s="25">
        <v>-9.5057873114692548E-3</v>
      </c>
      <c r="H92" s="4">
        <v>91</v>
      </c>
      <c r="I92" s="33">
        <f t="shared" ca="1" si="1"/>
        <v>-5.5135657278528372E-2</v>
      </c>
    </row>
    <row r="93" spans="2:9" x14ac:dyDescent="0.25">
      <c r="B93" s="4">
        <v>92</v>
      </c>
      <c r="C93" s="25">
        <v>-9.4816544130953088E-3</v>
      </c>
      <c r="H93" s="4">
        <v>92</v>
      </c>
      <c r="I93" s="33">
        <f t="shared" ca="1" si="1"/>
        <v>-0.10421447138602088</v>
      </c>
    </row>
    <row r="94" spans="2:9" x14ac:dyDescent="0.25">
      <c r="B94" s="4">
        <v>93</v>
      </c>
      <c r="C94" s="25">
        <v>-9.4770913484134786E-3</v>
      </c>
      <c r="H94" s="4">
        <v>93</v>
      </c>
      <c r="I94" s="33">
        <f t="shared" ca="1" si="1"/>
        <v>-6.0948549501237452E-2</v>
      </c>
    </row>
    <row r="95" spans="2:9" x14ac:dyDescent="0.25">
      <c r="B95" s="4">
        <v>94</v>
      </c>
      <c r="C95" s="25">
        <v>-9.3335177417986342E-3</v>
      </c>
      <c r="H95" s="4">
        <v>94</v>
      </c>
      <c r="I95" s="33">
        <f t="shared" ca="1" si="1"/>
        <v>5.0746019165079162E-3</v>
      </c>
    </row>
    <row r="96" spans="2:9" x14ac:dyDescent="0.25">
      <c r="B96" s="4">
        <v>95</v>
      </c>
      <c r="C96" s="25">
        <v>-8.9922139544649261E-3</v>
      </c>
      <c r="H96" s="4">
        <v>95</v>
      </c>
      <c r="I96" s="33">
        <f t="shared" ca="1" si="1"/>
        <v>-3.1087248071254868E-2</v>
      </c>
    </row>
    <row r="97" spans="2:9" x14ac:dyDescent="0.25">
      <c r="B97" s="4">
        <v>96</v>
      </c>
      <c r="C97" s="25">
        <v>-8.4430200048834694E-3</v>
      </c>
      <c r="H97" s="4">
        <v>96</v>
      </c>
      <c r="I97" s="33">
        <f t="shared" ca="1" si="1"/>
        <v>-4.7578278673479052E-2</v>
      </c>
    </row>
    <row r="98" spans="2:9" x14ac:dyDescent="0.25">
      <c r="B98" s="4">
        <v>97</v>
      </c>
      <c r="C98" s="25">
        <v>-7.7408415269809615E-3</v>
      </c>
      <c r="H98" s="4">
        <v>97</v>
      </c>
      <c r="I98" s="33">
        <f t="shared" ca="1" si="1"/>
        <v>-8.3395783746475396E-2</v>
      </c>
    </row>
    <row r="99" spans="2:9" x14ac:dyDescent="0.25">
      <c r="B99" s="4">
        <v>98</v>
      </c>
      <c r="C99" s="25">
        <v>-7.6887222746092956E-3</v>
      </c>
      <c r="H99" s="4">
        <v>98</v>
      </c>
      <c r="I99" s="33">
        <f t="shared" ca="1" si="1"/>
        <v>-8.8818734161589738E-2</v>
      </c>
    </row>
    <row r="100" spans="2:9" x14ac:dyDescent="0.25">
      <c r="B100" s="4">
        <v>99</v>
      </c>
      <c r="C100" s="25">
        <v>-7.5832775071629594E-3</v>
      </c>
      <c r="H100" s="4">
        <v>99</v>
      </c>
      <c r="I100" s="33">
        <f t="shared" ca="1" si="1"/>
        <v>9.1963998581862938E-3</v>
      </c>
    </row>
    <row r="101" spans="2:9" x14ac:dyDescent="0.25">
      <c r="B101" s="4">
        <v>100</v>
      </c>
      <c r="C101" s="25">
        <v>-7.4768563133622715E-3</v>
      </c>
      <c r="H101" s="4">
        <v>100</v>
      </c>
      <c r="I101" s="33">
        <f t="shared" ca="1" si="1"/>
        <v>-8.8592096635608783E-2</v>
      </c>
    </row>
    <row r="102" spans="2:9" x14ac:dyDescent="0.25">
      <c r="C102" s="25"/>
    </row>
    <row r="103" spans="2:9" x14ac:dyDescent="0.25">
      <c r="C103" s="25"/>
    </row>
    <row r="104" spans="2:9" x14ac:dyDescent="0.25">
      <c r="C104" s="25"/>
    </row>
    <row r="105" spans="2:9" x14ac:dyDescent="0.25">
      <c r="C105" s="25"/>
    </row>
    <row r="106" spans="2:9" x14ac:dyDescent="0.25">
      <c r="C106" s="25"/>
    </row>
    <row r="107" spans="2:9" x14ac:dyDescent="0.25">
      <c r="C107" s="25"/>
    </row>
    <row r="108" spans="2:9" x14ac:dyDescent="0.25">
      <c r="C108" s="25"/>
    </row>
    <row r="109" spans="2:9" x14ac:dyDescent="0.25">
      <c r="C109" s="25"/>
    </row>
    <row r="110" spans="2:9" x14ac:dyDescent="0.25">
      <c r="C110" s="25"/>
    </row>
    <row r="111" spans="2:9" x14ac:dyDescent="0.25">
      <c r="C111" s="25"/>
    </row>
    <row r="112" spans="2:9" x14ac:dyDescent="0.25">
      <c r="C112" s="25"/>
    </row>
    <row r="113" spans="3:3" x14ac:dyDescent="0.25">
      <c r="C113" s="25"/>
    </row>
    <row r="114" spans="3:3" x14ac:dyDescent="0.25">
      <c r="C114" s="25"/>
    </row>
    <row r="115" spans="3:3" x14ac:dyDescent="0.25">
      <c r="C115" s="25"/>
    </row>
    <row r="116" spans="3:3" x14ac:dyDescent="0.25">
      <c r="C116" s="25"/>
    </row>
    <row r="117" spans="3:3" x14ac:dyDescent="0.25">
      <c r="C117" s="25"/>
    </row>
    <row r="118" spans="3:3" x14ac:dyDescent="0.25">
      <c r="C118" s="25"/>
    </row>
    <row r="119" spans="3:3" x14ac:dyDescent="0.25">
      <c r="C119" s="25"/>
    </row>
    <row r="120" spans="3:3" x14ac:dyDescent="0.25">
      <c r="C120" s="25"/>
    </row>
    <row r="121" spans="3:3" x14ac:dyDescent="0.25">
      <c r="C121" s="25"/>
    </row>
    <row r="122" spans="3:3" x14ac:dyDescent="0.25">
      <c r="C122" s="25"/>
    </row>
    <row r="123" spans="3:3" x14ac:dyDescent="0.25">
      <c r="C123" s="25"/>
    </row>
    <row r="124" spans="3:3" x14ac:dyDescent="0.25">
      <c r="C124" s="25"/>
    </row>
    <row r="125" spans="3:3" x14ac:dyDescent="0.25">
      <c r="C125" s="25"/>
    </row>
    <row r="126" spans="3:3" x14ac:dyDescent="0.25">
      <c r="C126" s="25"/>
    </row>
    <row r="127" spans="3:3" x14ac:dyDescent="0.25">
      <c r="C127" s="25"/>
    </row>
    <row r="128" spans="3:3" x14ac:dyDescent="0.25">
      <c r="C128" s="25"/>
    </row>
    <row r="129" spans="3:3" x14ac:dyDescent="0.25">
      <c r="C129" s="25"/>
    </row>
    <row r="130" spans="3:3" x14ac:dyDescent="0.25">
      <c r="C130" s="25"/>
    </row>
    <row r="131" spans="3:3" x14ac:dyDescent="0.25">
      <c r="C131" s="25"/>
    </row>
    <row r="132" spans="3:3" x14ac:dyDescent="0.25">
      <c r="C132" s="25"/>
    </row>
    <row r="133" spans="3:3" x14ac:dyDescent="0.25">
      <c r="C133" s="25"/>
    </row>
    <row r="134" spans="3:3" x14ac:dyDescent="0.25">
      <c r="C134" s="25"/>
    </row>
    <row r="135" spans="3:3" x14ac:dyDescent="0.25">
      <c r="C135" s="25"/>
    </row>
    <row r="136" spans="3:3" x14ac:dyDescent="0.25">
      <c r="C136" s="25"/>
    </row>
    <row r="137" spans="3:3" x14ac:dyDescent="0.25">
      <c r="C137" s="25"/>
    </row>
    <row r="138" spans="3:3" x14ac:dyDescent="0.25">
      <c r="C138" s="25"/>
    </row>
    <row r="139" spans="3:3" x14ac:dyDescent="0.25">
      <c r="C139" s="25"/>
    </row>
    <row r="140" spans="3:3" x14ac:dyDescent="0.25">
      <c r="C140" s="25"/>
    </row>
    <row r="141" spans="3:3" x14ac:dyDescent="0.25">
      <c r="C141" s="25"/>
    </row>
    <row r="142" spans="3:3" x14ac:dyDescent="0.25">
      <c r="C142" s="25"/>
    </row>
    <row r="143" spans="3:3" x14ac:dyDescent="0.25">
      <c r="C143" s="25"/>
    </row>
    <row r="144" spans="3:3" x14ac:dyDescent="0.25">
      <c r="C144" s="25"/>
    </row>
    <row r="145" spans="3:3" x14ac:dyDescent="0.25">
      <c r="C145" s="25"/>
    </row>
    <row r="146" spans="3:3" x14ac:dyDescent="0.25">
      <c r="C146" s="25"/>
    </row>
    <row r="147" spans="3:3" x14ac:dyDescent="0.25">
      <c r="C147" s="25"/>
    </row>
    <row r="148" spans="3:3" x14ac:dyDescent="0.25">
      <c r="C148" s="25"/>
    </row>
    <row r="149" spans="3:3" x14ac:dyDescent="0.25">
      <c r="C149" s="25"/>
    </row>
    <row r="150" spans="3:3" x14ac:dyDescent="0.25">
      <c r="C150" s="25"/>
    </row>
    <row r="151" spans="3:3" x14ac:dyDescent="0.25">
      <c r="C151" s="25"/>
    </row>
    <row r="152" spans="3:3" x14ac:dyDescent="0.25">
      <c r="C152" s="25"/>
    </row>
    <row r="153" spans="3:3" x14ac:dyDescent="0.25">
      <c r="C153" s="25"/>
    </row>
    <row r="154" spans="3:3" x14ac:dyDescent="0.25">
      <c r="C154" s="25"/>
    </row>
    <row r="155" spans="3:3" x14ac:dyDescent="0.25">
      <c r="C155" s="25"/>
    </row>
    <row r="156" spans="3:3" x14ac:dyDescent="0.25">
      <c r="C156" s="25"/>
    </row>
    <row r="157" spans="3:3" x14ac:dyDescent="0.25">
      <c r="C157" s="25"/>
    </row>
    <row r="158" spans="3:3" x14ac:dyDescent="0.25">
      <c r="C158" s="25"/>
    </row>
    <row r="159" spans="3:3" x14ac:dyDescent="0.25">
      <c r="C159" s="25"/>
    </row>
    <row r="160" spans="3:3" x14ac:dyDescent="0.25">
      <c r="C160" s="25"/>
    </row>
    <row r="161" spans="3:3" x14ac:dyDescent="0.25">
      <c r="C161" s="25"/>
    </row>
    <row r="162" spans="3:3" x14ac:dyDescent="0.25">
      <c r="C162" s="25"/>
    </row>
    <row r="163" spans="3:3" x14ac:dyDescent="0.25">
      <c r="C163" s="25"/>
    </row>
    <row r="164" spans="3:3" x14ac:dyDescent="0.25">
      <c r="C164" s="25"/>
    </row>
    <row r="165" spans="3:3" x14ac:dyDescent="0.25">
      <c r="C165" s="25"/>
    </row>
    <row r="166" spans="3:3" x14ac:dyDescent="0.25">
      <c r="C166" s="25"/>
    </row>
    <row r="167" spans="3:3" x14ac:dyDescent="0.25">
      <c r="C167" s="25"/>
    </row>
    <row r="168" spans="3:3" x14ac:dyDescent="0.25">
      <c r="C168" s="25"/>
    </row>
    <row r="169" spans="3:3" x14ac:dyDescent="0.25">
      <c r="C169" s="25"/>
    </row>
    <row r="170" spans="3:3" x14ac:dyDescent="0.25">
      <c r="C170" s="25"/>
    </row>
    <row r="171" spans="3:3" x14ac:dyDescent="0.25">
      <c r="C171" s="25"/>
    </row>
    <row r="172" spans="3:3" x14ac:dyDescent="0.25">
      <c r="C172" s="25"/>
    </row>
    <row r="173" spans="3:3" x14ac:dyDescent="0.25">
      <c r="C173" s="25"/>
    </row>
    <row r="174" spans="3:3" x14ac:dyDescent="0.25">
      <c r="C174" s="25"/>
    </row>
    <row r="175" spans="3:3" x14ac:dyDescent="0.25">
      <c r="C175" s="25"/>
    </row>
    <row r="176" spans="3:3" x14ac:dyDescent="0.25">
      <c r="C176" s="25"/>
    </row>
    <row r="177" spans="3:3" x14ac:dyDescent="0.25">
      <c r="C177" s="25"/>
    </row>
    <row r="178" spans="3:3" x14ac:dyDescent="0.25">
      <c r="C178" s="25"/>
    </row>
    <row r="179" spans="3:3" x14ac:dyDescent="0.25">
      <c r="C179" s="25"/>
    </row>
    <row r="180" spans="3:3" x14ac:dyDescent="0.25">
      <c r="C180" s="25"/>
    </row>
    <row r="181" spans="3:3" x14ac:dyDescent="0.25">
      <c r="C181" s="25"/>
    </row>
    <row r="182" spans="3:3" x14ac:dyDescent="0.25">
      <c r="C182" s="25"/>
    </row>
    <row r="183" spans="3:3" x14ac:dyDescent="0.25">
      <c r="C183" s="25"/>
    </row>
    <row r="184" spans="3:3" x14ac:dyDescent="0.25">
      <c r="C184" s="25"/>
    </row>
    <row r="185" spans="3:3" x14ac:dyDescent="0.25">
      <c r="C185" s="25"/>
    </row>
    <row r="186" spans="3:3" x14ac:dyDescent="0.25">
      <c r="C186" s="25"/>
    </row>
    <row r="187" spans="3:3" x14ac:dyDescent="0.25">
      <c r="C187" s="25"/>
    </row>
    <row r="188" spans="3:3" x14ac:dyDescent="0.25">
      <c r="C188" s="25"/>
    </row>
    <row r="189" spans="3:3" x14ac:dyDescent="0.25">
      <c r="C189" s="25"/>
    </row>
    <row r="190" spans="3:3" x14ac:dyDescent="0.25">
      <c r="C190" s="25"/>
    </row>
    <row r="191" spans="3:3" x14ac:dyDescent="0.25">
      <c r="C191" s="25"/>
    </row>
    <row r="192" spans="3:3" x14ac:dyDescent="0.25">
      <c r="C192" s="25"/>
    </row>
    <row r="193" spans="3:3" x14ac:dyDescent="0.25">
      <c r="C193" s="25"/>
    </row>
    <row r="194" spans="3:3" x14ac:dyDescent="0.25">
      <c r="C194" s="25"/>
    </row>
    <row r="195" spans="3:3" x14ac:dyDescent="0.25">
      <c r="C195" s="25"/>
    </row>
    <row r="196" spans="3:3" x14ac:dyDescent="0.25">
      <c r="C196" s="25"/>
    </row>
    <row r="197" spans="3:3" x14ac:dyDescent="0.25">
      <c r="C197" s="25"/>
    </row>
    <row r="198" spans="3:3" x14ac:dyDescent="0.25">
      <c r="C198" s="25"/>
    </row>
    <row r="199" spans="3:3" x14ac:dyDescent="0.25">
      <c r="C199" s="25"/>
    </row>
    <row r="200" spans="3:3" x14ac:dyDescent="0.25">
      <c r="C200" s="25"/>
    </row>
    <row r="201" spans="3:3" x14ac:dyDescent="0.25">
      <c r="C201" s="25"/>
    </row>
    <row r="202" spans="3:3" x14ac:dyDescent="0.25">
      <c r="C202" s="25"/>
    </row>
    <row r="203" spans="3:3" x14ac:dyDescent="0.25">
      <c r="C203" s="25"/>
    </row>
    <row r="204" spans="3:3" x14ac:dyDescent="0.25">
      <c r="C204" s="25"/>
    </row>
    <row r="205" spans="3:3" x14ac:dyDescent="0.25">
      <c r="C205" s="25"/>
    </row>
    <row r="206" spans="3:3" x14ac:dyDescent="0.25">
      <c r="C206" s="25"/>
    </row>
    <row r="207" spans="3:3" x14ac:dyDescent="0.25">
      <c r="C207" s="25"/>
    </row>
    <row r="208" spans="3:3" x14ac:dyDescent="0.25">
      <c r="C208" s="25"/>
    </row>
    <row r="209" spans="3:3" x14ac:dyDescent="0.25">
      <c r="C209" s="25"/>
    </row>
    <row r="210" spans="3:3" x14ac:dyDescent="0.25">
      <c r="C210" s="25"/>
    </row>
    <row r="211" spans="3:3" x14ac:dyDescent="0.25">
      <c r="C211" s="25"/>
    </row>
    <row r="212" spans="3:3" x14ac:dyDescent="0.25">
      <c r="C212" s="25"/>
    </row>
    <row r="213" spans="3:3" x14ac:dyDescent="0.25">
      <c r="C213" s="25"/>
    </row>
    <row r="214" spans="3:3" x14ac:dyDescent="0.25">
      <c r="C214" s="25"/>
    </row>
    <row r="215" spans="3:3" x14ac:dyDescent="0.25">
      <c r="C215" s="25"/>
    </row>
    <row r="216" spans="3:3" x14ac:dyDescent="0.25">
      <c r="C216" s="25"/>
    </row>
    <row r="217" spans="3:3" x14ac:dyDescent="0.25">
      <c r="C217" s="25"/>
    </row>
    <row r="218" spans="3:3" x14ac:dyDescent="0.25">
      <c r="C218" s="25"/>
    </row>
    <row r="219" spans="3:3" x14ac:dyDescent="0.25">
      <c r="C219" s="25"/>
    </row>
    <row r="220" spans="3:3" x14ac:dyDescent="0.25">
      <c r="C220" s="25"/>
    </row>
    <row r="221" spans="3:3" x14ac:dyDescent="0.25">
      <c r="C221" s="25"/>
    </row>
    <row r="222" spans="3:3" x14ac:dyDescent="0.25">
      <c r="C222" s="25"/>
    </row>
    <row r="223" spans="3:3" x14ac:dyDescent="0.25">
      <c r="C223" s="25"/>
    </row>
    <row r="224" spans="3:3" x14ac:dyDescent="0.25">
      <c r="C224" s="25"/>
    </row>
    <row r="225" spans="3:3" x14ac:dyDescent="0.25">
      <c r="C225" s="25"/>
    </row>
    <row r="226" spans="3:3" x14ac:dyDescent="0.25">
      <c r="C226" s="25"/>
    </row>
    <row r="227" spans="3:3" x14ac:dyDescent="0.25">
      <c r="C227" s="25"/>
    </row>
    <row r="228" spans="3:3" x14ac:dyDescent="0.25">
      <c r="C228" s="25"/>
    </row>
    <row r="229" spans="3:3" x14ac:dyDescent="0.25">
      <c r="C229" s="25"/>
    </row>
    <row r="230" spans="3:3" x14ac:dyDescent="0.25">
      <c r="C230" s="25"/>
    </row>
    <row r="231" spans="3:3" x14ac:dyDescent="0.25">
      <c r="C231" s="25"/>
    </row>
    <row r="232" spans="3:3" x14ac:dyDescent="0.25">
      <c r="C232" s="25"/>
    </row>
    <row r="233" spans="3:3" x14ac:dyDescent="0.25">
      <c r="C233" s="25"/>
    </row>
    <row r="234" spans="3:3" x14ac:dyDescent="0.25">
      <c r="C234" s="25"/>
    </row>
    <row r="235" spans="3:3" x14ac:dyDescent="0.25">
      <c r="C235" s="25"/>
    </row>
    <row r="236" spans="3:3" x14ac:dyDescent="0.25">
      <c r="C236" s="25"/>
    </row>
    <row r="237" spans="3:3" x14ac:dyDescent="0.25">
      <c r="C237" s="25"/>
    </row>
    <row r="238" spans="3:3" x14ac:dyDescent="0.25">
      <c r="C238" s="25"/>
    </row>
    <row r="239" spans="3:3" x14ac:dyDescent="0.25">
      <c r="C239" s="25"/>
    </row>
    <row r="240" spans="3:3" x14ac:dyDescent="0.25">
      <c r="C240" s="25"/>
    </row>
    <row r="241" spans="3:3" x14ac:dyDescent="0.25">
      <c r="C241" s="25"/>
    </row>
    <row r="242" spans="3:3" x14ac:dyDescent="0.25">
      <c r="C242" s="25"/>
    </row>
    <row r="243" spans="3:3" x14ac:dyDescent="0.25">
      <c r="C243" s="25"/>
    </row>
    <row r="244" spans="3:3" x14ac:dyDescent="0.25">
      <c r="C244" s="25"/>
    </row>
    <row r="245" spans="3:3" x14ac:dyDescent="0.25">
      <c r="C245" s="25"/>
    </row>
    <row r="246" spans="3:3" x14ac:dyDescent="0.25">
      <c r="C246" s="25"/>
    </row>
    <row r="247" spans="3:3" x14ac:dyDescent="0.25">
      <c r="C247" s="25"/>
    </row>
    <row r="248" spans="3:3" x14ac:dyDescent="0.25">
      <c r="C248" s="25"/>
    </row>
    <row r="249" spans="3:3" x14ac:dyDescent="0.25">
      <c r="C249" s="25"/>
    </row>
    <row r="250" spans="3:3" x14ac:dyDescent="0.25">
      <c r="C250" s="25"/>
    </row>
    <row r="251" spans="3:3" x14ac:dyDescent="0.25">
      <c r="C251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2FBD-4DCA-49AD-A819-5829B236D14A}">
  <dimension ref="A1:G252"/>
  <sheetViews>
    <sheetView workbookViewId="0"/>
  </sheetViews>
  <sheetFormatPr defaultColWidth="8.85546875" defaultRowHeight="15" x14ac:dyDescent="0.25"/>
  <cols>
    <col min="1" max="1" width="23.7109375" style="4" customWidth="1"/>
    <col min="2" max="2" width="25" style="4" customWidth="1"/>
    <col min="3" max="3" width="21.42578125" style="4" customWidth="1"/>
    <col min="4" max="4" width="22.5703125" style="4" customWidth="1"/>
    <col min="5" max="5" width="22.28515625" style="4" customWidth="1"/>
    <col min="6" max="6" width="25.28515625" style="4" customWidth="1"/>
    <col min="7" max="7" width="21.28515625" style="4" customWidth="1"/>
    <col min="8" max="16384" width="8.85546875" style="4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8">
        <v>44564</v>
      </c>
      <c r="B2" s="4">
        <v>335.35000600000001</v>
      </c>
      <c r="C2" s="4">
        <v>338</v>
      </c>
      <c r="D2" s="4">
        <v>329.77999899999998</v>
      </c>
      <c r="E2" s="4">
        <v>334.75</v>
      </c>
      <c r="F2" s="4">
        <v>330.092285</v>
      </c>
      <c r="G2" s="4">
        <v>28865100</v>
      </c>
    </row>
    <row r="3" spans="1:7" x14ac:dyDescent="0.25">
      <c r="A3" s="8">
        <v>44565</v>
      </c>
      <c r="B3" s="4">
        <v>334.82998700000002</v>
      </c>
      <c r="C3" s="4">
        <v>335.20001200000002</v>
      </c>
      <c r="D3" s="4">
        <v>326.11999500000002</v>
      </c>
      <c r="E3" s="4">
        <v>329.01001000000002</v>
      </c>
      <c r="F3" s="4">
        <v>324.432098</v>
      </c>
      <c r="G3" s="4">
        <v>32674300</v>
      </c>
    </row>
    <row r="4" spans="1:7" x14ac:dyDescent="0.25">
      <c r="A4" s="8">
        <v>44566</v>
      </c>
      <c r="B4" s="4">
        <v>325.85998499999999</v>
      </c>
      <c r="C4" s="4">
        <v>326.07000699999998</v>
      </c>
      <c r="D4" s="4">
        <v>315.98001099999999</v>
      </c>
      <c r="E4" s="4">
        <v>316.38000499999998</v>
      </c>
      <c r="F4" s="4">
        <v>311.97787499999998</v>
      </c>
      <c r="G4" s="4">
        <v>40054300</v>
      </c>
    </row>
    <row r="5" spans="1:7" x14ac:dyDescent="0.25">
      <c r="A5" s="8">
        <v>44567</v>
      </c>
      <c r="B5" s="4">
        <v>313.14999399999999</v>
      </c>
      <c r="C5" s="4">
        <v>318.70001200000002</v>
      </c>
      <c r="D5" s="4">
        <v>311.48998999999998</v>
      </c>
      <c r="E5" s="4">
        <v>313.88000499999998</v>
      </c>
      <c r="F5" s="4">
        <v>309.51263399999999</v>
      </c>
      <c r="G5" s="4">
        <v>39646100</v>
      </c>
    </row>
    <row r="6" spans="1:7" x14ac:dyDescent="0.25">
      <c r="A6" s="8">
        <v>44568</v>
      </c>
      <c r="B6" s="4">
        <v>314.14999399999999</v>
      </c>
      <c r="C6" s="4">
        <v>316.5</v>
      </c>
      <c r="D6" s="4">
        <v>310.08999599999999</v>
      </c>
      <c r="E6" s="4">
        <v>314.040009</v>
      </c>
      <c r="F6" s="4">
        <v>309.67038000000002</v>
      </c>
      <c r="G6" s="4">
        <v>32720000</v>
      </c>
    </row>
    <row r="7" spans="1:7" x14ac:dyDescent="0.25">
      <c r="A7" s="8">
        <v>44571</v>
      </c>
      <c r="B7" s="4">
        <v>309.48998999999998</v>
      </c>
      <c r="C7" s="4">
        <v>314.72000100000002</v>
      </c>
      <c r="D7" s="4">
        <v>304.69000199999999</v>
      </c>
      <c r="E7" s="4">
        <v>314.26998900000001</v>
      </c>
      <c r="F7" s="4">
        <v>309.89721700000001</v>
      </c>
      <c r="G7" s="4">
        <v>44289500</v>
      </c>
    </row>
    <row r="8" spans="1:7" x14ac:dyDescent="0.25">
      <c r="A8" s="8">
        <v>44572</v>
      </c>
      <c r="B8" s="4">
        <v>313.38000499999998</v>
      </c>
      <c r="C8" s="4">
        <v>316.60998499999999</v>
      </c>
      <c r="D8" s="4">
        <v>309.89001500000001</v>
      </c>
      <c r="E8" s="4">
        <v>314.98001099999999</v>
      </c>
      <c r="F8" s="4">
        <v>310.59732100000002</v>
      </c>
      <c r="G8" s="4">
        <v>29386800</v>
      </c>
    </row>
    <row r="9" spans="1:7" x14ac:dyDescent="0.25">
      <c r="A9" s="8">
        <v>44573</v>
      </c>
      <c r="B9" s="4">
        <v>319.67001299999998</v>
      </c>
      <c r="C9" s="4">
        <v>323.41000400000001</v>
      </c>
      <c r="D9" s="4">
        <v>317.07998700000002</v>
      </c>
      <c r="E9" s="4">
        <v>318.26998900000001</v>
      </c>
      <c r="F9" s="4">
        <v>313.84155299999998</v>
      </c>
      <c r="G9" s="4">
        <v>34372200</v>
      </c>
    </row>
    <row r="10" spans="1:7" x14ac:dyDescent="0.25">
      <c r="A10" s="8">
        <v>44574</v>
      </c>
      <c r="B10" s="4">
        <v>320.47000100000002</v>
      </c>
      <c r="C10" s="4">
        <v>320.88000499999998</v>
      </c>
      <c r="D10" s="4">
        <v>304</v>
      </c>
      <c r="E10" s="4">
        <v>304.79998799999998</v>
      </c>
      <c r="F10" s="4">
        <v>300.55898999999999</v>
      </c>
      <c r="G10" s="4">
        <v>45366000</v>
      </c>
    </row>
    <row r="11" spans="1:7" x14ac:dyDescent="0.25">
      <c r="A11" s="8">
        <v>44575</v>
      </c>
      <c r="B11" s="4">
        <v>304.25</v>
      </c>
      <c r="C11" s="4">
        <v>310.82000699999998</v>
      </c>
      <c r="D11" s="4">
        <v>303.75</v>
      </c>
      <c r="E11" s="4">
        <v>310.20001200000002</v>
      </c>
      <c r="F11" s="4">
        <v>305.88385</v>
      </c>
      <c r="G11" s="4">
        <v>39846400</v>
      </c>
    </row>
    <row r="12" spans="1:7" x14ac:dyDescent="0.25">
      <c r="A12" s="8">
        <v>44579</v>
      </c>
      <c r="B12" s="4">
        <v>304.07000699999998</v>
      </c>
      <c r="C12" s="4">
        <v>309.79998799999998</v>
      </c>
      <c r="D12" s="4">
        <v>301.73998999999998</v>
      </c>
      <c r="E12" s="4">
        <v>302.64999399999999</v>
      </c>
      <c r="F12" s="4">
        <v>298.43890399999998</v>
      </c>
      <c r="G12" s="4">
        <v>42333200</v>
      </c>
    </row>
    <row r="13" spans="1:7" x14ac:dyDescent="0.25">
      <c r="A13" s="8">
        <v>44580</v>
      </c>
      <c r="B13" s="4">
        <v>306.290009</v>
      </c>
      <c r="C13" s="4">
        <v>313.91000400000001</v>
      </c>
      <c r="D13" s="4">
        <v>302.70001200000002</v>
      </c>
      <c r="E13" s="4">
        <v>303.32998700000002</v>
      </c>
      <c r="F13" s="4">
        <v>299.10943600000002</v>
      </c>
      <c r="G13" s="4">
        <v>45933900</v>
      </c>
    </row>
    <row r="14" spans="1:7" x14ac:dyDescent="0.25">
      <c r="A14" s="8">
        <v>44581</v>
      </c>
      <c r="B14" s="4">
        <v>309.07000699999998</v>
      </c>
      <c r="C14" s="4">
        <v>311.64999399999999</v>
      </c>
      <c r="D14" s="4">
        <v>301.14001500000001</v>
      </c>
      <c r="E14" s="4">
        <v>301.60000600000001</v>
      </c>
      <c r="F14" s="4">
        <v>297.403503</v>
      </c>
      <c r="G14" s="4">
        <v>35380700</v>
      </c>
    </row>
    <row r="15" spans="1:7" x14ac:dyDescent="0.25">
      <c r="A15" s="8">
        <v>44582</v>
      </c>
      <c r="B15" s="4">
        <v>302.69000199999999</v>
      </c>
      <c r="C15" s="4">
        <v>304.10998499999999</v>
      </c>
      <c r="D15" s="4">
        <v>295.60998499999999</v>
      </c>
      <c r="E15" s="4">
        <v>296.02999899999998</v>
      </c>
      <c r="F15" s="4">
        <v>291.91104100000001</v>
      </c>
      <c r="G15" s="4">
        <v>57984400</v>
      </c>
    </row>
    <row r="16" spans="1:7" x14ac:dyDescent="0.25">
      <c r="A16" s="8">
        <v>44585</v>
      </c>
      <c r="B16" s="4">
        <v>292.20001200000002</v>
      </c>
      <c r="C16" s="4">
        <v>297.10998499999999</v>
      </c>
      <c r="D16" s="4">
        <v>276.04998799999998</v>
      </c>
      <c r="E16" s="4">
        <v>296.36999500000002</v>
      </c>
      <c r="F16" s="4">
        <v>292.24627700000002</v>
      </c>
      <c r="G16" s="4">
        <v>85731500</v>
      </c>
    </row>
    <row r="17" spans="1:7" x14ac:dyDescent="0.25">
      <c r="A17" s="8">
        <v>44586</v>
      </c>
      <c r="B17" s="4">
        <v>291.51998900000001</v>
      </c>
      <c r="C17" s="4">
        <v>294.98998999999998</v>
      </c>
      <c r="D17" s="4">
        <v>285.17001299999998</v>
      </c>
      <c r="E17" s="4">
        <v>288.48998999999998</v>
      </c>
      <c r="F17" s="4">
        <v>284.47595200000001</v>
      </c>
      <c r="G17" s="4">
        <v>72848600</v>
      </c>
    </row>
    <row r="18" spans="1:7" x14ac:dyDescent="0.25">
      <c r="A18" s="8">
        <v>44587</v>
      </c>
      <c r="B18" s="4">
        <v>307.98998999999998</v>
      </c>
      <c r="C18" s="4">
        <v>308.5</v>
      </c>
      <c r="D18" s="4">
        <v>293.02999899999998</v>
      </c>
      <c r="E18" s="4">
        <v>296.709991</v>
      </c>
      <c r="F18" s="4">
        <v>292.58154300000001</v>
      </c>
      <c r="G18" s="4">
        <v>90428900</v>
      </c>
    </row>
    <row r="19" spans="1:7" x14ac:dyDescent="0.25">
      <c r="A19" s="8">
        <v>44588</v>
      </c>
      <c r="B19" s="4">
        <v>302.66000400000001</v>
      </c>
      <c r="C19" s="4">
        <v>307.29998799999998</v>
      </c>
      <c r="D19" s="4">
        <v>297.92999300000002</v>
      </c>
      <c r="E19" s="4">
        <v>299.83999599999999</v>
      </c>
      <c r="F19" s="4">
        <v>295.66796900000003</v>
      </c>
      <c r="G19" s="4">
        <v>53481300</v>
      </c>
    </row>
    <row r="20" spans="1:7" x14ac:dyDescent="0.25">
      <c r="A20" s="8">
        <v>44589</v>
      </c>
      <c r="B20" s="4">
        <v>300.23001099999999</v>
      </c>
      <c r="C20" s="4">
        <v>308.48001099999999</v>
      </c>
      <c r="D20" s="4">
        <v>294.45001200000002</v>
      </c>
      <c r="E20" s="4">
        <v>308.26001000000002</v>
      </c>
      <c r="F20" s="4">
        <v>303.97082499999999</v>
      </c>
      <c r="G20" s="4">
        <v>49743700</v>
      </c>
    </row>
    <row r="21" spans="1:7" x14ac:dyDescent="0.25">
      <c r="A21" s="8">
        <v>44592</v>
      </c>
      <c r="B21" s="4">
        <v>308.95001200000002</v>
      </c>
      <c r="C21" s="4">
        <v>312.38000499999998</v>
      </c>
      <c r="D21" s="4">
        <v>306.36999500000002</v>
      </c>
      <c r="E21" s="4">
        <v>310.98001099999999</v>
      </c>
      <c r="F21" s="4">
        <v>306.65304600000002</v>
      </c>
      <c r="G21" s="4">
        <v>46444500</v>
      </c>
    </row>
    <row r="22" spans="1:7" x14ac:dyDescent="0.25">
      <c r="A22" s="8">
        <v>44593</v>
      </c>
      <c r="B22" s="4">
        <v>310.41000400000001</v>
      </c>
      <c r="C22" s="4">
        <v>310.63000499999998</v>
      </c>
      <c r="D22" s="4">
        <v>305.13000499999998</v>
      </c>
      <c r="E22" s="4">
        <v>308.76001000000002</v>
      </c>
      <c r="F22" s="4">
        <v>304.46389799999997</v>
      </c>
      <c r="G22" s="4">
        <v>40950400</v>
      </c>
    </row>
    <row r="23" spans="1:7" x14ac:dyDescent="0.25">
      <c r="A23" s="8">
        <v>44594</v>
      </c>
      <c r="B23" s="4">
        <v>309.63000499999998</v>
      </c>
      <c r="C23" s="4">
        <v>315.11999500000002</v>
      </c>
      <c r="D23" s="4">
        <v>308.88000499999998</v>
      </c>
      <c r="E23" s="4">
        <v>313.459991</v>
      </c>
      <c r="F23" s="4">
        <v>309.09851099999997</v>
      </c>
      <c r="G23" s="4">
        <v>36636000</v>
      </c>
    </row>
    <row r="24" spans="1:7" x14ac:dyDescent="0.25">
      <c r="A24" s="8">
        <v>44595</v>
      </c>
      <c r="B24" s="4">
        <v>309.48998999999998</v>
      </c>
      <c r="C24" s="4">
        <v>311.23001099999999</v>
      </c>
      <c r="D24" s="4">
        <v>299.959991</v>
      </c>
      <c r="E24" s="4">
        <v>301.25</v>
      </c>
      <c r="F24" s="4">
        <v>297.05841099999998</v>
      </c>
      <c r="G24" s="4">
        <v>43730000</v>
      </c>
    </row>
    <row r="25" spans="1:7" x14ac:dyDescent="0.25">
      <c r="A25" s="8">
        <v>44596</v>
      </c>
      <c r="B25" s="4">
        <v>300.209991</v>
      </c>
      <c r="C25" s="4">
        <v>308.79998799999998</v>
      </c>
      <c r="D25" s="4">
        <v>299.97000100000002</v>
      </c>
      <c r="E25" s="4">
        <v>305.94000199999999</v>
      </c>
      <c r="F25" s="4">
        <v>301.68310500000001</v>
      </c>
      <c r="G25" s="4">
        <v>35096500</v>
      </c>
    </row>
    <row r="26" spans="1:7" x14ac:dyDescent="0.25">
      <c r="A26" s="8">
        <v>44599</v>
      </c>
      <c r="B26" s="4">
        <v>306.17001299999998</v>
      </c>
      <c r="C26" s="4">
        <v>307.83999599999999</v>
      </c>
      <c r="D26" s="4">
        <v>299.89999399999999</v>
      </c>
      <c r="E26" s="4">
        <v>300.95001200000002</v>
      </c>
      <c r="F26" s="4">
        <v>296.76257299999997</v>
      </c>
      <c r="G26" s="4">
        <v>28533300</v>
      </c>
    </row>
    <row r="27" spans="1:7" x14ac:dyDescent="0.25">
      <c r="A27" s="8">
        <v>44600</v>
      </c>
      <c r="B27" s="4">
        <v>301.25</v>
      </c>
      <c r="C27" s="4">
        <v>305.55999800000001</v>
      </c>
      <c r="D27" s="4">
        <v>299.95001200000002</v>
      </c>
      <c r="E27" s="4">
        <v>304.55999800000001</v>
      </c>
      <c r="F27" s="4">
        <v>300.32235700000001</v>
      </c>
      <c r="G27" s="4">
        <v>32421200</v>
      </c>
    </row>
    <row r="28" spans="1:7" x14ac:dyDescent="0.25">
      <c r="A28" s="8">
        <v>44601</v>
      </c>
      <c r="B28" s="4">
        <v>309.86999500000002</v>
      </c>
      <c r="C28" s="4">
        <v>311.92999300000002</v>
      </c>
      <c r="D28" s="4">
        <v>307.39001500000001</v>
      </c>
      <c r="E28" s="4">
        <v>311.209991</v>
      </c>
      <c r="F28" s="4">
        <v>306.87979100000001</v>
      </c>
      <c r="G28" s="4">
        <v>31284700</v>
      </c>
    </row>
    <row r="29" spans="1:7" x14ac:dyDescent="0.25">
      <c r="A29" s="8">
        <v>44602</v>
      </c>
      <c r="B29" s="4">
        <v>304.040009</v>
      </c>
      <c r="C29" s="4">
        <v>309.11999500000002</v>
      </c>
      <c r="D29" s="4">
        <v>300.70001200000002</v>
      </c>
      <c r="E29" s="4">
        <v>302.38000499999998</v>
      </c>
      <c r="F29" s="4">
        <v>298.17263800000001</v>
      </c>
      <c r="G29" s="4">
        <v>45386200</v>
      </c>
    </row>
    <row r="30" spans="1:7" x14ac:dyDescent="0.25">
      <c r="A30" s="8">
        <v>44603</v>
      </c>
      <c r="B30" s="4">
        <v>303.19000199999999</v>
      </c>
      <c r="C30" s="4">
        <v>304.290009</v>
      </c>
      <c r="D30" s="4">
        <v>294.22000100000002</v>
      </c>
      <c r="E30" s="4">
        <v>295.040009</v>
      </c>
      <c r="F30" s="4">
        <v>290.93481400000002</v>
      </c>
      <c r="G30" s="4">
        <v>39175600</v>
      </c>
    </row>
    <row r="31" spans="1:7" x14ac:dyDescent="0.25">
      <c r="A31" s="8">
        <v>44606</v>
      </c>
      <c r="B31" s="4">
        <v>293.76998900000001</v>
      </c>
      <c r="C31" s="4">
        <v>296.76001000000002</v>
      </c>
      <c r="D31" s="4">
        <v>291.35000600000001</v>
      </c>
      <c r="E31" s="4">
        <v>295</v>
      </c>
      <c r="F31" s="4">
        <v>290.895355</v>
      </c>
      <c r="G31" s="4">
        <v>36359500</v>
      </c>
    </row>
    <row r="32" spans="1:7" x14ac:dyDescent="0.25">
      <c r="A32" s="8">
        <v>44607</v>
      </c>
      <c r="B32" s="4">
        <v>300.01001000000002</v>
      </c>
      <c r="C32" s="4">
        <v>300.79998799999998</v>
      </c>
      <c r="D32" s="4">
        <v>297.01998900000001</v>
      </c>
      <c r="E32" s="4">
        <v>300.47000100000002</v>
      </c>
      <c r="F32" s="4">
        <v>296.28921500000001</v>
      </c>
      <c r="G32" s="4">
        <v>27058300</v>
      </c>
    </row>
    <row r="33" spans="1:7" x14ac:dyDescent="0.25">
      <c r="A33" s="8">
        <v>44608</v>
      </c>
      <c r="B33" s="4">
        <v>298.36999500000002</v>
      </c>
      <c r="C33" s="4">
        <v>300.86999500000002</v>
      </c>
      <c r="D33" s="4">
        <v>293.67999300000002</v>
      </c>
      <c r="E33" s="4">
        <v>299.5</v>
      </c>
      <c r="F33" s="4">
        <v>295.94342</v>
      </c>
      <c r="G33" s="4">
        <v>29982100</v>
      </c>
    </row>
    <row r="34" spans="1:7" x14ac:dyDescent="0.25">
      <c r="A34" s="8">
        <v>44609</v>
      </c>
      <c r="B34" s="4">
        <v>296.35998499999999</v>
      </c>
      <c r="C34" s="4">
        <v>296.79998799999998</v>
      </c>
      <c r="D34" s="4">
        <v>290</v>
      </c>
      <c r="E34" s="4">
        <v>290.73001099999999</v>
      </c>
      <c r="F34" s="4">
        <v>287.277557</v>
      </c>
      <c r="G34" s="4">
        <v>32461600</v>
      </c>
    </row>
    <row r="35" spans="1:7" x14ac:dyDescent="0.25">
      <c r="A35" s="8">
        <v>44610</v>
      </c>
      <c r="B35" s="4">
        <v>293.04998799999998</v>
      </c>
      <c r="C35" s="4">
        <v>293.85998499999999</v>
      </c>
      <c r="D35" s="4">
        <v>286.30999800000001</v>
      </c>
      <c r="E35" s="4">
        <v>287.92999300000002</v>
      </c>
      <c r="F35" s="4">
        <v>284.51080300000001</v>
      </c>
      <c r="G35" s="4">
        <v>34264000</v>
      </c>
    </row>
    <row r="36" spans="1:7" x14ac:dyDescent="0.25">
      <c r="A36" s="8">
        <v>44614</v>
      </c>
      <c r="B36" s="4">
        <v>285</v>
      </c>
      <c r="C36" s="4">
        <v>291.540009</v>
      </c>
      <c r="D36" s="4">
        <v>284.5</v>
      </c>
      <c r="E36" s="4">
        <v>287.72000100000002</v>
      </c>
      <c r="F36" s="4">
        <v>284.30328400000002</v>
      </c>
      <c r="G36" s="4">
        <v>41736100</v>
      </c>
    </row>
    <row r="37" spans="1:7" x14ac:dyDescent="0.25">
      <c r="A37" s="8">
        <v>44615</v>
      </c>
      <c r="B37" s="4">
        <v>290.17999300000002</v>
      </c>
      <c r="C37" s="4">
        <v>291.70001200000002</v>
      </c>
      <c r="D37" s="4">
        <v>280.10000600000001</v>
      </c>
      <c r="E37" s="4">
        <v>280.26998900000001</v>
      </c>
      <c r="F37" s="4">
        <v>276.941711</v>
      </c>
      <c r="G37" s="4">
        <v>37811200</v>
      </c>
    </row>
    <row r="38" spans="1:7" x14ac:dyDescent="0.25">
      <c r="A38" s="8">
        <v>44616</v>
      </c>
      <c r="B38" s="4">
        <v>272.51001000000002</v>
      </c>
      <c r="C38" s="4">
        <v>295.16000400000001</v>
      </c>
      <c r="D38" s="4">
        <v>271.51998900000001</v>
      </c>
      <c r="E38" s="4">
        <v>294.58999599999999</v>
      </c>
      <c r="F38" s="4">
        <v>291.09170499999999</v>
      </c>
      <c r="G38" s="4">
        <v>56989700</v>
      </c>
    </row>
    <row r="39" spans="1:7" x14ac:dyDescent="0.25">
      <c r="A39" s="8">
        <v>44617</v>
      </c>
      <c r="B39" s="4">
        <v>295.14001500000001</v>
      </c>
      <c r="C39" s="4">
        <v>297.63000499999998</v>
      </c>
      <c r="D39" s="4">
        <v>291.64999399999999</v>
      </c>
      <c r="E39" s="4">
        <v>297.30999800000001</v>
      </c>
      <c r="F39" s="4">
        <v>293.779358</v>
      </c>
      <c r="G39" s="4">
        <v>32546700</v>
      </c>
    </row>
    <row r="40" spans="1:7" x14ac:dyDescent="0.25">
      <c r="A40" s="8">
        <v>44620</v>
      </c>
      <c r="B40" s="4">
        <v>294.30999800000001</v>
      </c>
      <c r="C40" s="4">
        <v>299.14001500000001</v>
      </c>
      <c r="D40" s="4">
        <v>293</v>
      </c>
      <c r="E40" s="4">
        <v>298.790009</v>
      </c>
      <c r="F40" s="4">
        <v>295.24182100000002</v>
      </c>
      <c r="G40" s="4">
        <v>34627500</v>
      </c>
    </row>
    <row r="41" spans="1:7" x14ac:dyDescent="0.25">
      <c r="A41" s="8">
        <v>44621</v>
      </c>
      <c r="B41" s="4">
        <v>296.39999399999999</v>
      </c>
      <c r="C41" s="4">
        <v>299.97000100000002</v>
      </c>
      <c r="D41" s="4">
        <v>292.14999399999999</v>
      </c>
      <c r="E41" s="4">
        <v>294.95001200000002</v>
      </c>
      <c r="F41" s="4">
        <v>291.44744900000001</v>
      </c>
      <c r="G41" s="4">
        <v>31217800</v>
      </c>
    </row>
    <row r="42" spans="1:7" x14ac:dyDescent="0.25">
      <c r="A42" s="8">
        <v>44622</v>
      </c>
      <c r="B42" s="4">
        <v>295.35998499999999</v>
      </c>
      <c r="C42" s="4">
        <v>301.47000100000002</v>
      </c>
      <c r="D42" s="4">
        <v>293.70001200000002</v>
      </c>
      <c r="E42" s="4">
        <v>300.19000199999999</v>
      </c>
      <c r="F42" s="4">
        <v>296.62521400000003</v>
      </c>
      <c r="G42" s="4">
        <v>31873000</v>
      </c>
    </row>
    <row r="43" spans="1:7" x14ac:dyDescent="0.25">
      <c r="A43" s="8">
        <v>44623</v>
      </c>
      <c r="B43" s="4">
        <v>302.89001500000001</v>
      </c>
      <c r="C43" s="4">
        <v>303.13000499999998</v>
      </c>
      <c r="D43" s="4">
        <v>294.04998799999998</v>
      </c>
      <c r="E43" s="4">
        <v>295.92001299999998</v>
      </c>
      <c r="F43" s="4">
        <v>292.40594499999997</v>
      </c>
      <c r="G43" s="4">
        <v>27314500</v>
      </c>
    </row>
    <row r="44" spans="1:7" x14ac:dyDescent="0.25">
      <c r="A44" s="8">
        <v>44624</v>
      </c>
      <c r="B44" s="4">
        <v>294.290009</v>
      </c>
      <c r="C44" s="4">
        <v>295.66000400000001</v>
      </c>
      <c r="D44" s="4">
        <v>287.17001299999998</v>
      </c>
      <c r="E44" s="4">
        <v>289.85998499999999</v>
      </c>
      <c r="F44" s="4">
        <v>286.41784699999999</v>
      </c>
      <c r="G44" s="4">
        <v>32356500</v>
      </c>
    </row>
    <row r="45" spans="1:7" x14ac:dyDescent="0.25">
      <c r="A45" s="8">
        <v>44627</v>
      </c>
      <c r="B45" s="4">
        <v>288.52999899999998</v>
      </c>
      <c r="C45" s="4">
        <v>289.69000199999999</v>
      </c>
      <c r="D45" s="4">
        <v>278.52999899999998</v>
      </c>
      <c r="E45" s="4">
        <v>278.91000400000001</v>
      </c>
      <c r="F45" s="4">
        <v>275.59789999999998</v>
      </c>
      <c r="G45" s="4">
        <v>43157200</v>
      </c>
    </row>
    <row r="46" spans="1:7" x14ac:dyDescent="0.25">
      <c r="A46" s="8">
        <v>44628</v>
      </c>
      <c r="B46" s="4">
        <v>277.79998799999998</v>
      </c>
      <c r="C46" s="4">
        <v>283.959991</v>
      </c>
      <c r="D46" s="4">
        <v>270</v>
      </c>
      <c r="E46" s="4">
        <v>275.85000600000001</v>
      </c>
      <c r="F46" s="4">
        <v>272.57424900000001</v>
      </c>
      <c r="G46" s="4">
        <v>48159500</v>
      </c>
    </row>
    <row r="47" spans="1:7" x14ac:dyDescent="0.25">
      <c r="A47" s="8">
        <v>44629</v>
      </c>
      <c r="B47" s="4">
        <v>283.44000199999999</v>
      </c>
      <c r="C47" s="4">
        <v>289.60000600000001</v>
      </c>
      <c r="D47" s="4">
        <v>280.77999899999998</v>
      </c>
      <c r="E47" s="4">
        <v>288.5</v>
      </c>
      <c r="F47" s="4">
        <v>285.07403599999998</v>
      </c>
      <c r="G47" s="4">
        <v>35204500</v>
      </c>
    </row>
    <row r="48" spans="1:7" x14ac:dyDescent="0.25">
      <c r="A48" s="8">
        <v>44630</v>
      </c>
      <c r="B48" s="4">
        <v>283.01998900000001</v>
      </c>
      <c r="C48" s="4">
        <v>286.60000600000001</v>
      </c>
      <c r="D48" s="4">
        <v>280.57998700000002</v>
      </c>
      <c r="E48" s="4">
        <v>285.58999599999999</v>
      </c>
      <c r="F48" s="4">
        <v>282.19860799999998</v>
      </c>
      <c r="G48" s="4">
        <v>30628000</v>
      </c>
    </row>
    <row r="49" spans="1:7" x14ac:dyDescent="0.25">
      <c r="A49" s="8">
        <v>44631</v>
      </c>
      <c r="B49" s="4">
        <v>287.959991</v>
      </c>
      <c r="C49" s="4">
        <v>289.51001000000002</v>
      </c>
      <c r="D49" s="4">
        <v>279.42999300000002</v>
      </c>
      <c r="E49" s="4">
        <v>280.07000699999998</v>
      </c>
      <c r="F49" s="4">
        <v>276.74414100000001</v>
      </c>
      <c r="G49" s="4">
        <v>27209300</v>
      </c>
    </row>
    <row r="50" spans="1:7" x14ac:dyDescent="0.25">
      <c r="A50" s="8">
        <v>44634</v>
      </c>
      <c r="B50" s="4">
        <v>280.33999599999999</v>
      </c>
      <c r="C50" s="4">
        <v>285.39999399999999</v>
      </c>
      <c r="D50" s="4">
        <v>275.82000699999998</v>
      </c>
      <c r="E50" s="4">
        <v>276.44000199999999</v>
      </c>
      <c r="F50" s="4">
        <v>273.15722699999998</v>
      </c>
      <c r="G50" s="4">
        <v>30660700</v>
      </c>
    </row>
    <row r="51" spans="1:7" x14ac:dyDescent="0.25">
      <c r="A51" s="8">
        <v>44635</v>
      </c>
      <c r="B51" s="4">
        <v>280.35000600000001</v>
      </c>
      <c r="C51" s="4">
        <v>287.82000699999998</v>
      </c>
      <c r="D51" s="4">
        <v>278.73001099999999</v>
      </c>
      <c r="E51" s="4">
        <v>287.14999399999999</v>
      </c>
      <c r="F51" s="4">
        <v>283.74005099999999</v>
      </c>
      <c r="G51" s="4">
        <v>34245100</v>
      </c>
    </row>
    <row r="52" spans="1:7" x14ac:dyDescent="0.25">
      <c r="A52" s="8">
        <v>44636</v>
      </c>
      <c r="B52" s="4">
        <v>289.10998499999999</v>
      </c>
      <c r="C52" s="4">
        <v>294.57000699999998</v>
      </c>
      <c r="D52" s="4">
        <v>283.20001200000002</v>
      </c>
      <c r="E52" s="4">
        <v>294.39001500000001</v>
      </c>
      <c r="F52" s="4">
        <v>290.89410400000003</v>
      </c>
      <c r="G52" s="4">
        <v>37826300</v>
      </c>
    </row>
    <row r="53" spans="1:7" x14ac:dyDescent="0.25">
      <c r="A53" s="8">
        <v>44637</v>
      </c>
      <c r="B53" s="4">
        <v>293.290009</v>
      </c>
      <c r="C53" s="4">
        <v>295.60998499999999</v>
      </c>
      <c r="D53" s="4">
        <v>289.36999500000002</v>
      </c>
      <c r="E53" s="4">
        <v>295.22000100000002</v>
      </c>
      <c r="F53" s="4">
        <v>291.71423299999998</v>
      </c>
      <c r="G53" s="4">
        <v>30816600</v>
      </c>
    </row>
    <row r="54" spans="1:7" x14ac:dyDescent="0.25">
      <c r="A54" s="8">
        <v>44638</v>
      </c>
      <c r="B54" s="4">
        <v>295.36999500000002</v>
      </c>
      <c r="C54" s="4">
        <v>301</v>
      </c>
      <c r="D54" s="4">
        <v>292.73001099999999</v>
      </c>
      <c r="E54" s="4">
        <v>300.42999300000002</v>
      </c>
      <c r="F54" s="4">
        <v>296.86230499999999</v>
      </c>
      <c r="G54" s="4">
        <v>43390600</v>
      </c>
    </row>
    <row r="55" spans="1:7" x14ac:dyDescent="0.25">
      <c r="A55" s="8">
        <v>44641</v>
      </c>
      <c r="B55" s="4">
        <v>298.89001500000001</v>
      </c>
      <c r="C55" s="4">
        <v>300.14001500000001</v>
      </c>
      <c r="D55" s="4">
        <v>294.89999399999999</v>
      </c>
      <c r="E55" s="4">
        <v>299.16000400000001</v>
      </c>
      <c r="F55" s="4">
        <v>295.60745200000002</v>
      </c>
      <c r="G55" s="4">
        <v>28351200</v>
      </c>
    </row>
    <row r="56" spans="1:7" x14ac:dyDescent="0.25">
      <c r="A56" s="8">
        <v>44642</v>
      </c>
      <c r="B56" s="4">
        <v>299.79998799999998</v>
      </c>
      <c r="C56" s="4">
        <v>305</v>
      </c>
      <c r="D56" s="4">
        <v>298.76998900000001</v>
      </c>
      <c r="E56" s="4">
        <v>304.05999800000001</v>
      </c>
      <c r="F56" s="4">
        <v>300.44924900000001</v>
      </c>
      <c r="G56" s="4">
        <v>27599700</v>
      </c>
    </row>
    <row r="57" spans="1:7" x14ac:dyDescent="0.25">
      <c r="A57" s="8">
        <v>44643</v>
      </c>
      <c r="B57" s="4">
        <v>300.51001000000002</v>
      </c>
      <c r="C57" s="4">
        <v>303.23001099999999</v>
      </c>
      <c r="D57" s="4">
        <v>297.72000100000002</v>
      </c>
      <c r="E57" s="4">
        <v>299.48998999999998</v>
      </c>
      <c r="F57" s="4">
        <v>295.93347199999999</v>
      </c>
      <c r="G57" s="4">
        <v>25715400</v>
      </c>
    </row>
    <row r="58" spans="1:7" x14ac:dyDescent="0.25">
      <c r="A58" s="8">
        <v>44644</v>
      </c>
      <c r="B58" s="4">
        <v>299.14001500000001</v>
      </c>
      <c r="C58" s="4">
        <v>304.20001200000002</v>
      </c>
      <c r="D58" s="4">
        <v>298.32000699999998</v>
      </c>
      <c r="E58" s="4">
        <v>304.10000600000001</v>
      </c>
      <c r="F58" s="4">
        <v>300.488831</v>
      </c>
      <c r="G58" s="4">
        <v>24484500</v>
      </c>
    </row>
    <row r="59" spans="1:7" x14ac:dyDescent="0.25">
      <c r="A59" s="8">
        <v>44645</v>
      </c>
      <c r="B59" s="4">
        <v>305.23001099999999</v>
      </c>
      <c r="C59" s="4">
        <v>305.5</v>
      </c>
      <c r="D59" s="4">
        <v>299.290009</v>
      </c>
      <c r="E59" s="4">
        <v>303.67999300000002</v>
      </c>
      <c r="F59" s="4">
        <v>300.07376099999999</v>
      </c>
      <c r="G59" s="4">
        <v>22566500</v>
      </c>
    </row>
    <row r="60" spans="1:7" x14ac:dyDescent="0.25">
      <c r="A60" s="8">
        <v>44648</v>
      </c>
      <c r="B60" s="4">
        <v>304.32998700000002</v>
      </c>
      <c r="C60" s="4">
        <v>310.79998799999998</v>
      </c>
      <c r="D60" s="4">
        <v>304.32998700000002</v>
      </c>
      <c r="E60" s="4">
        <v>310.70001200000002</v>
      </c>
      <c r="F60" s="4">
        <v>307.01040599999999</v>
      </c>
      <c r="G60" s="4">
        <v>29578200</v>
      </c>
    </row>
    <row r="61" spans="1:7" x14ac:dyDescent="0.25">
      <c r="A61" s="8">
        <v>44649</v>
      </c>
      <c r="B61" s="4">
        <v>313.91000400000001</v>
      </c>
      <c r="C61" s="4">
        <v>315.82000699999998</v>
      </c>
      <c r="D61" s="4">
        <v>309.04998799999998</v>
      </c>
      <c r="E61" s="4">
        <v>315.41000400000001</v>
      </c>
      <c r="F61" s="4">
        <v>311.66445900000002</v>
      </c>
      <c r="G61" s="4">
        <v>30393400</v>
      </c>
    </row>
    <row r="62" spans="1:7" x14ac:dyDescent="0.25">
      <c r="A62" s="8">
        <v>44650</v>
      </c>
      <c r="B62" s="4">
        <v>313.76001000000002</v>
      </c>
      <c r="C62" s="4">
        <v>315.95001200000002</v>
      </c>
      <c r="D62" s="4">
        <v>311.57998700000002</v>
      </c>
      <c r="E62" s="4">
        <v>313.85998499999999</v>
      </c>
      <c r="F62" s="4">
        <v>310.13284299999998</v>
      </c>
      <c r="G62" s="4">
        <v>28163600</v>
      </c>
    </row>
    <row r="63" spans="1:7" x14ac:dyDescent="0.25">
      <c r="A63" s="8">
        <v>44651</v>
      </c>
      <c r="B63" s="4">
        <v>313.89999399999999</v>
      </c>
      <c r="C63" s="4">
        <v>315.14001500000001</v>
      </c>
      <c r="D63" s="4">
        <v>307.89001500000001</v>
      </c>
      <c r="E63" s="4">
        <v>308.30999800000001</v>
      </c>
      <c r="F63" s="4">
        <v>304.64880399999998</v>
      </c>
      <c r="G63" s="4">
        <v>33422100</v>
      </c>
    </row>
    <row r="64" spans="1:7" x14ac:dyDescent="0.25">
      <c r="A64" s="8">
        <v>44652</v>
      </c>
      <c r="B64" s="4">
        <v>309.36999500000002</v>
      </c>
      <c r="C64" s="4">
        <v>310.13000499999998</v>
      </c>
      <c r="D64" s="4">
        <v>305.540009</v>
      </c>
      <c r="E64" s="4">
        <v>309.42001299999998</v>
      </c>
      <c r="F64" s="4">
        <v>305.74560500000001</v>
      </c>
      <c r="G64" s="4">
        <v>27110500</v>
      </c>
    </row>
    <row r="65" spans="1:7" x14ac:dyDescent="0.25">
      <c r="A65" s="8">
        <v>44655</v>
      </c>
      <c r="B65" s="4">
        <v>310.08999599999999</v>
      </c>
      <c r="C65" s="4">
        <v>315.10998499999999</v>
      </c>
      <c r="D65" s="4">
        <v>309.709991</v>
      </c>
      <c r="E65" s="4">
        <v>314.97000100000002</v>
      </c>
      <c r="F65" s="4">
        <v>311.22970600000002</v>
      </c>
      <c r="G65" s="4">
        <v>24289600</v>
      </c>
    </row>
    <row r="66" spans="1:7" x14ac:dyDescent="0.25">
      <c r="A66" s="8">
        <v>44656</v>
      </c>
      <c r="B66" s="4">
        <v>313.26998900000001</v>
      </c>
      <c r="C66" s="4">
        <v>314.86999500000002</v>
      </c>
      <c r="D66" s="4">
        <v>309.86999500000002</v>
      </c>
      <c r="E66" s="4">
        <v>310.88000499999998</v>
      </c>
      <c r="F66" s="4">
        <v>307.18823200000003</v>
      </c>
      <c r="G66" s="4">
        <v>23156700</v>
      </c>
    </row>
    <row r="67" spans="1:7" x14ac:dyDescent="0.25">
      <c r="A67" s="8">
        <v>44657</v>
      </c>
      <c r="B67" s="4">
        <v>305.19000199999999</v>
      </c>
      <c r="C67" s="4">
        <v>307</v>
      </c>
      <c r="D67" s="4">
        <v>296.709991</v>
      </c>
      <c r="E67" s="4">
        <v>299.5</v>
      </c>
      <c r="F67" s="4">
        <v>295.94342</v>
      </c>
      <c r="G67" s="4">
        <v>40110400</v>
      </c>
    </row>
    <row r="68" spans="1:7" x14ac:dyDescent="0.25">
      <c r="A68" s="8">
        <v>44658</v>
      </c>
      <c r="B68" s="4">
        <v>296.66000400000001</v>
      </c>
      <c r="C68" s="4">
        <v>303.64999399999999</v>
      </c>
      <c r="D68" s="4">
        <v>296.35000600000001</v>
      </c>
      <c r="E68" s="4">
        <v>301.36999500000002</v>
      </c>
      <c r="F68" s="4">
        <v>297.79119900000001</v>
      </c>
      <c r="G68" s="4">
        <v>31411200</v>
      </c>
    </row>
    <row r="69" spans="1:7" x14ac:dyDescent="0.25">
      <c r="A69" s="8">
        <v>44659</v>
      </c>
      <c r="B69" s="4">
        <v>300.44000199999999</v>
      </c>
      <c r="C69" s="4">
        <v>301.11999500000002</v>
      </c>
      <c r="D69" s="4">
        <v>296.27999899999998</v>
      </c>
      <c r="E69" s="4">
        <v>296.97000100000002</v>
      </c>
      <c r="F69" s="4">
        <v>293.44345099999998</v>
      </c>
      <c r="G69" s="4">
        <v>24361900</v>
      </c>
    </row>
    <row r="70" spans="1:7" x14ac:dyDescent="0.25">
      <c r="A70" s="8">
        <v>44662</v>
      </c>
      <c r="B70" s="4">
        <v>291.790009</v>
      </c>
      <c r="C70" s="4">
        <v>292.60998499999999</v>
      </c>
      <c r="D70" s="4">
        <v>285</v>
      </c>
      <c r="E70" s="4">
        <v>285.26001000000002</v>
      </c>
      <c r="F70" s="4">
        <v>281.87255900000002</v>
      </c>
      <c r="G70" s="4">
        <v>34569300</v>
      </c>
    </row>
    <row r="71" spans="1:7" x14ac:dyDescent="0.25">
      <c r="A71" s="8">
        <v>44663</v>
      </c>
      <c r="B71" s="4">
        <v>289.23998999999998</v>
      </c>
      <c r="C71" s="4">
        <v>290.73998999999998</v>
      </c>
      <c r="D71" s="4">
        <v>280.48998999999998</v>
      </c>
      <c r="E71" s="4">
        <v>282.05999800000001</v>
      </c>
      <c r="F71" s="4">
        <v>278.71048000000002</v>
      </c>
      <c r="G71" s="4">
        <v>30966700</v>
      </c>
    </row>
    <row r="72" spans="1:7" x14ac:dyDescent="0.25">
      <c r="A72" s="8">
        <v>44664</v>
      </c>
      <c r="B72" s="4">
        <v>282.73001099999999</v>
      </c>
      <c r="C72" s="4">
        <v>288.57998700000002</v>
      </c>
      <c r="D72" s="4">
        <v>281.29998799999998</v>
      </c>
      <c r="E72" s="4">
        <v>287.61999500000002</v>
      </c>
      <c r="F72" s="4">
        <v>284.20446800000002</v>
      </c>
      <c r="G72" s="4">
        <v>21907200</v>
      </c>
    </row>
    <row r="73" spans="1:7" x14ac:dyDescent="0.25">
      <c r="A73" s="8">
        <v>44665</v>
      </c>
      <c r="B73" s="4">
        <v>288.08999599999999</v>
      </c>
      <c r="C73" s="4">
        <v>288.30999800000001</v>
      </c>
      <c r="D73" s="4">
        <v>279.32000699999998</v>
      </c>
      <c r="E73" s="4">
        <v>279.82998700000002</v>
      </c>
      <c r="F73" s="4">
        <v>276.50698899999998</v>
      </c>
      <c r="G73" s="4">
        <v>28221600</v>
      </c>
    </row>
    <row r="74" spans="1:7" x14ac:dyDescent="0.25">
      <c r="A74" s="8">
        <v>44669</v>
      </c>
      <c r="B74" s="4">
        <v>278.91000400000001</v>
      </c>
      <c r="C74" s="4">
        <v>282.459991</v>
      </c>
      <c r="D74" s="4">
        <v>278.33999599999999</v>
      </c>
      <c r="E74" s="4">
        <v>280.51998900000001</v>
      </c>
      <c r="F74" s="4">
        <v>277.18875100000002</v>
      </c>
      <c r="G74" s="4">
        <v>20778000</v>
      </c>
    </row>
    <row r="75" spans="1:7" x14ac:dyDescent="0.25">
      <c r="A75" s="8">
        <v>44670</v>
      </c>
      <c r="B75" s="4">
        <v>279.38000499999998</v>
      </c>
      <c r="C75" s="4">
        <v>286.17001299999998</v>
      </c>
      <c r="D75" s="4">
        <v>278.41000400000001</v>
      </c>
      <c r="E75" s="4">
        <v>285.29998799999998</v>
      </c>
      <c r="F75" s="4">
        <v>281.91201799999999</v>
      </c>
      <c r="G75" s="4">
        <v>22297700</v>
      </c>
    </row>
    <row r="76" spans="1:7" x14ac:dyDescent="0.25">
      <c r="A76" s="8">
        <v>44671</v>
      </c>
      <c r="B76" s="4">
        <v>289.39999399999999</v>
      </c>
      <c r="C76" s="4">
        <v>289.70001200000002</v>
      </c>
      <c r="D76" s="4">
        <v>285.36999500000002</v>
      </c>
      <c r="E76" s="4">
        <v>286.35998499999999</v>
      </c>
      <c r="F76" s="4">
        <v>282.95941199999999</v>
      </c>
      <c r="G76" s="4">
        <v>22906700</v>
      </c>
    </row>
    <row r="77" spans="1:7" x14ac:dyDescent="0.25">
      <c r="A77" s="8">
        <v>44672</v>
      </c>
      <c r="B77" s="4">
        <v>288.57998700000002</v>
      </c>
      <c r="C77" s="4">
        <v>293.29998799999998</v>
      </c>
      <c r="D77" s="4">
        <v>280.05999800000001</v>
      </c>
      <c r="E77" s="4">
        <v>280.80999800000001</v>
      </c>
      <c r="F77" s="4">
        <v>277.47534200000001</v>
      </c>
      <c r="G77" s="4">
        <v>29454600</v>
      </c>
    </row>
    <row r="78" spans="1:7" x14ac:dyDescent="0.25">
      <c r="A78" s="8">
        <v>44673</v>
      </c>
      <c r="B78" s="4">
        <v>281.67999300000002</v>
      </c>
      <c r="C78" s="4">
        <v>283.20001200000002</v>
      </c>
      <c r="D78" s="4">
        <v>273.38000499999998</v>
      </c>
      <c r="E78" s="4">
        <v>274.02999899999998</v>
      </c>
      <c r="F78" s="4">
        <v>270.77581800000002</v>
      </c>
      <c r="G78" s="4">
        <v>29405800</v>
      </c>
    </row>
    <row r="79" spans="1:7" x14ac:dyDescent="0.25">
      <c r="A79" s="8">
        <v>44676</v>
      </c>
      <c r="B79" s="4">
        <v>273.290009</v>
      </c>
      <c r="C79" s="4">
        <v>281.10998499999999</v>
      </c>
      <c r="D79" s="4">
        <v>270.76998900000001</v>
      </c>
      <c r="E79" s="4">
        <v>280.72000100000002</v>
      </c>
      <c r="F79" s="4">
        <v>277.386414</v>
      </c>
      <c r="G79" s="4">
        <v>35678900</v>
      </c>
    </row>
    <row r="80" spans="1:7" x14ac:dyDescent="0.25">
      <c r="A80" s="8">
        <v>44677</v>
      </c>
      <c r="B80" s="4">
        <v>277.5</v>
      </c>
      <c r="C80" s="4">
        <v>278.35998499999999</v>
      </c>
      <c r="D80" s="4">
        <v>270</v>
      </c>
      <c r="E80" s="4">
        <v>270.22000100000002</v>
      </c>
      <c r="F80" s="4">
        <v>267.01113900000001</v>
      </c>
      <c r="G80" s="4">
        <v>46518400</v>
      </c>
    </row>
    <row r="81" spans="1:7" x14ac:dyDescent="0.25">
      <c r="A81" s="8">
        <v>44678</v>
      </c>
      <c r="B81" s="4">
        <v>282.10000600000001</v>
      </c>
      <c r="C81" s="4">
        <v>290.97000100000002</v>
      </c>
      <c r="D81" s="4">
        <v>279.16000400000001</v>
      </c>
      <c r="E81" s="4">
        <v>283.22000100000002</v>
      </c>
      <c r="F81" s="4">
        <v>279.85672</v>
      </c>
      <c r="G81" s="4">
        <v>63477700</v>
      </c>
    </row>
    <row r="82" spans="1:7" x14ac:dyDescent="0.25">
      <c r="A82" s="8">
        <v>44679</v>
      </c>
      <c r="B82" s="4">
        <v>285.19000199999999</v>
      </c>
      <c r="C82" s="4">
        <v>290.98001099999999</v>
      </c>
      <c r="D82" s="4">
        <v>281.459991</v>
      </c>
      <c r="E82" s="4">
        <v>289.63000499999998</v>
      </c>
      <c r="F82" s="4">
        <v>286.19061299999998</v>
      </c>
      <c r="G82" s="4">
        <v>33646600</v>
      </c>
    </row>
    <row r="83" spans="1:7" x14ac:dyDescent="0.25">
      <c r="A83" s="8">
        <v>44680</v>
      </c>
      <c r="B83" s="4">
        <v>288.60998499999999</v>
      </c>
      <c r="C83" s="4">
        <v>289.88000499999998</v>
      </c>
      <c r="D83" s="4">
        <v>276.5</v>
      </c>
      <c r="E83" s="4">
        <v>277.51998900000001</v>
      </c>
      <c r="F83" s="4">
        <v>274.22439600000001</v>
      </c>
      <c r="G83" s="4">
        <v>37073900</v>
      </c>
    </row>
    <row r="84" spans="1:7" x14ac:dyDescent="0.25">
      <c r="A84" s="8">
        <v>44683</v>
      </c>
      <c r="B84" s="4">
        <v>277.709991</v>
      </c>
      <c r="C84" s="4">
        <v>284.94000199999999</v>
      </c>
      <c r="D84" s="4">
        <v>276.22000100000002</v>
      </c>
      <c r="E84" s="4">
        <v>284.47000100000002</v>
      </c>
      <c r="F84" s="4">
        <v>281.09188799999998</v>
      </c>
      <c r="G84" s="4">
        <v>35151100</v>
      </c>
    </row>
    <row r="85" spans="1:7" x14ac:dyDescent="0.25">
      <c r="A85" s="8">
        <v>44684</v>
      </c>
      <c r="B85" s="4">
        <v>283.959991</v>
      </c>
      <c r="C85" s="4">
        <v>284.13000499999998</v>
      </c>
      <c r="D85" s="4">
        <v>280.14999399999999</v>
      </c>
      <c r="E85" s="4">
        <v>281.77999899999998</v>
      </c>
      <c r="F85" s="4">
        <v>278.433807</v>
      </c>
      <c r="G85" s="4">
        <v>25978600</v>
      </c>
    </row>
    <row r="86" spans="1:7" x14ac:dyDescent="0.25">
      <c r="A86" s="8">
        <v>44685</v>
      </c>
      <c r="B86" s="4">
        <v>282.58999599999999</v>
      </c>
      <c r="C86" s="4">
        <v>290.88000499999998</v>
      </c>
      <c r="D86" s="4">
        <v>276.73001099999999</v>
      </c>
      <c r="E86" s="4">
        <v>289.98001099999999</v>
      </c>
      <c r="F86" s="4">
        <v>286.53643799999998</v>
      </c>
      <c r="G86" s="4">
        <v>33599300</v>
      </c>
    </row>
    <row r="87" spans="1:7" x14ac:dyDescent="0.25">
      <c r="A87" s="8">
        <v>44686</v>
      </c>
      <c r="B87" s="4">
        <v>285.540009</v>
      </c>
      <c r="C87" s="4">
        <v>286.35000600000001</v>
      </c>
      <c r="D87" s="4">
        <v>274.33999599999999</v>
      </c>
      <c r="E87" s="4">
        <v>277.35000600000001</v>
      </c>
      <c r="F87" s="4">
        <v>274.05645800000002</v>
      </c>
      <c r="G87" s="4">
        <v>43260400</v>
      </c>
    </row>
    <row r="88" spans="1:7" x14ac:dyDescent="0.25">
      <c r="A88" s="8">
        <v>44687</v>
      </c>
      <c r="B88" s="4">
        <v>274.80999800000001</v>
      </c>
      <c r="C88" s="4">
        <v>279.25</v>
      </c>
      <c r="D88" s="4">
        <v>271.26998900000001</v>
      </c>
      <c r="E88" s="4">
        <v>274.73001099999999</v>
      </c>
      <c r="F88" s="4">
        <v>271.46755999999999</v>
      </c>
      <c r="G88" s="4">
        <v>37780300</v>
      </c>
    </row>
    <row r="89" spans="1:7" x14ac:dyDescent="0.25">
      <c r="A89" s="8">
        <v>44690</v>
      </c>
      <c r="B89" s="4">
        <v>270.05999800000001</v>
      </c>
      <c r="C89" s="4">
        <v>272.35998499999999</v>
      </c>
      <c r="D89" s="4">
        <v>263.32000699999998</v>
      </c>
      <c r="E89" s="4">
        <v>264.57998700000002</v>
      </c>
      <c r="F89" s="4">
        <v>261.43810999999999</v>
      </c>
      <c r="G89" s="4">
        <v>47726000</v>
      </c>
    </row>
    <row r="90" spans="1:7" x14ac:dyDescent="0.25">
      <c r="A90" s="8">
        <v>44691</v>
      </c>
      <c r="B90" s="4">
        <v>271.69000199999999</v>
      </c>
      <c r="C90" s="4">
        <v>273.75</v>
      </c>
      <c r="D90" s="4">
        <v>265.07000699999998</v>
      </c>
      <c r="E90" s="4">
        <v>269.5</v>
      </c>
      <c r="F90" s="4">
        <v>266.29968300000002</v>
      </c>
      <c r="G90" s="4">
        <v>39336400</v>
      </c>
    </row>
    <row r="91" spans="1:7" x14ac:dyDescent="0.25">
      <c r="A91" s="8">
        <v>44692</v>
      </c>
      <c r="B91" s="4">
        <v>265.67999300000002</v>
      </c>
      <c r="C91" s="4">
        <v>271.35998499999999</v>
      </c>
      <c r="D91" s="4">
        <v>259.29998799999998</v>
      </c>
      <c r="E91" s="4">
        <v>260.54998799999998</v>
      </c>
      <c r="F91" s="4">
        <v>257.45593300000002</v>
      </c>
      <c r="G91" s="4">
        <v>48975900</v>
      </c>
    </row>
    <row r="92" spans="1:7" x14ac:dyDescent="0.25">
      <c r="A92" s="8">
        <v>44693</v>
      </c>
      <c r="B92" s="4">
        <v>257.69000199999999</v>
      </c>
      <c r="C92" s="4">
        <v>259.88000499999998</v>
      </c>
      <c r="D92" s="4">
        <v>250.020004</v>
      </c>
      <c r="E92" s="4">
        <v>255.35000600000001</v>
      </c>
      <c r="F92" s="4">
        <v>252.317688</v>
      </c>
      <c r="G92" s="4">
        <v>51033800</v>
      </c>
    </row>
    <row r="93" spans="1:7" x14ac:dyDescent="0.25">
      <c r="A93" s="8">
        <v>44694</v>
      </c>
      <c r="B93" s="4">
        <v>257.35000600000001</v>
      </c>
      <c r="C93" s="4">
        <v>263.040009</v>
      </c>
      <c r="D93" s="4">
        <v>255.35000600000001</v>
      </c>
      <c r="E93" s="4">
        <v>261.11999500000002</v>
      </c>
      <c r="F93" s="4">
        <v>258.01916499999999</v>
      </c>
      <c r="G93" s="4">
        <v>34925100</v>
      </c>
    </row>
    <row r="94" spans="1:7" x14ac:dyDescent="0.25">
      <c r="A94" s="8">
        <v>44697</v>
      </c>
      <c r="B94" s="4">
        <v>259.959991</v>
      </c>
      <c r="C94" s="4">
        <v>265.82000699999998</v>
      </c>
      <c r="D94" s="4">
        <v>255.779999</v>
      </c>
      <c r="E94" s="4">
        <v>261.5</v>
      </c>
      <c r="F94" s="4">
        <v>258.39465300000001</v>
      </c>
      <c r="G94" s="4">
        <v>32550900</v>
      </c>
    </row>
    <row r="95" spans="1:7" x14ac:dyDescent="0.25">
      <c r="A95" s="8">
        <v>44698</v>
      </c>
      <c r="B95" s="4">
        <v>266.10998499999999</v>
      </c>
      <c r="C95" s="4">
        <v>268.32998700000002</v>
      </c>
      <c r="D95" s="4">
        <v>262.459991</v>
      </c>
      <c r="E95" s="4">
        <v>266.82000699999998</v>
      </c>
      <c r="F95" s="4">
        <v>263.65148900000003</v>
      </c>
      <c r="G95" s="4">
        <v>28828800</v>
      </c>
    </row>
    <row r="96" spans="1:7" x14ac:dyDescent="0.25">
      <c r="A96" s="8">
        <v>44699</v>
      </c>
      <c r="B96" s="4">
        <v>263</v>
      </c>
      <c r="C96" s="4">
        <v>263.60000600000001</v>
      </c>
      <c r="D96" s="4">
        <v>252.770004</v>
      </c>
      <c r="E96" s="4">
        <v>254.08000200000001</v>
      </c>
      <c r="F96" s="4">
        <v>251.64750699999999</v>
      </c>
      <c r="G96" s="4">
        <v>31356000</v>
      </c>
    </row>
    <row r="97" spans="1:7" x14ac:dyDescent="0.25">
      <c r="A97" s="8">
        <v>44700</v>
      </c>
      <c r="B97" s="4">
        <v>253.89999399999999</v>
      </c>
      <c r="C97" s="4">
        <v>257.67001299999998</v>
      </c>
      <c r="D97" s="4">
        <v>251.88000500000001</v>
      </c>
      <c r="E97" s="4">
        <v>253.13999899999999</v>
      </c>
      <c r="F97" s="4">
        <v>250.71650700000001</v>
      </c>
      <c r="G97" s="4">
        <v>32692300</v>
      </c>
    </row>
    <row r="98" spans="1:7" x14ac:dyDescent="0.25">
      <c r="A98" s="8">
        <v>44701</v>
      </c>
      <c r="B98" s="4">
        <v>257.23998999999998</v>
      </c>
      <c r="C98" s="4">
        <v>258.540009</v>
      </c>
      <c r="D98" s="4">
        <v>246.44000199999999</v>
      </c>
      <c r="E98" s="4">
        <v>252.55999800000001</v>
      </c>
      <c r="F98" s="4">
        <v>250.14207500000001</v>
      </c>
      <c r="G98" s="4">
        <v>39199300</v>
      </c>
    </row>
    <row r="99" spans="1:7" x14ac:dyDescent="0.25">
      <c r="A99" s="8">
        <v>44704</v>
      </c>
      <c r="B99" s="4">
        <v>255.490005</v>
      </c>
      <c r="C99" s="4">
        <v>261.5</v>
      </c>
      <c r="D99" s="4">
        <v>253.429993</v>
      </c>
      <c r="E99" s="4">
        <v>260.64999399999999</v>
      </c>
      <c r="F99" s="4">
        <v>258.15460200000001</v>
      </c>
      <c r="G99" s="4">
        <v>33175400</v>
      </c>
    </row>
    <row r="100" spans="1:7" x14ac:dyDescent="0.25">
      <c r="A100" s="8">
        <v>44705</v>
      </c>
      <c r="B100" s="4">
        <v>257.89001500000001</v>
      </c>
      <c r="C100" s="4">
        <v>261.32998700000002</v>
      </c>
      <c r="D100" s="4">
        <v>253.5</v>
      </c>
      <c r="E100" s="4">
        <v>259.61999500000002</v>
      </c>
      <c r="F100" s="4">
        <v>257.13449100000003</v>
      </c>
      <c r="G100" s="4">
        <v>29043900</v>
      </c>
    </row>
    <row r="101" spans="1:7" x14ac:dyDescent="0.25">
      <c r="A101" s="8">
        <v>44706</v>
      </c>
      <c r="B101" s="4">
        <v>258.14001500000001</v>
      </c>
      <c r="C101" s="4">
        <v>264.57998700000002</v>
      </c>
      <c r="D101" s="4">
        <v>257.13000499999998</v>
      </c>
      <c r="E101" s="4">
        <v>262.51998900000001</v>
      </c>
      <c r="F101" s="4">
        <v>260.00668300000001</v>
      </c>
      <c r="G101" s="4">
        <v>28547900</v>
      </c>
    </row>
    <row r="102" spans="1:7" x14ac:dyDescent="0.25">
      <c r="A102" s="8">
        <v>44707</v>
      </c>
      <c r="B102" s="4">
        <v>262.26998900000001</v>
      </c>
      <c r="C102" s="4">
        <v>267.10998499999999</v>
      </c>
      <c r="D102" s="4">
        <v>261.42999300000002</v>
      </c>
      <c r="E102" s="4">
        <v>265.89999399999999</v>
      </c>
      <c r="F102" s="4">
        <v>263.35433999999998</v>
      </c>
      <c r="G102" s="4">
        <v>25002100</v>
      </c>
    </row>
    <row r="103" spans="1:7" x14ac:dyDescent="0.25">
      <c r="A103" s="8">
        <v>44708</v>
      </c>
      <c r="B103" s="4">
        <v>268.48001099999999</v>
      </c>
      <c r="C103" s="4">
        <v>273.33999599999999</v>
      </c>
      <c r="D103" s="4">
        <v>267.55999800000001</v>
      </c>
      <c r="E103" s="4">
        <v>273.23998999999998</v>
      </c>
      <c r="F103" s="4">
        <v>270.62408399999998</v>
      </c>
      <c r="G103" s="4">
        <v>26910800</v>
      </c>
    </row>
    <row r="104" spans="1:7" x14ac:dyDescent="0.25">
      <c r="A104" s="8">
        <v>44712</v>
      </c>
      <c r="B104" s="4">
        <v>272.52999899999998</v>
      </c>
      <c r="C104" s="4">
        <v>274.76998900000001</v>
      </c>
      <c r="D104" s="4">
        <v>268.92999300000002</v>
      </c>
      <c r="E104" s="4">
        <v>271.86999500000002</v>
      </c>
      <c r="F104" s="4">
        <v>269.26721199999997</v>
      </c>
      <c r="G104" s="4">
        <v>37827700</v>
      </c>
    </row>
    <row r="105" spans="1:7" x14ac:dyDescent="0.25">
      <c r="A105" s="8">
        <v>44713</v>
      </c>
      <c r="B105" s="4">
        <v>275.20001200000002</v>
      </c>
      <c r="C105" s="4">
        <v>277.69000199999999</v>
      </c>
      <c r="D105" s="4">
        <v>270.040009</v>
      </c>
      <c r="E105" s="4">
        <v>272.42001299999998</v>
      </c>
      <c r="F105" s="4">
        <v>269.81195100000002</v>
      </c>
      <c r="G105" s="4">
        <v>25292200</v>
      </c>
    </row>
    <row r="106" spans="1:7" x14ac:dyDescent="0.25">
      <c r="A106" s="8">
        <v>44714</v>
      </c>
      <c r="B106" s="4">
        <v>264.45001200000002</v>
      </c>
      <c r="C106" s="4">
        <v>274.64999399999999</v>
      </c>
      <c r="D106" s="4">
        <v>261.60000600000001</v>
      </c>
      <c r="E106" s="4">
        <v>274.57998700000002</v>
      </c>
      <c r="F106" s="4">
        <v>271.951233</v>
      </c>
      <c r="G106" s="4">
        <v>44008200</v>
      </c>
    </row>
    <row r="107" spans="1:7" x14ac:dyDescent="0.25">
      <c r="A107" s="8">
        <v>44715</v>
      </c>
      <c r="B107" s="4">
        <v>270.30999800000001</v>
      </c>
      <c r="C107" s="4">
        <v>273.45001200000002</v>
      </c>
      <c r="D107" s="4">
        <v>268.41000400000001</v>
      </c>
      <c r="E107" s="4">
        <v>270.01998900000001</v>
      </c>
      <c r="F107" s="4">
        <v>267.43487499999998</v>
      </c>
      <c r="G107" s="4">
        <v>28059000</v>
      </c>
    </row>
    <row r="108" spans="1:7" x14ac:dyDescent="0.25">
      <c r="A108" s="8">
        <v>44718</v>
      </c>
      <c r="B108" s="4">
        <v>272.05999800000001</v>
      </c>
      <c r="C108" s="4">
        <v>274.17999300000002</v>
      </c>
      <c r="D108" s="4">
        <v>267.22000100000002</v>
      </c>
      <c r="E108" s="4">
        <v>268.75</v>
      </c>
      <c r="F108" s="4">
        <v>266.17709400000001</v>
      </c>
      <c r="G108" s="4">
        <v>22400300</v>
      </c>
    </row>
    <row r="109" spans="1:7" x14ac:dyDescent="0.25">
      <c r="A109" s="8">
        <v>44719</v>
      </c>
      <c r="B109" s="4">
        <v>266.64001500000001</v>
      </c>
      <c r="C109" s="4">
        <v>273.13000499999998</v>
      </c>
      <c r="D109" s="4">
        <v>265.94000199999999</v>
      </c>
      <c r="E109" s="4">
        <v>272.5</v>
      </c>
      <c r="F109" s="4">
        <v>269.89117399999998</v>
      </c>
      <c r="G109" s="4">
        <v>22860700</v>
      </c>
    </row>
    <row r="110" spans="1:7" x14ac:dyDescent="0.25">
      <c r="A110" s="8">
        <v>44720</v>
      </c>
      <c r="B110" s="4">
        <v>271.709991</v>
      </c>
      <c r="C110" s="4">
        <v>273</v>
      </c>
      <c r="D110" s="4">
        <v>269.60998499999999</v>
      </c>
      <c r="E110" s="4">
        <v>270.41000400000001</v>
      </c>
      <c r="F110" s="4">
        <v>267.821167</v>
      </c>
      <c r="G110" s="4">
        <v>17372300</v>
      </c>
    </row>
    <row r="111" spans="1:7" x14ac:dyDescent="0.25">
      <c r="A111" s="8">
        <v>44721</v>
      </c>
      <c r="B111" s="4">
        <v>267.77999899999998</v>
      </c>
      <c r="C111" s="4">
        <v>272.709991</v>
      </c>
      <c r="D111" s="4">
        <v>264.63000499999998</v>
      </c>
      <c r="E111" s="4">
        <v>264.790009</v>
      </c>
      <c r="F111" s="4">
        <v>262.25503500000002</v>
      </c>
      <c r="G111" s="4">
        <v>26439700</v>
      </c>
    </row>
    <row r="112" spans="1:7" x14ac:dyDescent="0.25">
      <c r="A112" s="8">
        <v>44722</v>
      </c>
      <c r="B112" s="4">
        <v>260.57998700000002</v>
      </c>
      <c r="C112" s="4">
        <v>260.57998700000002</v>
      </c>
      <c r="D112" s="4">
        <v>252.529999</v>
      </c>
      <c r="E112" s="4">
        <v>252.990005</v>
      </c>
      <c r="F112" s="4">
        <v>250.56796299999999</v>
      </c>
      <c r="G112" s="4">
        <v>31422800</v>
      </c>
    </row>
    <row r="113" spans="1:7" x14ac:dyDescent="0.25">
      <c r="A113" s="8">
        <v>44725</v>
      </c>
      <c r="B113" s="4">
        <v>245.11000100000001</v>
      </c>
      <c r="C113" s="4">
        <v>249.020004</v>
      </c>
      <c r="D113" s="4">
        <v>241.529999</v>
      </c>
      <c r="E113" s="4">
        <v>242.259995</v>
      </c>
      <c r="F113" s="4">
        <v>239.940674</v>
      </c>
      <c r="G113" s="4">
        <v>46135800</v>
      </c>
    </row>
    <row r="114" spans="1:7" x14ac:dyDescent="0.25">
      <c r="A114" s="8">
        <v>44726</v>
      </c>
      <c r="B114" s="4">
        <v>243.86000100000001</v>
      </c>
      <c r="C114" s="4">
        <v>245.740005</v>
      </c>
      <c r="D114" s="4">
        <v>241.509995</v>
      </c>
      <c r="E114" s="4">
        <v>244.490005</v>
      </c>
      <c r="F114" s="4">
        <v>242.149338</v>
      </c>
      <c r="G114" s="4">
        <v>28651500</v>
      </c>
    </row>
    <row r="115" spans="1:7" x14ac:dyDescent="0.25">
      <c r="A115" s="8">
        <v>44727</v>
      </c>
      <c r="B115" s="4">
        <v>248.30999800000001</v>
      </c>
      <c r="C115" s="4">
        <v>255.300003</v>
      </c>
      <c r="D115" s="4">
        <v>246.41999799999999</v>
      </c>
      <c r="E115" s="4">
        <v>251.759995</v>
      </c>
      <c r="F115" s="4">
        <v>249.34973099999999</v>
      </c>
      <c r="G115" s="4">
        <v>33111700</v>
      </c>
    </row>
    <row r="116" spans="1:7" x14ac:dyDescent="0.25">
      <c r="A116" s="8">
        <v>44728</v>
      </c>
      <c r="B116" s="4">
        <v>245.979996</v>
      </c>
      <c r="C116" s="4">
        <v>247.41999799999999</v>
      </c>
      <c r="D116" s="4">
        <v>243.020004</v>
      </c>
      <c r="E116" s="4">
        <v>244.970001</v>
      </c>
      <c r="F116" s="4">
        <v>242.62475599999999</v>
      </c>
      <c r="G116" s="4">
        <v>33169200</v>
      </c>
    </row>
    <row r="117" spans="1:7" x14ac:dyDescent="0.25">
      <c r="A117" s="8">
        <v>44729</v>
      </c>
      <c r="B117" s="4">
        <v>244.699997</v>
      </c>
      <c r="C117" s="4">
        <v>250.5</v>
      </c>
      <c r="D117" s="4">
        <v>244.029999</v>
      </c>
      <c r="E117" s="4">
        <v>247.64999399999999</v>
      </c>
      <c r="F117" s="4">
        <v>245.279068</v>
      </c>
      <c r="G117" s="4">
        <v>43084800</v>
      </c>
    </row>
    <row r="118" spans="1:7" x14ac:dyDescent="0.25">
      <c r="A118" s="8">
        <v>44733</v>
      </c>
      <c r="B118" s="4">
        <v>250.259995</v>
      </c>
      <c r="C118" s="4">
        <v>254.75</v>
      </c>
      <c r="D118" s="4">
        <v>249.509995</v>
      </c>
      <c r="E118" s="4">
        <v>253.740005</v>
      </c>
      <c r="F118" s="4">
        <v>251.310776</v>
      </c>
      <c r="G118" s="4">
        <v>29928300</v>
      </c>
    </row>
    <row r="119" spans="1:7" x14ac:dyDescent="0.25">
      <c r="A119" s="8">
        <v>44734</v>
      </c>
      <c r="B119" s="4">
        <v>251.88999899999999</v>
      </c>
      <c r="C119" s="4">
        <v>257.17001299999998</v>
      </c>
      <c r="D119" s="4">
        <v>250.36999499999999</v>
      </c>
      <c r="E119" s="4">
        <v>253.13000500000001</v>
      </c>
      <c r="F119" s="4">
        <v>250.70661899999999</v>
      </c>
      <c r="G119" s="4">
        <v>25939900</v>
      </c>
    </row>
    <row r="120" spans="1:7" x14ac:dyDescent="0.25">
      <c r="A120" s="8">
        <v>44735</v>
      </c>
      <c r="B120" s="4">
        <v>255.570007</v>
      </c>
      <c r="C120" s="4">
        <v>259.36999500000002</v>
      </c>
      <c r="D120" s="4">
        <v>253.63000500000001</v>
      </c>
      <c r="E120" s="4">
        <v>258.85998499999999</v>
      </c>
      <c r="F120" s="4">
        <v>256.381775</v>
      </c>
      <c r="G120" s="4">
        <v>25861400</v>
      </c>
    </row>
    <row r="121" spans="1:7" x14ac:dyDescent="0.25">
      <c r="A121" s="8">
        <v>44736</v>
      </c>
      <c r="B121" s="4">
        <v>261.80999800000001</v>
      </c>
      <c r="C121" s="4">
        <v>267.98001099999999</v>
      </c>
      <c r="D121" s="4">
        <v>261.72000100000002</v>
      </c>
      <c r="E121" s="4">
        <v>267.70001200000002</v>
      </c>
      <c r="F121" s="4">
        <v>265.13714599999997</v>
      </c>
      <c r="G121" s="4">
        <v>33923200</v>
      </c>
    </row>
    <row r="122" spans="1:7" x14ac:dyDescent="0.25">
      <c r="A122" s="8">
        <v>44739</v>
      </c>
      <c r="B122" s="4">
        <v>268.209991</v>
      </c>
      <c r="C122" s="4">
        <v>268.29998799999998</v>
      </c>
      <c r="D122" s="4">
        <v>263.27999899999998</v>
      </c>
      <c r="E122" s="4">
        <v>264.89001500000001</v>
      </c>
      <c r="F122" s="4">
        <v>262.35406499999999</v>
      </c>
      <c r="G122" s="4">
        <v>24615100</v>
      </c>
    </row>
    <row r="123" spans="1:7" x14ac:dyDescent="0.25">
      <c r="A123" s="8">
        <v>44740</v>
      </c>
      <c r="B123" s="4">
        <v>263.98001099999999</v>
      </c>
      <c r="C123" s="4">
        <v>266.91000400000001</v>
      </c>
      <c r="D123" s="4">
        <v>256.32000699999998</v>
      </c>
      <c r="E123" s="4">
        <v>256.48001099999999</v>
      </c>
      <c r="F123" s="4">
        <v>254.024551</v>
      </c>
      <c r="G123" s="4">
        <v>27295500</v>
      </c>
    </row>
    <row r="124" spans="1:7" x14ac:dyDescent="0.25">
      <c r="A124" s="8">
        <v>44741</v>
      </c>
      <c r="B124" s="4">
        <v>257.58999599999999</v>
      </c>
      <c r="C124" s="4">
        <v>261.97000100000002</v>
      </c>
      <c r="D124" s="4">
        <v>255.759995</v>
      </c>
      <c r="E124" s="4">
        <v>260.26001000000002</v>
      </c>
      <c r="F124" s="4">
        <v>257.768372</v>
      </c>
      <c r="G124" s="4">
        <v>20069800</v>
      </c>
    </row>
    <row r="125" spans="1:7" x14ac:dyDescent="0.25">
      <c r="A125" s="8">
        <v>44742</v>
      </c>
      <c r="B125" s="4">
        <v>257.04998799999998</v>
      </c>
      <c r="C125" s="4">
        <v>259.52999899999998</v>
      </c>
      <c r="D125" s="4">
        <v>252.89999399999999</v>
      </c>
      <c r="E125" s="4">
        <v>256.82998700000002</v>
      </c>
      <c r="F125" s="4">
        <v>254.371185</v>
      </c>
      <c r="G125" s="4">
        <v>31730900</v>
      </c>
    </row>
    <row r="126" spans="1:7" x14ac:dyDescent="0.25">
      <c r="A126" s="8">
        <v>44743</v>
      </c>
      <c r="B126" s="4">
        <v>256.39001500000001</v>
      </c>
      <c r="C126" s="4">
        <v>259.76998900000001</v>
      </c>
      <c r="D126" s="4">
        <v>254.61000100000001</v>
      </c>
      <c r="E126" s="4">
        <v>259.57998700000002</v>
      </c>
      <c r="F126" s="4">
        <v>257.09481799999998</v>
      </c>
      <c r="G126" s="4">
        <v>22837700</v>
      </c>
    </row>
    <row r="127" spans="1:7" x14ac:dyDescent="0.25">
      <c r="A127" s="8">
        <v>44747</v>
      </c>
      <c r="B127" s="4">
        <v>256.16000400000001</v>
      </c>
      <c r="C127" s="4">
        <v>262.98001099999999</v>
      </c>
      <c r="D127" s="4">
        <v>254.740005</v>
      </c>
      <c r="E127" s="4">
        <v>262.85000600000001</v>
      </c>
      <c r="F127" s="4">
        <v>260.33355699999998</v>
      </c>
      <c r="G127" s="4">
        <v>22941000</v>
      </c>
    </row>
    <row r="128" spans="1:7" x14ac:dyDescent="0.25">
      <c r="A128" s="8">
        <v>44748</v>
      </c>
      <c r="B128" s="4">
        <v>263.75</v>
      </c>
      <c r="C128" s="4">
        <v>267.98998999999998</v>
      </c>
      <c r="D128" s="4">
        <v>262.39999399999999</v>
      </c>
      <c r="E128" s="4">
        <v>266.209991</v>
      </c>
      <c r="F128" s="4">
        <v>263.66134599999998</v>
      </c>
      <c r="G128" s="4">
        <v>23824400</v>
      </c>
    </row>
    <row r="129" spans="1:7" x14ac:dyDescent="0.25">
      <c r="A129" s="8">
        <v>44749</v>
      </c>
      <c r="B129" s="4">
        <v>265.11999500000002</v>
      </c>
      <c r="C129" s="4">
        <v>269.05999800000001</v>
      </c>
      <c r="D129" s="4">
        <v>265.01998900000001</v>
      </c>
      <c r="E129" s="4">
        <v>268.39999399999999</v>
      </c>
      <c r="F129" s="4">
        <v>265.83041400000002</v>
      </c>
      <c r="G129" s="4">
        <v>20859900</v>
      </c>
    </row>
    <row r="130" spans="1:7" x14ac:dyDescent="0.25">
      <c r="A130" s="8">
        <v>44750</v>
      </c>
      <c r="B130" s="4">
        <v>264.790009</v>
      </c>
      <c r="C130" s="4">
        <v>268.10000600000001</v>
      </c>
      <c r="D130" s="4">
        <v>263.290009</v>
      </c>
      <c r="E130" s="4">
        <v>267.66000400000001</v>
      </c>
      <c r="F130" s="4">
        <v>265.09750400000001</v>
      </c>
      <c r="G130" s="4">
        <v>19658800</v>
      </c>
    </row>
    <row r="131" spans="1:7" x14ac:dyDescent="0.25">
      <c r="A131" s="8">
        <v>44753</v>
      </c>
      <c r="B131" s="4">
        <v>265.64999399999999</v>
      </c>
      <c r="C131" s="4">
        <v>266.52999899999998</v>
      </c>
      <c r="D131" s="4">
        <v>262.17999300000002</v>
      </c>
      <c r="E131" s="4">
        <v>264.51001000000002</v>
      </c>
      <c r="F131" s="4">
        <v>261.97766100000001</v>
      </c>
      <c r="G131" s="4">
        <v>19455200</v>
      </c>
    </row>
    <row r="132" spans="1:7" x14ac:dyDescent="0.25">
      <c r="A132" s="8">
        <v>44754</v>
      </c>
      <c r="B132" s="4">
        <v>265.88000499999998</v>
      </c>
      <c r="C132" s="4">
        <v>265.94000199999999</v>
      </c>
      <c r="D132" s="4">
        <v>252.03999300000001</v>
      </c>
      <c r="E132" s="4">
        <v>253.66999799999999</v>
      </c>
      <c r="F132" s="4">
        <v>251.24144000000001</v>
      </c>
      <c r="G132" s="4">
        <v>35868500</v>
      </c>
    </row>
    <row r="133" spans="1:7" x14ac:dyDescent="0.25">
      <c r="A133" s="8">
        <v>44755</v>
      </c>
      <c r="B133" s="4">
        <v>250.19000199999999</v>
      </c>
      <c r="C133" s="4">
        <v>253.550003</v>
      </c>
      <c r="D133" s="4">
        <v>248.11000100000001</v>
      </c>
      <c r="E133" s="4">
        <v>252.720001</v>
      </c>
      <c r="F133" s="4">
        <v>250.30055200000001</v>
      </c>
      <c r="G133" s="4">
        <v>29497400</v>
      </c>
    </row>
    <row r="134" spans="1:7" x14ac:dyDescent="0.25">
      <c r="A134" s="8">
        <v>44756</v>
      </c>
      <c r="B134" s="4">
        <v>250.570007</v>
      </c>
      <c r="C134" s="4">
        <v>255.13999899999999</v>
      </c>
      <c r="D134" s="4">
        <v>245.94000199999999</v>
      </c>
      <c r="E134" s="4">
        <v>254.08000200000001</v>
      </c>
      <c r="F134" s="4">
        <v>251.64750699999999</v>
      </c>
      <c r="G134" s="4">
        <v>25102800</v>
      </c>
    </row>
    <row r="135" spans="1:7" x14ac:dyDescent="0.25">
      <c r="A135" s="8">
        <v>44757</v>
      </c>
      <c r="B135" s="4">
        <v>255.720001</v>
      </c>
      <c r="C135" s="4">
        <v>260.36999500000002</v>
      </c>
      <c r="D135" s="4">
        <v>254.770004</v>
      </c>
      <c r="E135" s="4">
        <v>256.72000100000002</v>
      </c>
      <c r="F135" s="4">
        <v>254.26226800000001</v>
      </c>
      <c r="G135" s="4">
        <v>29774100</v>
      </c>
    </row>
    <row r="136" spans="1:7" x14ac:dyDescent="0.25">
      <c r="A136" s="8">
        <v>44760</v>
      </c>
      <c r="B136" s="4">
        <v>259.75</v>
      </c>
      <c r="C136" s="4">
        <v>260.83999599999999</v>
      </c>
      <c r="D136" s="4">
        <v>253.300003</v>
      </c>
      <c r="E136" s="4">
        <v>254.25</v>
      </c>
      <c r="F136" s="4">
        <v>251.815887</v>
      </c>
      <c r="G136" s="4">
        <v>20975000</v>
      </c>
    </row>
    <row r="137" spans="1:7" x14ac:dyDescent="0.25">
      <c r="A137" s="8">
        <v>44761</v>
      </c>
      <c r="B137" s="4">
        <v>257.57998700000002</v>
      </c>
      <c r="C137" s="4">
        <v>259.72000100000002</v>
      </c>
      <c r="D137" s="4">
        <v>253.679993</v>
      </c>
      <c r="E137" s="4">
        <v>259.52999899999998</v>
      </c>
      <c r="F137" s="4">
        <v>257.04534899999999</v>
      </c>
      <c r="G137" s="4">
        <v>25012600</v>
      </c>
    </row>
    <row r="138" spans="1:7" x14ac:dyDescent="0.25">
      <c r="A138" s="8">
        <v>44762</v>
      </c>
      <c r="B138" s="4">
        <v>259.89999399999999</v>
      </c>
      <c r="C138" s="4">
        <v>264.86999500000002</v>
      </c>
      <c r="D138" s="4">
        <v>258.91000400000001</v>
      </c>
      <c r="E138" s="4">
        <v>262.26998900000001</v>
      </c>
      <c r="F138" s="4">
        <v>259.759094</v>
      </c>
      <c r="G138" s="4">
        <v>22788300</v>
      </c>
    </row>
    <row r="139" spans="1:7" x14ac:dyDescent="0.25">
      <c r="A139" s="8">
        <v>44763</v>
      </c>
      <c r="B139" s="4">
        <v>259.790009</v>
      </c>
      <c r="C139" s="4">
        <v>264.89001500000001</v>
      </c>
      <c r="D139" s="4">
        <v>257.02999899999998</v>
      </c>
      <c r="E139" s="4">
        <v>264.83999599999999</v>
      </c>
      <c r="F139" s="4">
        <v>262.30450400000001</v>
      </c>
      <c r="G139" s="4">
        <v>22404700</v>
      </c>
    </row>
    <row r="140" spans="1:7" x14ac:dyDescent="0.25">
      <c r="A140" s="8">
        <v>44764</v>
      </c>
      <c r="B140" s="4">
        <v>265.23998999999998</v>
      </c>
      <c r="C140" s="4">
        <v>265.32998700000002</v>
      </c>
      <c r="D140" s="4">
        <v>259.07000699999998</v>
      </c>
      <c r="E140" s="4">
        <v>260.35998499999999</v>
      </c>
      <c r="F140" s="4">
        <v>257.86737099999999</v>
      </c>
      <c r="G140" s="4">
        <v>21881300</v>
      </c>
    </row>
    <row r="141" spans="1:7" x14ac:dyDescent="0.25">
      <c r="A141" s="8">
        <v>44767</v>
      </c>
      <c r="B141" s="4">
        <v>261</v>
      </c>
      <c r="C141" s="4">
        <v>261.5</v>
      </c>
      <c r="D141" s="4">
        <v>256.80999800000001</v>
      </c>
      <c r="E141" s="4">
        <v>258.82998700000002</v>
      </c>
      <c r="F141" s="4">
        <v>256.35201999999998</v>
      </c>
      <c r="G141" s="4">
        <v>21056000</v>
      </c>
    </row>
    <row r="142" spans="1:7" x14ac:dyDescent="0.25">
      <c r="A142" s="8">
        <v>44768</v>
      </c>
      <c r="B142" s="4">
        <v>259.85998499999999</v>
      </c>
      <c r="C142" s="4">
        <v>259.88000499999998</v>
      </c>
      <c r="D142" s="4">
        <v>249.570007</v>
      </c>
      <c r="E142" s="4">
        <v>251.89999399999999</v>
      </c>
      <c r="F142" s="4">
        <v>249.488373</v>
      </c>
      <c r="G142" s="4">
        <v>39348000</v>
      </c>
    </row>
    <row r="143" spans="1:7" x14ac:dyDescent="0.25">
      <c r="A143" s="8">
        <v>44769</v>
      </c>
      <c r="B143" s="4">
        <v>261.16000400000001</v>
      </c>
      <c r="C143" s="4">
        <v>270.04998799999998</v>
      </c>
      <c r="D143" s="4">
        <v>258.85000600000001</v>
      </c>
      <c r="E143" s="4">
        <v>268.73998999999998</v>
      </c>
      <c r="F143" s="4">
        <v>266.16717499999999</v>
      </c>
      <c r="G143" s="4">
        <v>45994000</v>
      </c>
    </row>
    <row r="144" spans="1:7" x14ac:dyDescent="0.25">
      <c r="A144" s="8">
        <v>44770</v>
      </c>
      <c r="B144" s="4">
        <v>269.75</v>
      </c>
      <c r="C144" s="4">
        <v>277.83999599999999</v>
      </c>
      <c r="D144" s="4">
        <v>267.86999500000002</v>
      </c>
      <c r="E144" s="4">
        <v>276.41000400000001</v>
      </c>
      <c r="F144" s="4">
        <v>273.763733</v>
      </c>
      <c r="G144" s="4">
        <v>33459300</v>
      </c>
    </row>
    <row r="145" spans="1:7" x14ac:dyDescent="0.25">
      <c r="A145" s="8">
        <v>44771</v>
      </c>
      <c r="B145" s="4">
        <v>277.70001200000002</v>
      </c>
      <c r="C145" s="4">
        <v>282</v>
      </c>
      <c r="D145" s="4">
        <v>276.63000499999998</v>
      </c>
      <c r="E145" s="4">
        <v>280.73998999999998</v>
      </c>
      <c r="F145" s="4">
        <v>278.052277</v>
      </c>
      <c r="G145" s="4">
        <v>32152800</v>
      </c>
    </row>
    <row r="146" spans="1:7" x14ac:dyDescent="0.25">
      <c r="A146" s="8">
        <v>44774</v>
      </c>
      <c r="B146" s="4">
        <v>277.82000699999998</v>
      </c>
      <c r="C146" s="4">
        <v>281.27999899999998</v>
      </c>
      <c r="D146" s="4">
        <v>275.83999599999999</v>
      </c>
      <c r="E146" s="4">
        <v>278.01001000000002</v>
      </c>
      <c r="F146" s="4">
        <v>275.34845000000001</v>
      </c>
      <c r="G146" s="4">
        <v>21539600</v>
      </c>
    </row>
    <row r="147" spans="1:7" x14ac:dyDescent="0.25">
      <c r="A147" s="8">
        <v>44775</v>
      </c>
      <c r="B147" s="4">
        <v>276</v>
      </c>
      <c r="C147" s="4">
        <v>277.89001500000001</v>
      </c>
      <c r="D147" s="4">
        <v>272.38000499999998</v>
      </c>
      <c r="E147" s="4">
        <v>274.82000699999998</v>
      </c>
      <c r="F147" s="4">
        <v>272.188965</v>
      </c>
      <c r="G147" s="4">
        <v>22754200</v>
      </c>
    </row>
    <row r="148" spans="1:7" x14ac:dyDescent="0.25">
      <c r="A148" s="8">
        <v>44776</v>
      </c>
      <c r="B148" s="4">
        <v>276.76001000000002</v>
      </c>
      <c r="C148" s="4">
        <v>283.5</v>
      </c>
      <c r="D148" s="4">
        <v>276.60998499999999</v>
      </c>
      <c r="E148" s="4">
        <v>282.47000100000002</v>
      </c>
      <c r="F148" s="4">
        <v>279.765717</v>
      </c>
      <c r="G148" s="4">
        <v>23518900</v>
      </c>
    </row>
    <row r="149" spans="1:7" x14ac:dyDescent="0.25">
      <c r="A149" s="8">
        <v>44777</v>
      </c>
      <c r="B149" s="4">
        <v>281.79998799999998</v>
      </c>
      <c r="C149" s="4">
        <v>283.79998799999998</v>
      </c>
      <c r="D149" s="4">
        <v>280.17001299999998</v>
      </c>
      <c r="E149" s="4">
        <v>283.64999399999999</v>
      </c>
      <c r="F149" s="4">
        <v>280.93444799999997</v>
      </c>
      <c r="G149" s="4">
        <v>18098700</v>
      </c>
    </row>
    <row r="150" spans="1:7" x14ac:dyDescent="0.25">
      <c r="A150" s="8">
        <v>44778</v>
      </c>
      <c r="B150" s="4">
        <v>279.14999399999999</v>
      </c>
      <c r="C150" s="4">
        <v>283.64999399999999</v>
      </c>
      <c r="D150" s="4">
        <v>278.67999300000002</v>
      </c>
      <c r="E150" s="4">
        <v>282.91000400000001</v>
      </c>
      <c r="F150" s="4">
        <v>280.20153800000003</v>
      </c>
      <c r="G150" s="4">
        <v>16774600</v>
      </c>
    </row>
    <row r="151" spans="1:7" x14ac:dyDescent="0.25">
      <c r="A151" s="8">
        <v>44781</v>
      </c>
      <c r="B151" s="4">
        <v>284.04998799999998</v>
      </c>
      <c r="C151" s="4">
        <v>285.92001299999998</v>
      </c>
      <c r="D151" s="4">
        <v>279.32000699999998</v>
      </c>
      <c r="E151" s="4">
        <v>280.32000699999998</v>
      </c>
      <c r="F151" s="4">
        <v>277.63632200000001</v>
      </c>
      <c r="G151" s="4">
        <v>18739200</v>
      </c>
    </row>
    <row r="152" spans="1:7" x14ac:dyDescent="0.25">
      <c r="A152" s="8">
        <v>44782</v>
      </c>
      <c r="B152" s="4">
        <v>279.64001500000001</v>
      </c>
      <c r="C152" s="4">
        <v>283.07998700000002</v>
      </c>
      <c r="D152" s="4">
        <v>277.60998499999999</v>
      </c>
      <c r="E152" s="4">
        <v>282.29998799999998</v>
      </c>
      <c r="F152" s="4">
        <v>279.59732100000002</v>
      </c>
      <c r="G152" s="4">
        <v>23405200</v>
      </c>
    </row>
    <row r="153" spans="1:7" x14ac:dyDescent="0.25">
      <c r="A153" s="8">
        <v>44783</v>
      </c>
      <c r="B153" s="4">
        <v>288.17001299999998</v>
      </c>
      <c r="C153" s="4">
        <v>289.80999800000001</v>
      </c>
      <c r="D153" s="4">
        <v>286.94000199999999</v>
      </c>
      <c r="E153" s="4">
        <v>289.16000400000001</v>
      </c>
      <c r="F153" s="4">
        <v>286.39172400000001</v>
      </c>
      <c r="G153" s="4">
        <v>24687800</v>
      </c>
    </row>
    <row r="154" spans="1:7" x14ac:dyDescent="0.25">
      <c r="A154" s="8">
        <v>44784</v>
      </c>
      <c r="B154" s="4">
        <v>290.85000600000001</v>
      </c>
      <c r="C154" s="4">
        <v>291.209991</v>
      </c>
      <c r="D154" s="4">
        <v>286.51001000000002</v>
      </c>
      <c r="E154" s="4">
        <v>287.01998900000001</v>
      </c>
      <c r="F154" s="4">
        <v>284.272156</v>
      </c>
      <c r="G154" s="4">
        <v>20065900</v>
      </c>
    </row>
    <row r="155" spans="1:7" x14ac:dyDescent="0.25">
      <c r="A155" s="8">
        <v>44785</v>
      </c>
      <c r="B155" s="4">
        <v>288.48001099999999</v>
      </c>
      <c r="C155" s="4">
        <v>291.91000400000001</v>
      </c>
      <c r="D155" s="4">
        <v>286.94000199999999</v>
      </c>
      <c r="E155" s="4">
        <v>291.91000400000001</v>
      </c>
      <c r="F155" s="4">
        <v>289.11535600000002</v>
      </c>
      <c r="G155" s="4">
        <v>22619700</v>
      </c>
    </row>
    <row r="156" spans="1:7" x14ac:dyDescent="0.25">
      <c r="A156" s="8">
        <v>44788</v>
      </c>
      <c r="B156" s="4">
        <v>291</v>
      </c>
      <c r="C156" s="4">
        <v>294.17999300000002</v>
      </c>
      <c r="D156" s="4">
        <v>290.10998499999999</v>
      </c>
      <c r="E156" s="4">
        <v>293.47000100000002</v>
      </c>
      <c r="F156" s="4">
        <v>290.66039999999998</v>
      </c>
      <c r="G156" s="4">
        <v>18085700</v>
      </c>
    </row>
    <row r="157" spans="1:7" x14ac:dyDescent="0.25">
      <c r="A157" s="8">
        <v>44789</v>
      </c>
      <c r="B157" s="4">
        <v>291.98998999999998</v>
      </c>
      <c r="C157" s="4">
        <v>294.040009</v>
      </c>
      <c r="D157" s="4">
        <v>290.42001299999998</v>
      </c>
      <c r="E157" s="4">
        <v>292.709991</v>
      </c>
      <c r="F157" s="4">
        <v>289.90765399999998</v>
      </c>
      <c r="G157" s="4">
        <v>18102900</v>
      </c>
    </row>
    <row r="158" spans="1:7" x14ac:dyDescent="0.25">
      <c r="A158" s="8">
        <v>44790</v>
      </c>
      <c r="B158" s="4">
        <v>289.73998999999998</v>
      </c>
      <c r="C158" s="4">
        <v>293.35000600000001</v>
      </c>
      <c r="D158" s="4">
        <v>289.47000100000002</v>
      </c>
      <c r="E158" s="4">
        <v>291.32000699999998</v>
      </c>
      <c r="F158" s="4">
        <v>289.14343300000002</v>
      </c>
      <c r="G158" s="4">
        <v>18253400</v>
      </c>
    </row>
    <row r="159" spans="1:7" x14ac:dyDescent="0.25">
      <c r="A159" s="8">
        <v>44791</v>
      </c>
      <c r="B159" s="4">
        <v>290.19000199999999</v>
      </c>
      <c r="C159" s="4">
        <v>291.91000400000001</v>
      </c>
      <c r="D159" s="4">
        <v>289.07998700000002</v>
      </c>
      <c r="E159" s="4">
        <v>290.17001299999998</v>
      </c>
      <c r="F159" s="4">
        <v>288.00204500000001</v>
      </c>
      <c r="G159" s="4">
        <v>17186200</v>
      </c>
    </row>
    <row r="160" spans="1:7" x14ac:dyDescent="0.25">
      <c r="A160" s="8">
        <v>44792</v>
      </c>
      <c r="B160" s="4">
        <v>288.89999399999999</v>
      </c>
      <c r="C160" s="4">
        <v>289.25</v>
      </c>
      <c r="D160" s="4">
        <v>285.55999800000001</v>
      </c>
      <c r="E160" s="4">
        <v>286.14999399999999</v>
      </c>
      <c r="F160" s="4">
        <v>284.01205399999998</v>
      </c>
      <c r="G160" s="4">
        <v>20570000</v>
      </c>
    </row>
    <row r="161" spans="1:7" x14ac:dyDescent="0.25">
      <c r="A161" s="8">
        <v>44795</v>
      </c>
      <c r="B161" s="4">
        <v>282.07998700000002</v>
      </c>
      <c r="C161" s="4">
        <v>282.459991</v>
      </c>
      <c r="D161" s="4">
        <v>277.22000100000002</v>
      </c>
      <c r="E161" s="4">
        <v>277.75</v>
      </c>
      <c r="F161" s="4">
        <v>275.67480499999999</v>
      </c>
      <c r="G161" s="4">
        <v>25061100</v>
      </c>
    </row>
    <row r="162" spans="1:7" x14ac:dyDescent="0.25">
      <c r="A162" s="8">
        <v>44796</v>
      </c>
      <c r="B162" s="4">
        <v>276.44000199999999</v>
      </c>
      <c r="C162" s="4">
        <v>278.85998499999999</v>
      </c>
      <c r="D162" s="4">
        <v>275.39999399999999</v>
      </c>
      <c r="E162" s="4">
        <v>276.44000199999999</v>
      </c>
      <c r="F162" s="4">
        <v>274.37460299999998</v>
      </c>
      <c r="G162" s="4">
        <v>17527400</v>
      </c>
    </row>
    <row r="163" spans="1:7" x14ac:dyDescent="0.25">
      <c r="A163" s="8">
        <v>44797</v>
      </c>
      <c r="B163" s="4">
        <v>275.41000400000001</v>
      </c>
      <c r="C163" s="4">
        <v>277.23001099999999</v>
      </c>
      <c r="D163" s="4">
        <v>275.10998499999999</v>
      </c>
      <c r="E163" s="4">
        <v>275.790009</v>
      </c>
      <c r="F163" s="4">
        <v>273.72946200000001</v>
      </c>
      <c r="G163" s="4">
        <v>18137000</v>
      </c>
    </row>
    <row r="164" spans="1:7" x14ac:dyDescent="0.25">
      <c r="A164" s="8">
        <v>44798</v>
      </c>
      <c r="B164" s="4">
        <v>277.32998700000002</v>
      </c>
      <c r="C164" s="4">
        <v>279.01998900000001</v>
      </c>
      <c r="D164" s="4">
        <v>274.51998900000001</v>
      </c>
      <c r="E164" s="4">
        <v>278.85000600000001</v>
      </c>
      <c r="F164" s="4">
        <v>276.76663200000002</v>
      </c>
      <c r="G164" s="4">
        <v>16583400</v>
      </c>
    </row>
    <row r="165" spans="1:7" x14ac:dyDescent="0.25">
      <c r="A165" s="8">
        <v>44799</v>
      </c>
      <c r="B165" s="4">
        <v>279.07998700000002</v>
      </c>
      <c r="C165" s="4">
        <v>280.33999599999999</v>
      </c>
      <c r="D165" s="4">
        <v>267.98001099999999</v>
      </c>
      <c r="E165" s="4">
        <v>268.08999599999999</v>
      </c>
      <c r="F165" s="4">
        <v>266.08700599999997</v>
      </c>
      <c r="G165" s="4">
        <v>27549300</v>
      </c>
    </row>
    <row r="166" spans="1:7" x14ac:dyDescent="0.25">
      <c r="A166" s="8">
        <v>44802</v>
      </c>
      <c r="B166" s="4">
        <v>265.85000600000001</v>
      </c>
      <c r="C166" s="4">
        <v>267.39999399999999</v>
      </c>
      <c r="D166" s="4">
        <v>263.85000600000001</v>
      </c>
      <c r="E166" s="4">
        <v>265.23001099999999</v>
      </c>
      <c r="F166" s="4">
        <v>263.24835200000001</v>
      </c>
      <c r="G166" s="4">
        <v>20338500</v>
      </c>
    </row>
    <row r="167" spans="1:7" x14ac:dyDescent="0.25">
      <c r="A167" s="8">
        <v>44803</v>
      </c>
      <c r="B167" s="4">
        <v>266.67001299999998</v>
      </c>
      <c r="C167" s="4">
        <v>267.04998799999998</v>
      </c>
      <c r="D167" s="4">
        <v>260.66000400000001</v>
      </c>
      <c r="E167" s="4">
        <v>262.97000100000002</v>
      </c>
      <c r="F167" s="4">
        <v>261.00524899999999</v>
      </c>
      <c r="G167" s="4">
        <v>22767100</v>
      </c>
    </row>
    <row r="168" spans="1:7" x14ac:dyDescent="0.25">
      <c r="A168" s="8">
        <v>44804</v>
      </c>
      <c r="B168" s="4">
        <v>265.39001500000001</v>
      </c>
      <c r="C168" s="4">
        <v>267.10998499999999</v>
      </c>
      <c r="D168" s="4">
        <v>261.32998700000002</v>
      </c>
      <c r="E168" s="4">
        <v>261.47000100000002</v>
      </c>
      <c r="F168" s="4">
        <v>259.51644900000002</v>
      </c>
      <c r="G168" s="4">
        <v>24791800</v>
      </c>
    </row>
    <row r="169" spans="1:7" x14ac:dyDescent="0.25">
      <c r="A169" s="8">
        <v>44805</v>
      </c>
      <c r="B169" s="4">
        <v>258.86999500000002</v>
      </c>
      <c r="C169" s="4">
        <v>260.89001500000001</v>
      </c>
      <c r="D169" s="4">
        <v>255.41000399999999</v>
      </c>
      <c r="E169" s="4">
        <v>260.39999399999999</v>
      </c>
      <c r="F169" s="4">
        <v>258.45446800000002</v>
      </c>
      <c r="G169" s="4">
        <v>23263400</v>
      </c>
    </row>
    <row r="170" spans="1:7" x14ac:dyDescent="0.25">
      <c r="A170" s="8">
        <v>44806</v>
      </c>
      <c r="B170" s="4">
        <v>261.70001200000002</v>
      </c>
      <c r="C170" s="4">
        <v>264.73998999999998</v>
      </c>
      <c r="D170" s="4">
        <v>254.470001</v>
      </c>
      <c r="E170" s="4">
        <v>256.05999800000001</v>
      </c>
      <c r="F170" s="4">
        <v>254.14686599999999</v>
      </c>
      <c r="G170" s="4">
        <v>22855400</v>
      </c>
    </row>
    <row r="171" spans="1:7" x14ac:dyDescent="0.25">
      <c r="A171" s="8">
        <v>44810</v>
      </c>
      <c r="B171" s="4">
        <v>256.20001200000002</v>
      </c>
      <c r="C171" s="4">
        <v>257.82998700000002</v>
      </c>
      <c r="D171" s="4">
        <v>251.94000199999999</v>
      </c>
      <c r="E171" s="4">
        <v>253.25</v>
      </c>
      <c r="F171" s="4">
        <v>251.35786400000001</v>
      </c>
      <c r="G171" s="4">
        <v>21328200</v>
      </c>
    </row>
    <row r="172" spans="1:7" x14ac:dyDescent="0.25">
      <c r="A172" s="8">
        <v>44811</v>
      </c>
      <c r="B172" s="4">
        <v>254.699997</v>
      </c>
      <c r="C172" s="4">
        <v>258.82998700000002</v>
      </c>
      <c r="D172" s="4">
        <v>253.220001</v>
      </c>
      <c r="E172" s="4">
        <v>258.08999599999999</v>
      </c>
      <c r="F172" s="4">
        <v>256.16171300000002</v>
      </c>
      <c r="G172" s="4">
        <v>24126700</v>
      </c>
    </row>
    <row r="173" spans="1:7" x14ac:dyDescent="0.25">
      <c r="A173" s="8">
        <v>44812</v>
      </c>
      <c r="B173" s="4">
        <v>257.51001000000002</v>
      </c>
      <c r="C173" s="4">
        <v>260.42999300000002</v>
      </c>
      <c r="D173" s="4">
        <v>254.78999300000001</v>
      </c>
      <c r="E173" s="4">
        <v>258.51998900000001</v>
      </c>
      <c r="F173" s="4">
        <v>256.58850100000001</v>
      </c>
      <c r="G173" s="4">
        <v>20319900</v>
      </c>
    </row>
    <row r="174" spans="1:7" x14ac:dyDescent="0.25">
      <c r="A174" s="8">
        <v>44813</v>
      </c>
      <c r="B174" s="4">
        <v>260.5</v>
      </c>
      <c r="C174" s="4">
        <v>265.23001099999999</v>
      </c>
      <c r="D174" s="4">
        <v>260.290009</v>
      </c>
      <c r="E174" s="4">
        <v>264.459991</v>
      </c>
      <c r="F174" s="4">
        <v>262.48410000000001</v>
      </c>
      <c r="G174" s="4">
        <v>22084700</v>
      </c>
    </row>
    <row r="175" spans="1:7" x14ac:dyDescent="0.25">
      <c r="A175" s="8">
        <v>44816</v>
      </c>
      <c r="B175" s="4">
        <v>265.77999899999998</v>
      </c>
      <c r="C175" s="4">
        <v>267.45001200000002</v>
      </c>
      <c r="D175" s="4">
        <v>265.16000400000001</v>
      </c>
      <c r="E175" s="4">
        <v>266.64999399999999</v>
      </c>
      <c r="F175" s="4">
        <v>264.65774499999998</v>
      </c>
      <c r="G175" s="4">
        <v>18747700</v>
      </c>
    </row>
    <row r="176" spans="1:7" x14ac:dyDescent="0.25">
      <c r="A176" s="8">
        <v>44817</v>
      </c>
      <c r="B176" s="4">
        <v>258.83999599999999</v>
      </c>
      <c r="C176" s="4">
        <v>260.39999399999999</v>
      </c>
      <c r="D176" s="4">
        <v>251.58999600000001</v>
      </c>
      <c r="E176" s="4">
        <v>251.990005</v>
      </c>
      <c r="F176" s="4">
        <v>250.10728499999999</v>
      </c>
      <c r="G176" s="4">
        <v>33353300</v>
      </c>
    </row>
    <row r="177" spans="1:7" x14ac:dyDescent="0.25">
      <c r="A177" s="8">
        <v>44818</v>
      </c>
      <c r="B177" s="4">
        <v>253.529999</v>
      </c>
      <c r="C177" s="4">
        <v>254.229996</v>
      </c>
      <c r="D177" s="4">
        <v>249.86000100000001</v>
      </c>
      <c r="E177" s="4">
        <v>252.220001</v>
      </c>
      <c r="F177" s="4">
        <v>250.335556</v>
      </c>
      <c r="G177" s="4">
        <v>23913000</v>
      </c>
    </row>
    <row r="178" spans="1:7" x14ac:dyDescent="0.25">
      <c r="A178" s="8">
        <v>44819</v>
      </c>
      <c r="B178" s="4">
        <v>249.770004</v>
      </c>
      <c r="C178" s="4">
        <v>251.39999399999999</v>
      </c>
      <c r="D178" s="4">
        <v>244.020004</v>
      </c>
      <c r="E178" s="4">
        <v>245.38000500000001</v>
      </c>
      <c r="F178" s="4">
        <v>243.546661</v>
      </c>
      <c r="G178" s="4">
        <v>31530900</v>
      </c>
    </row>
    <row r="179" spans="1:7" x14ac:dyDescent="0.25">
      <c r="A179" s="8">
        <v>44820</v>
      </c>
      <c r="B179" s="4">
        <v>244.259995</v>
      </c>
      <c r="C179" s="4">
        <v>245.300003</v>
      </c>
      <c r="D179" s="4">
        <v>242.05999800000001</v>
      </c>
      <c r="E179" s="4">
        <v>244.740005</v>
      </c>
      <c r="F179" s="4">
        <v>242.91145299999999</v>
      </c>
      <c r="G179" s="4">
        <v>39791800</v>
      </c>
    </row>
    <row r="180" spans="1:7" x14ac:dyDescent="0.25">
      <c r="A180" s="8">
        <v>44823</v>
      </c>
      <c r="B180" s="4">
        <v>242.470001</v>
      </c>
      <c r="C180" s="4">
        <v>245.13999899999999</v>
      </c>
      <c r="D180" s="4">
        <v>240.85000600000001</v>
      </c>
      <c r="E180" s="4">
        <v>244.520004</v>
      </c>
      <c r="F180" s="4">
        <v>242.69309999999999</v>
      </c>
      <c r="G180" s="4">
        <v>26826900</v>
      </c>
    </row>
    <row r="181" spans="1:7" x14ac:dyDescent="0.25">
      <c r="A181" s="8">
        <v>44824</v>
      </c>
      <c r="B181" s="4">
        <v>242.070007</v>
      </c>
      <c r="C181" s="4">
        <v>243.509995</v>
      </c>
      <c r="D181" s="4">
        <v>239.63999899999999</v>
      </c>
      <c r="E181" s="4">
        <v>242.449997</v>
      </c>
      <c r="F181" s="4">
        <v>240.638565</v>
      </c>
      <c r="G181" s="4">
        <v>26660300</v>
      </c>
    </row>
    <row r="182" spans="1:7" x14ac:dyDescent="0.25">
      <c r="A182" s="8">
        <v>44825</v>
      </c>
      <c r="B182" s="4">
        <v>244.270004</v>
      </c>
      <c r="C182" s="4">
        <v>247.66000399999999</v>
      </c>
      <c r="D182" s="4">
        <v>238.89999399999999</v>
      </c>
      <c r="E182" s="4">
        <v>238.949997</v>
      </c>
      <c r="F182" s="4">
        <v>237.164703</v>
      </c>
      <c r="G182" s="4">
        <v>28625600</v>
      </c>
    </row>
    <row r="183" spans="1:7" x14ac:dyDescent="0.25">
      <c r="A183" s="8">
        <v>44826</v>
      </c>
      <c r="B183" s="4">
        <v>237.86999499999999</v>
      </c>
      <c r="C183" s="4">
        <v>243.86000100000001</v>
      </c>
      <c r="D183" s="4">
        <v>237.570007</v>
      </c>
      <c r="E183" s="4">
        <v>240.979996</v>
      </c>
      <c r="F183" s="4">
        <v>239.17953499999999</v>
      </c>
      <c r="G183" s="4">
        <v>31061200</v>
      </c>
    </row>
    <row r="184" spans="1:7" x14ac:dyDescent="0.25">
      <c r="A184" s="8">
        <v>44827</v>
      </c>
      <c r="B184" s="4">
        <v>239.53999300000001</v>
      </c>
      <c r="C184" s="4">
        <v>241.13000500000001</v>
      </c>
      <c r="D184" s="4">
        <v>235.199997</v>
      </c>
      <c r="E184" s="4">
        <v>237.91999799999999</v>
      </c>
      <c r="F184" s="4">
        <v>236.14241000000001</v>
      </c>
      <c r="G184" s="4">
        <v>34176000</v>
      </c>
    </row>
    <row r="185" spans="1:7" x14ac:dyDescent="0.25">
      <c r="A185" s="8">
        <v>44830</v>
      </c>
      <c r="B185" s="4">
        <v>237.050003</v>
      </c>
      <c r="C185" s="4">
        <v>241.449997</v>
      </c>
      <c r="D185" s="4">
        <v>236.89999399999999</v>
      </c>
      <c r="E185" s="4">
        <v>237.449997</v>
      </c>
      <c r="F185" s="4">
        <v>235.67591899999999</v>
      </c>
      <c r="G185" s="4">
        <v>27694200</v>
      </c>
    </row>
    <row r="186" spans="1:7" x14ac:dyDescent="0.25">
      <c r="A186" s="8">
        <v>44831</v>
      </c>
      <c r="B186" s="4">
        <v>239.979996</v>
      </c>
      <c r="C186" s="4">
        <v>241.800003</v>
      </c>
      <c r="D186" s="4">
        <v>234.5</v>
      </c>
      <c r="E186" s="4">
        <v>236.41000399999999</v>
      </c>
      <c r="F186" s="4">
        <v>234.64369199999999</v>
      </c>
      <c r="G186" s="4">
        <v>27018700</v>
      </c>
    </row>
    <row r="187" spans="1:7" x14ac:dyDescent="0.25">
      <c r="A187" s="8">
        <v>44832</v>
      </c>
      <c r="B187" s="4">
        <v>236.80999800000001</v>
      </c>
      <c r="C187" s="4">
        <v>242.33000200000001</v>
      </c>
      <c r="D187" s="4">
        <v>234.729996</v>
      </c>
      <c r="E187" s="4">
        <v>241.070007</v>
      </c>
      <c r="F187" s="4">
        <v>239.26887500000001</v>
      </c>
      <c r="G187" s="4">
        <v>29029700</v>
      </c>
    </row>
    <row r="188" spans="1:7" x14ac:dyDescent="0.25">
      <c r="A188" s="8">
        <v>44833</v>
      </c>
      <c r="B188" s="4">
        <v>238.88999899999999</v>
      </c>
      <c r="C188" s="4">
        <v>239.949997</v>
      </c>
      <c r="D188" s="4">
        <v>234.41000399999999</v>
      </c>
      <c r="E188" s="4">
        <v>237.5</v>
      </c>
      <c r="F188" s="4">
        <v>235.72555500000001</v>
      </c>
      <c r="G188" s="4">
        <v>27484200</v>
      </c>
    </row>
    <row r="189" spans="1:7" x14ac:dyDescent="0.25">
      <c r="A189" s="8">
        <v>44834</v>
      </c>
      <c r="B189" s="4">
        <v>238.28999300000001</v>
      </c>
      <c r="C189" s="4">
        <v>240.53999300000001</v>
      </c>
      <c r="D189" s="4">
        <v>232.729996</v>
      </c>
      <c r="E189" s="4">
        <v>232.89999399999999</v>
      </c>
      <c r="F189" s="4">
        <v>231.159897</v>
      </c>
      <c r="G189" s="4">
        <v>35694800</v>
      </c>
    </row>
    <row r="190" spans="1:7" x14ac:dyDescent="0.25">
      <c r="A190" s="8">
        <v>44837</v>
      </c>
      <c r="B190" s="4">
        <v>235.41000399999999</v>
      </c>
      <c r="C190" s="4">
        <v>241.61000100000001</v>
      </c>
      <c r="D190" s="4">
        <v>234.66000399999999</v>
      </c>
      <c r="E190" s="4">
        <v>240.740005</v>
      </c>
      <c r="F190" s="4">
        <v>238.94132999999999</v>
      </c>
      <c r="G190" s="4">
        <v>28880400</v>
      </c>
    </row>
    <row r="191" spans="1:7" x14ac:dyDescent="0.25">
      <c r="A191" s="8">
        <v>44838</v>
      </c>
      <c r="B191" s="4">
        <v>245.08999600000001</v>
      </c>
      <c r="C191" s="4">
        <v>250.36000100000001</v>
      </c>
      <c r="D191" s="4">
        <v>244.979996</v>
      </c>
      <c r="E191" s="4">
        <v>248.88000500000001</v>
      </c>
      <c r="F191" s="4">
        <v>247.020523</v>
      </c>
      <c r="G191" s="4">
        <v>34888400</v>
      </c>
    </row>
    <row r="192" spans="1:7" x14ac:dyDescent="0.25">
      <c r="A192" s="8">
        <v>44839</v>
      </c>
      <c r="B192" s="4">
        <v>245.990005</v>
      </c>
      <c r="C192" s="4">
        <v>250.58000200000001</v>
      </c>
      <c r="D192" s="4">
        <v>244.10000600000001</v>
      </c>
      <c r="E192" s="4">
        <v>249.199997</v>
      </c>
      <c r="F192" s="4">
        <v>247.33812</v>
      </c>
      <c r="G192" s="4">
        <v>20347100</v>
      </c>
    </row>
    <row r="193" spans="1:7" x14ac:dyDescent="0.25">
      <c r="A193" s="8">
        <v>44840</v>
      </c>
      <c r="B193" s="4">
        <v>247.929993</v>
      </c>
      <c r="C193" s="4">
        <v>250.33999600000001</v>
      </c>
      <c r="D193" s="4">
        <v>246.08000200000001</v>
      </c>
      <c r="E193" s="4">
        <v>246.78999300000001</v>
      </c>
      <c r="F193" s="4">
        <v>244.94612100000001</v>
      </c>
      <c r="G193" s="4">
        <v>20239900</v>
      </c>
    </row>
    <row r="194" spans="1:7" x14ac:dyDescent="0.25">
      <c r="A194" s="8">
        <v>44841</v>
      </c>
      <c r="B194" s="4">
        <v>240.89999399999999</v>
      </c>
      <c r="C194" s="4">
        <v>241.320007</v>
      </c>
      <c r="D194" s="4">
        <v>233.16999799999999</v>
      </c>
      <c r="E194" s="4">
        <v>234.240005</v>
      </c>
      <c r="F194" s="4">
        <v>232.489914</v>
      </c>
      <c r="G194" s="4">
        <v>37769600</v>
      </c>
    </row>
    <row r="195" spans="1:7" x14ac:dyDescent="0.25">
      <c r="A195" s="8">
        <v>44844</v>
      </c>
      <c r="B195" s="4">
        <v>233.050003</v>
      </c>
      <c r="C195" s="4">
        <v>234.55999800000001</v>
      </c>
      <c r="D195" s="4">
        <v>226.729996</v>
      </c>
      <c r="E195" s="4">
        <v>229.25</v>
      </c>
      <c r="F195" s="4">
        <v>227.53718599999999</v>
      </c>
      <c r="G195" s="4">
        <v>29743600</v>
      </c>
    </row>
    <row r="196" spans="1:7" x14ac:dyDescent="0.25">
      <c r="A196" s="8">
        <v>44845</v>
      </c>
      <c r="B196" s="4">
        <v>227.61999499999999</v>
      </c>
      <c r="C196" s="4">
        <v>229.05999800000001</v>
      </c>
      <c r="D196" s="4">
        <v>224.11000100000001</v>
      </c>
      <c r="E196" s="4">
        <v>225.41000399999999</v>
      </c>
      <c r="F196" s="4">
        <v>223.725876</v>
      </c>
      <c r="G196" s="4">
        <v>30474000</v>
      </c>
    </row>
    <row r="197" spans="1:7" x14ac:dyDescent="0.25">
      <c r="A197" s="8">
        <v>44846</v>
      </c>
      <c r="B197" s="4">
        <v>225.39999399999999</v>
      </c>
      <c r="C197" s="4">
        <v>227.86000100000001</v>
      </c>
      <c r="D197" s="4">
        <v>223.96000699999999</v>
      </c>
      <c r="E197" s="4">
        <v>225.75</v>
      </c>
      <c r="F197" s="4">
        <v>224.06332399999999</v>
      </c>
      <c r="G197" s="4">
        <v>21903900</v>
      </c>
    </row>
    <row r="198" spans="1:7" x14ac:dyDescent="0.25">
      <c r="A198" s="8">
        <v>44847</v>
      </c>
      <c r="B198" s="4">
        <v>219.85000600000001</v>
      </c>
      <c r="C198" s="4">
        <v>236.10000600000001</v>
      </c>
      <c r="D198" s="4">
        <v>219.13000500000001</v>
      </c>
      <c r="E198" s="4">
        <v>234.240005</v>
      </c>
      <c r="F198" s="4">
        <v>232.489914</v>
      </c>
      <c r="G198" s="4">
        <v>42551800</v>
      </c>
    </row>
    <row r="199" spans="1:7" x14ac:dyDescent="0.25">
      <c r="A199" s="8">
        <v>44848</v>
      </c>
      <c r="B199" s="4">
        <v>235.53999300000001</v>
      </c>
      <c r="C199" s="4">
        <v>237.240005</v>
      </c>
      <c r="D199" s="4">
        <v>228.33999600000001</v>
      </c>
      <c r="E199" s="4">
        <v>228.55999800000001</v>
      </c>
      <c r="F199" s="4">
        <v>226.852341</v>
      </c>
      <c r="G199" s="4">
        <v>30198600</v>
      </c>
    </row>
    <row r="200" spans="1:7" x14ac:dyDescent="0.25">
      <c r="A200" s="8">
        <v>44851</v>
      </c>
      <c r="B200" s="4">
        <v>235.820007</v>
      </c>
      <c r="C200" s="4">
        <v>238.96000699999999</v>
      </c>
      <c r="D200" s="4">
        <v>235.13999899999999</v>
      </c>
      <c r="E200" s="4">
        <v>237.529999</v>
      </c>
      <c r="F200" s="4">
        <v>235.75531000000001</v>
      </c>
      <c r="G200" s="4">
        <v>28142300</v>
      </c>
    </row>
    <row r="201" spans="1:7" x14ac:dyDescent="0.25">
      <c r="A201" s="8">
        <v>44852</v>
      </c>
      <c r="B201" s="4">
        <v>243.240005</v>
      </c>
      <c r="C201" s="4">
        <v>243.929993</v>
      </c>
      <c r="D201" s="4">
        <v>235.36999499999999</v>
      </c>
      <c r="E201" s="4">
        <v>238.5</v>
      </c>
      <c r="F201" s="4">
        <v>236.71807899999999</v>
      </c>
      <c r="G201" s="4">
        <v>26329600</v>
      </c>
    </row>
    <row r="202" spans="1:7" x14ac:dyDescent="0.25">
      <c r="A202" s="8">
        <v>44853</v>
      </c>
      <c r="B202" s="4">
        <v>237.03999300000001</v>
      </c>
      <c r="C202" s="4">
        <v>239.61000100000001</v>
      </c>
      <c r="D202" s="4">
        <v>234.28999300000001</v>
      </c>
      <c r="E202" s="4">
        <v>236.479996</v>
      </c>
      <c r="F202" s="4">
        <v>234.71315000000001</v>
      </c>
      <c r="G202" s="4">
        <v>19985700</v>
      </c>
    </row>
    <row r="203" spans="1:7" x14ac:dyDescent="0.25">
      <c r="A203" s="8">
        <v>44854</v>
      </c>
      <c r="B203" s="4">
        <v>235.770004</v>
      </c>
      <c r="C203" s="4">
        <v>241.30999800000001</v>
      </c>
      <c r="D203" s="4">
        <v>234.86999499999999</v>
      </c>
      <c r="E203" s="4">
        <v>236.14999399999999</v>
      </c>
      <c r="F203" s="4">
        <v>234.38563500000001</v>
      </c>
      <c r="G203" s="4">
        <v>21811000</v>
      </c>
    </row>
    <row r="204" spans="1:7" x14ac:dyDescent="0.25">
      <c r="A204" s="8">
        <v>44855</v>
      </c>
      <c r="B204" s="4">
        <v>234.740005</v>
      </c>
      <c r="C204" s="4">
        <v>243</v>
      </c>
      <c r="D204" s="4">
        <v>234.5</v>
      </c>
      <c r="E204" s="4">
        <v>242.11999499999999</v>
      </c>
      <c r="F204" s="4">
        <v>240.31102000000001</v>
      </c>
      <c r="G204" s="4">
        <v>26299700</v>
      </c>
    </row>
    <row r="205" spans="1:7" x14ac:dyDescent="0.25">
      <c r="A205" s="8">
        <v>44858</v>
      </c>
      <c r="B205" s="4">
        <v>243.759995</v>
      </c>
      <c r="C205" s="4">
        <v>247.83999600000001</v>
      </c>
      <c r="D205" s="4">
        <v>241.300003</v>
      </c>
      <c r="E205" s="4">
        <v>247.25</v>
      </c>
      <c r="F205" s="4">
        <v>245.40271000000001</v>
      </c>
      <c r="G205" s="4">
        <v>24911200</v>
      </c>
    </row>
    <row r="206" spans="1:7" x14ac:dyDescent="0.25">
      <c r="A206" s="8">
        <v>44859</v>
      </c>
      <c r="B206" s="4">
        <v>247.259995</v>
      </c>
      <c r="C206" s="4">
        <v>251.03999300000001</v>
      </c>
      <c r="D206" s="4">
        <v>245.83000200000001</v>
      </c>
      <c r="E206" s="4">
        <v>250.66000399999999</v>
      </c>
      <c r="F206" s="4">
        <v>248.787216</v>
      </c>
      <c r="G206" s="4">
        <v>34775500</v>
      </c>
    </row>
    <row r="207" spans="1:7" x14ac:dyDescent="0.25">
      <c r="A207" s="8">
        <v>44860</v>
      </c>
      <c r="B207" s="4">
        <v>231.16999799999999</v>
      </c>
      <c r="C207" s="4">
        <v>238.300003</v>
      </c>
      <c r="D207" s="4">
        <v>230.05999800000001</v>
      </c>
      <c r="E207" s="4">
        <v>231.320007</v>
      </c>
      <c r="F207" s="4">
        <v>229.59172100000001</v>
      </c>
      <c r="G207" s="4">
        <v>82543200</v>
      </c>
    </row>
    <row r="208" spans="1:7" x14ac:dyDescent="0.25">
      <c r="A208" s="8">
        <v>44861</v>
      </c>
      <c r="B208" s="4">
        <v>231.03999300000001</v>
      </c>
      <c r="C208" s="4">
        <v>233.69000199999999</v>
      </c>
      <c r="D208" s="4">
        <v>225.779999</v>
      </c>
      <c r="E208" s="4">
        <v>226.75</v>
      </c>
      <c r="F208" s="4">
        <v>225.055847</v>
      </c>
      <c r="G208" s="4">
        <v>40424600</v>
      </c>
    </row>
    <row r="209" spans="1:7" x14ac:dyDescent="0.25">
      <c r="A209" s="8">
        <v>44862</v>
      </c>
      <c r="B209" s="4">
        <v>226.240005</v>
      </c>
      <c r="C209" s="4">
        <v>236.60000600000001</v>
      </c>
      <c r="D209" s="4">
        <v>226.050003</v>
      </c>
      <c r="E209" s="4">
        <v>235.86999499999999</v>
      </c>
      <c r="F209" s="4">
        <v>234.10772700000001</v>
      </c>
      <c r="G209" s="4">
        <v>40647700</v>
      </c>
    </row>
    <row r="210" spans="1:7" x14ac:dyDescent="0.25">
      <c r="A210" s="8">
        <v>44865</v>
      </c>
      <c r="B210" s="4">
        <v>233.759995</v>
      </c>
      <c r="C210" s="4">
        <v>234.91999799999999</v>
      </c>
      <c r="D210" s="4">
        <v>231.14999399999999</v>
      </c>
      <c r="E210" s="4">
        <v>232.13000500000001</v>
      </c>
      <c r="F210" s="4">
        <v>230.39565999999999</v>
      </c>
      <c r="G210" s="4">
        <v>28357300</v>
      </c>
    </row>
    <row r="211" spans="1:7" x14ac:dyDescent="0.25">
      <c r="A211" s="8">
        <v>44866</v>
      </c>
      <c r="B211" s="4">
        <v>234.60000600000001</v>
      </c>
      <c r="C211" s="4">
        <v>235.740005</v>
      </c>
      <c r="D211" s="4">
        <v>227.33000200000001</v>
      </c>
      <c r="E211" s="4">
        <v>228.16999799999999</v>
      </c>
      <c r="F211" s="4">
        <v>226.46523999999999</v>
      </c>
      <c r="G211" s="4">
        <v>30592300</v>
      </c>
    </row>
    <row r="212" spans="1:7" x14ac:dyDescent="0.25">
      <c r="A212" s="8">
        <v>44867</v>
      </c>
      <c r="B212" s="4">
        <v>229.46000699999999</v>
      </c>
      <c r="C212" s="4">
        <v>231.300003</v>
      </c>
      <c r="D212" s="4">
        <v>220.03999300000001</v>
      </c>
      <c r="E212" s="4">
        <v>220.10000600000001</v>
      </c>
      <c r="F212" s="4">
        <v>218.45555100000001</v>
      </c>
      <c r="G212" s="4">
        <v>38407000</v>
      </c>
    </row>
    <row r="213" spans="1:7" x14ac:dyDescent="0.25">
      <c r="A213" s="8">
        <v>44868</v>
      </c>
      <c r="B213" s="4">
        <v>220.08999600000001</v>
      </c>
      <c r="C213" s="4">
        <v>220.41000399999999</v>
      </c>
      <c r="D213" s="4">
        <v>213.979996</v>
      </c>
      <c r="E213" s="4">
        <v>214.25</v>
      </c>
      <c r="F213" s="4">
        <v>212.64924600000001</v>
      </c>
      <c r="G213" s="4">
        <v>36633900</v>
      </c>
    </row>
    <row r="214" spans="1:7" x14ac:dyDescent="0.25">
      <c r="A214" s="8">
        <v>44869</v>
      </c>
      <c r="B214" s="4">
        <v>217.550003</v>
      </c>
      <c r="C214" s="4">
        <v>221.58999600000001</v>
      </c>
      <c r="D214" s="4">
        <v>213.429993</v>
      </c>
      <c r="E214" s="4">
        <v>221.38999899999999</v>
      </c>
      <c r="F214" s="4">
        <v>219.735916</v>
      </c>
      <c r="G214" s="4">
        <v>36789100</v>
      </c>
    </row>
    <row r="215" spans="1:7" x14ac:dyDescent="0.25">
      <c r="A215" s="8">
        <v>44872</v>
      </c>
      <c r="B215" s="4">
        <v>221.990005</v>
      </c>
      <c r="C215" s="4">
        <v>228.41000399999999</v>
      </c>
      <c r="D215" s="4">
        <v>221.279999</v>
      </c>
      <c r="E215" s="4">
        <v>227.86999499999999</v>
      </c>
      <c r="F215" s="4">
        <v>226.16748000000001</v>
      </c>
      <c r="G215" s="4">
        <v>33498000</v>
      </c>
    </row>
    <row r="216" spans="1:7" x14ac:dyDescent="0.25">
      <c r="A216" s="8">
        <v>44873</v>
      </c>
      <c r="B216" s="4">
        <v>228.699997</v>
      </c>
      <c r="C216" s="4">
        <v>231.64999399999999</v>
      </c>
      <c r="D216" s="4">
        <v>225.83999600000001</v>
      </c>
      <c r="E216" s="4">
        <v>228.86999499999999</v>
      </c>
      <c r="F216" s="4">
        <v>227.16001900000001</v>
      </c>
      <c r="G216" s="4">
        <v>28192500</v>
      </c>
    </row>
    <row r="217" spans="1:7" x14ac:dyDescent="0.25">
      <c r="A217" s="8">
        <v>44874</v>
      </c>
      <c r="B217" s="4">
        <v>227.36999499999999</v>
      </c>
      <c r="C217" s="4">
        <v>228.63000500000001</v>
      </c>
      <c r="D217" s="4">
        <v>224.33000200000001</v>
      </c>
      <c r="E217" s="4">
        <v>224.509995</v>
      </c>
      <c r="F217" s="4">
        <v>222.832596</v>
      </c>
      <c r="G217" s="4">
        <v>27852900</v>
      </c>
    </row>
    <row r="218" spans="1:7" x14ac:dyDescent="0.25">
      <c r="A218" s="8">
        <v>44875</v>
      </c>
      <c r="B218" s="4">
        <v>235.429993</v>
      </c>
      <c r="C218" s="4">
        <v>243.33000200000001</v>
      </c>
      <c r="D218" s="4">
        <v>235</v>
      </c>
      <c r="E218" s="4">
        <v>242.979996</v>
      </c>
      <c r="F218" s="4">
        <v>241.16459699999999</v>
      </c>
      <c r="G218" s="4">
        <v>46268000</v>
      </c>
    </row>
    <row r="219" spans="1:7" x14ac:dyDescent="0.25">
      <c r="A219" s="8">
        <v>44876</v>
      </c>
      <c r="B219" s="4">
        <v>242.990005</v>
      </c>
      <c r="C219" s="4">
        <v>247.990005</v>
      </c>
      <c r="D219" s="4">
        <v>241.929993</v>
      </c>
      <c r="E219" s="4">
        <v>247.11000100000001</v>
      </c>
      <c r="F219" s="4">
        <v>245.26374799999999</v>
      </c>
      <c r="G219" s="4">
        <v>34620200</v>
      </c>
    </row>
    <row r="220" spans="1:7" x14ac:dyDescent="0.25">
      <c r="A220" s="8">
        <v>44879</v>
      </c>
      <c r="B220" s="4">
        <v>241.990005</v>
      </c>
      <c r="C220" s="4">
        <v>243.91000399999999</v>
      </c>
      <c r="D220" s="4">
        <v>239.21000699999999</v>
      </c>
      <c r="E220" s="4">
        <v>241.550003</v>
      </c>
      <c r="F220" s="4">
        <v>239.745285</v>
      </c>
      <c r="G220" s="4">
        <v>31123300</v>
      </c>
    </row>
    <row r="221" spans="1:7" x14ac:dyDescent="0.25">
      <c r="A221" s="8">
        <v>44880</v>
      </c>
      <c r="B221" s="4">
        <v>245.66000399999999</v>
      </c>
      <c r="C221" s="4">
        <v>247</v>
      </c>
      <c r="D221" s="4">
        <v>240.029999</v>
      </c>
      <c r="E221" s="4">
        <v>241.970001</v>
      </c>
      <c r="F221" s="4">
        <v>240.16215500000001</v>
      </c>
      <c r="G221" s="4">
        <v>31390100</v>
      </c>
    </row>
    <row r="222" spans="1:7" x14ac:dyDescent="0.25">
      <c r="A222" s="8">
        <v>44881</v>
      </c>
      <c r="B222" s="4">
        <v>242.78999300000001</v>
      </c>
      <c r="C222" s="4">
        <v>243.800003</v>
      </c>
      <c r="D222" s="4">
        <v>240.41999799999999</v>
      </c>
      <c r="E222" s="4">
        <v>241.729996</v>
      </c>
      <c r="F222" s="4">
        <v>240.60008199999999</v>
      </c>
      <c r="G222" s="4">
        <v>24093300</v>
      </c>
    </row>
    <row r="223" spans="1:7" x14ac:dyDescent="0.25">
      <c r="A223" s="8">
        <v>44882</v>
      </c>
      <c r="B223" s="4">
        <v>237.779999</v>
      </c>
      <c r="C223" s="4">
        <v>243.25</v>
      </c>
      <c r="D223" s="4">
        <v>237.63000500000001</v>
      </c>
      <c r="E223" s="4">
        <v>241.679993</v>
      </c>
      <c r="F223" s="4">
        <v>240.550308</v>
      </c>
      <c r="G223" s="4">
        <v>23123500</v>
      </c>
    </row>
    <row r="224" spans="1:7" x14ac:dyDescent="0.25">
      <c r="A224" s="8">
        <v>44883</v>
      </c>
      <c r="B224" s="4">
        <v>243.509995</v>
      </c>
      <c r="C224" s="4">
        <v>243.740005</v>
      </c>
      <c r="D224" s="4">
        <v>239.029999</v>
      </c>
      <c r="E224" s="4">
        <v>241.220001</v>
      </c>
      <c r="F224" s="4">
        <v>240.092468</v>
      </c>
      <c r="G224" s="4">
        <v>27613500</v>
      </c>
    </row>
    <row r="225" spans="1:7" x14ac:dyDescent="0.25">
      <c r="A225" s="8">
        <v>44886</v>
      </c>
      <c r="B225" s="4">
        <v>241.429993</v>
      </c>
      <c r="C225" s="4">
        <v>244.66999799999999</v>
      </c>
      <c r="D225" s="4">
        <v>241.19000199999999</v>
      </c>
      <c r="E225" s="4">
        <v>242.050003</v>
      </c>
      <c r="F225" s="4">
        <v>240.91859400000001</v>
      </c>
      <c r="G225" s="4">
        <v>26394700</v>
      </c>
    </row>
    <row r="226" spans="1:7" x14ac:dyDescent="0.25">
      <c r="A226" s="8">
        <v>44887</v>
      </c>
      <c r="B226" s="4">
        <v>243.58999600000001</v>
      </c>
      <c r="C226" s="4">
        <v>245.30999800000001</v>
      </c>
      <c r="D226" s="4">
        <v>240.71000699999999</v>
      </c>
      <c r="E226" s="4">
        <v>245.029999</v>
      </c>
      <c r="F226" s="4">
        <v>243.884659</v>
      </c>
      <c r="G226" s="4">
        <v>19665700</v>
      </c>
    </row>
    <row r="227" spans="1:7" x14ac:dyDescent="0.25">
      <c r="A227" s="8">
        <v>44888</v>
      </c>
      <c r="B227" s="4">
        <v>245.11000100000001</v>
      </c>
      <c r="C227" s="4">
        <v>248.279999</v>
      </c>
      <c r="D227" s="4">
        <v>244.270004</v>
      </c>
      <c r="E227" s="4">
        <v>247.58000200000001</v>
      </c>
      <c r="F227" s="4">
        <v>246.42274499999999</v>
      </c>
      <c r="G227" s="4">
        <v>19508500</v>
      </c>
    </row>
    <row r="228" spans="1:7" x14ac:dyDescent="0.25">
      <c r="A228" s="8">
        <v>44890</v>
      </c>
      <c r="B228" s="4">
        <v>247.30999800000001</v>
      </c>
      <c r="C228" s="4">
        <v>248.699997</v>
      </c>
      <c r="D228" s="4">
        <v>246.729996</v>
      </c>
      <c r="E228" s="4">
        <v>247.490005</v>
      </c>
      <c r="F228" s="4">
        <v>246.33317600000001</v>
      </c>
      <c r="G228" s="4">
        <v>9200800</v>
      </c>
    </row>
    <row r="229" spans="1:7" x14ac:dyDescent="0.25">
      <c r="A229" s="8">
        <v>44893</v>
      </c>
      <c r="B229" s="4">
        <v>246.08000200000001</v>
      </c>
      <c r="C229" s="4">
        <v>246.64999399999999</v>
      </c>
      <c r="D229" s="4">
        <v>240.800003</v>
      </c>
      <c r="E229" s="4">
        <v>241.759995</v>
      </c>
      <c r="F229" s="4">
        <v>240.62994399999999</v>
      </c>
      <c r="G229" s="4">
        <v>24778200</v>
      </c>
    </row>
    <row r="230" spans="1:7" x14ac:dyDescent="0.25">
      <c r="A230" s="8">
        <v>44894</v>
      </c>
      <c r="B230" s="4">
        <v>241.39999399999999</v>
      </c>
      <c r="C230" s="4">
        <v>242.78999300000001</v>
      </c>
      <c r="D230" s="4">
        <v>238.21000699999999</v>
      </c>
      <c r="E230" s="4">
        <v>240.33000200000001</v>
      </c>
      <c r="F230" s="4">
        <v>239.20663500000001</v>
      </c>
      <c r="G230" s="4">
        <v>17956300</v>
      </c>
    </row>
    <row r="231" spans="1:7" x14ac:dyDescent="0.25">
      <c r="A231" s="8">
        <v>44895</v>
      </c>
      <c r="B231" s="4">
        <v>240.570007</v>
      </c>
      <c r="C231" s="4">
        <v>255.33000200000001</v>
      </c>
      <c r="D231" s="4">
        <v>239.86000100000001</v>
      </c>
      <c r="E231" s="4">
        <v>255.13999899999999</v>
      </c>
      <c r="F231" s="4">
        <v>253.94740300000001</v>
      </c>
      <c r="G231" s="4">
        <v>47594200</v>
      </c>
    </row>
    <row r="232" spans="1:7" x14ac:dyDescent="0.25">
      <c r="A232" s="8">
        <v>44896</v>
      </c>
      <c r="B232" s="4">
        <v>253.86999499999999</v>
      </c>
      <c r="C232" s="4">
        <v>256.11999500000002</v>
      </c>
      <c r="D232" s="4">
        <v>250.91999799999999</v>
      </c>
      <c r="E232" s="4">
        <v>254.69000199999999</v>
      </c>
      <c r="F232" s="4">
        <v>253.49949599999999</v>
      </c>
      <c r="G232" s="4">
        <v>26041500</v>
      </c>
    </row>
    <row r="233" spans="1:7" x14ac:dyDescent="0.25">
      <c r="A233" s="8">
        <v>44897</v>
      </c>
      <c r="B233" s="4">
        <v>249.820007</v>
      </c>
      <c r="C233" s="4">
        <v>256.05999800000001</v>
      </c>
      <c r="D233" s="4">
        <v>249.69000199999999</v>
      </c>
      <c r="E233" s="4">
        <v>255.020004</v>
      </c>
      <c r="F233" s="4">
        <v>253.82797199999999</v>
      </c>
      <c r="G233" s="4">
        <v>21528500</v>
      </c>
    </row>
    <row r="234" spans="1:7" x14ac:dyDescent="0.25">
      <c r="A234" s="8">
        <v>44900</v>
      </c>
      <c r="B234" s="4">
        <v>252.009995</v>
      </c>
      <c r="C234" s="4">
        <v>253.820007</v>
      </c>
      <c r="D234" s="4">
        <v>248.05999800000001</v>
      </c>
      <c r="E234" s="4">
        <v>250.199997</v>
      </c>
      <c r="F234" s="4">
        <v>249.03048699999999</v>
      </c>
      <c r="G234" s="4">
        <v>23435300</v>
      </c>
    </row>
    <row r="235" spans="1:7" x14ac:dyDescent="0.25">
      <c r="A235" s="8">
        <v>44901</v>
      </c>
      <c r="B235" s="4">
        <v>250.820007</v>
      </c>
      <c r="C235" s="4">
        <v>251.86000100000001</v>
      </c>
      <c r="D235" s="4">
        <v>243.779999</v>
      </c>
      <c r="E235" s="4">
        <v>245.11999499999999</v>
      </c>
      <c r="F235" s="4">
        <v>243.97422800000001</v>
      </c>
      <c r="G235" s="4">
        <v>22463700</v>
      </c>
    </row>
    <row r="236" spans="1:7" x14ac:dyDescent="0.25">
      <c r="A236" s="8">
        <v>44902</v>
      </c>
      <c r="B236" s="4">
        <v>244.83000200000001</v>
      </c>
      <c r="C236" s="4">
        <v>246.16000399999999</v>
      </c>
      <c r="D236" s="4">
        <v>242.21000699999999</v>
      </c>
      <c r="E236" s="4">
        <v>244.36999499999999</v>
      </c>
      <c r="F236" s="4">
        <v>243.22775300000001</v>
      </c>
      <c r="G236" s="4">
        <v>20481500</v>
      </c>
    </row>
    <row r="237" spans="1:7" x14ac:dyDescent="0.25">
      <c r="A237" s="8">
        <v>44903</v>
      </c>
      <c r="B237" s="4">
        <v>244.83999600000001</v>
      </c>
      <c r="C237" s="4">
        <v>248.740005</v>
      </c>
      <c r="D237" s="4">
        <v>243.05999800000001</v>
      </c>
      <c r="E237" s="4">
        <v>247.39999399999999</v>
      </c>
      <c r="F237" s="4">
        <v>246.24357599999999</v>
      </c>
      <c r="G237" s="4">
        <v>22611800</v>
      </c>
    </row>
    <row r="238" spans="1:7" x14ac:dyDescent="0.25">
      <c r="A238" s="8">
        <v>44904</v>
      </c>
      <c r="B238" s="4">
        <v>244.699997</v>
      </c>
      <c r="C238" s="4">
        <v>248.30999800000001</v>
      </c>
      <c r="D238" s="4">
        <v>244.16000399999999</v>
      </c>
      <c r="E238" s="4">
        <v>245.41999799999999</v>
      </c>
      <c r="F238" s="4">
        <v>244.27282700000001</v>
      </c>
      <c r="G238" s="4">
        <v>20609700</v>
      </c>
    </row>
    <row r="239" spans="1:7" x14ac:dyDescent="0.25">
      <c r="A239" s="8">
        <v>44907</v>
      </c>
      <c r="B239" s="4">
        <v>247.449997</v>
      </c>
      <c r="C239" s="4">
        <v>252.53999300000001</v>
      </c>
      <c r="D239" s="4">
        <v>247.16999799999999</v>
      </c>
      <c r="E239" s="4">
        <v>252.509995</v>
      </c>
      <c r="F239" s="4">
        <v>251.32969700000001</v>
      </c>
      <c r="G239" s="4">
        <v>30665100</v>
      </c>
    </row>
    <row r="240" spans="1:7" x14ac:dyDescent="0.25">
      <c r="A240" s="8">
        <v>44908</v>
      </c>
      <c r="B240" s="4">
        <v>261.69000199999999</v>
      </c>
      <c r="C240" s="4">
        <v>263.92001299999998</v>
      </c>
      <c r="D240" s="4">
        <v>253.070007</v>
      </c>
      <c r="E240" s="4">
        <v>256.92001299999998</v>
      </c>
      <c r="F240" s="4">
        <v>255.719086</v>
      </c>
      <c r="G240" s="4">
        <v>42196900</v>
      </c>
    </row>
    <row r="241" spans="1:7" x14ac:dyDescent="0.25">
      <c r="A241" s="8">
        <v>44909</v>
      </c>
      <c r="B241" s="4">
        <v>257.13000499999998</v>
      </c>
      <c r="C241" s="4">
        <v>262.58999599999999</v>
      </c>
      <c r="D241" s="4">
        <v>254.30999800000001</v>
      </c>
      <c r="E241" s="4">
        <v>257.22000100000002</v>
      </c>
      <c r="F241" s="4">
        <v>256.01769999999999</v>
      </c>
      <c r="G241" s="4">
        <v>35410900</v>
      </c>
    </row>
    <row r="242" spans="1:7" x14ac:dyDescent="0.25">
      <c r="A242" s="8">
        <v>44910</v>
      </c>
      <c r="B242" s="4">
        <v>253.720001</v>
      </c>
      <c r="C242" s="4">
        <v>254.199997</v>
      </c>
      <c r="D242" s="4">
        <v>247.33999600000001</v>
      </c>
      <c r="E242" s="4">
        <v>249.009995</v>
      </c>
      <c r="F242" s="4">
        <v>247.84603899999999</v>
      </c>
      <c r="G242" s="4">
        <v>35560400</v>
      </c>
    </row>
    <row r="243" spans="1:7" x14ac:dyDescent="0.25">
      <c r="A243" s="8">
        <v>44911</v>
      </c>
      <c r="B243" s="4">
        <v>248.550003</v>
      </c>
      <c r="C243" s="4">
        <v>249.83999600000001</v>
      </c>
      <c r="D243" s="4">
        <v>243.509995</v>
      </c>
      <c r="E243" s="4">
        <v>244.69000199999999</v>
      </c>
      <c r="F243" s="4">
        <v>243.54624899999999</v>
      </c>
      <c r="G243" s="4">
        <v>86102000</v>
      </c>
    </row>
    <row r="244" spans="1:7" x14ac:dyDescent="0.25">
      <c r="A244" s="8">
        <v>44914</v>
      </c>
      <c r="B244" s="4">
        <v>244.86000100000001</v>
      </c>
      <c r="C244" s="4">
        <v>245.21000699999999</v>
      </c>
      <c r="D244" s="4">
        <v>238.71000699999999</v>
      </c>
      <c r="E244" s="4">
        <v>240.449997</v>
      </c>
      <c r="F244" s="4">
        <v>239.326065</v>
      </c>
      <c r="G244" s="4">
        <v>29696400</v>
      </c>
    </row>
    <row r="245" spans="1:7" x14ac:dyDescent="0.25">
      <c r="A245" s="8">
        <v>44915</v>
      </c>
      <c r="B245" s="4">
        <v>239.39999399999999</v>
      </c>
      <c r="C245" s="4">
        <v>242.91000399999999</v>
      </c>
      <c r="D245" s="4">
        <v>238.41999799999999</v>
      </c>
      <c r="E245" s="4">
        <v>241.800003</v>
      </c>
      <c r="F245" s="4">
        <v>240.66975400000001</v>
      </c>
      <c r="G245" s="4">
        <v>25150800</v>
      </c>
    </row>
    <row r="246" spans="1:7" x14ac:dyDescent="0.25">
      <c r="A246" s="8">
        <v>44916</v>
      </c>
      <c r="B246" s="4">
        <v>241.69000199999999</v>
      </c>
      <c r="C246" s="4">
        <v>245.61999499999999</v>
      </c>
      <c r="D246" s="4">
        <v>240.11000100000001</v>
      </c>
      <c r="E246" s="4">
        <v>244.429993</v>
      </c>
      <c r="F246" s="4">
        <v>243.28746000000001</v>
      </c>
      <c r="G246" s="4">
        <v>23690600</v>
      </c>
    </row>
    <row r="247" spans="1:7" x14ac:dyDescent="0.25">
      <c r="A247" s="8">
        <v>44917</v>
      </c>
      <c r="B247" s="4">
        <v>241.259995</v>
      </c>
      <c r="C247" s="4">
        <v>241.990005</v>
      </c>
      <c r="D247" s="4">
        <v>233.86999499999999</v>
      </c>
      <c r="E247" s="4">
        <v>238.19000199999999</v>
      </c>
      <c r="F247" s="4">
        <v>237.07662999999999</v>
      </c>
      <c r="G247" s="4">
        <v>28651700</v>
      </c>
    </row>
    <row r="248" spans="1:7" x14ac:dyDescent="0.25">
      <c r="A248" s="8">
        <v>44918</v>
      </c>
      <c r="B248" s="4">
        <v>236.11000100000001</v>
      </c>
      <c r="C248" s="4">
        <v>238.86999499999999</v>
      </c>
      <c r="D248" s="4">
        <v>233.94000199999999</v>
      </c>
      <c r="E248" s="4">
        <v>238.729996</v>
      </c>
      <c r="F248" s="4">
        <v>237.614105</v>
      </c>
      <c r="G248" s="4">
        <v>21207000</v>
      </c>
    </row>
    <row r="249" spans="1:7" x14ac:dyDescent="0.25">
      <c r="A249" s="8">
        <v>44922</v>
      </c>
      <c r="B249" s="4">
        <v>238.699997</v>
      </c>
      <c r="C249" s="4">
        <v>238.929993</v>
      </c>
      <c r="D249" s="4">
        <v>235.83000200000001</v>
      </c>
      <c r="E249" s="4">
        <v>236.96000699999999</v>
      </c>
      <c r="F249" s="4">
        <v>235.852386</v>
      </c>
      <c r="G249" s="4">
        <v>16688600</v>
      </c>
    </row>
    <row r="250" spans="1:7" x14ac:dyDescent="0.25">
      <c r="A250" s="8">
        <v>44923</v>
      </c>
      <c r="B250" s="4">
        <v>236.88999899999999</v>
      </c>
      <c r="C250" s="4">
        <v>239.720001</v>
      </c>
      <c r="D250" s="4">
        <v>234.16999799999999</v>
      </c>
      <c r="E250" s="4">
        <v>234.529999</v>
      </c>
      <c r="F250" s="4">
        <v>233.43373099999999</v>
      </c>
      <c r="G250" s="4">
        <v>17457100</v>
      </c>
    </row>
    <row r="251" spans="1:7" x14ac:dyDescent="0.25">
      <c r="A251" s="8">
        <v>44924</v>
      </c>
      <c r="B251" s="4">
        <v>235.64999399999999</v>
      </c>
      <c r="C251" s="4">
        <v>241.91999799999999</v>
      </c>
      <c r="D251" s="4">
        <v>235.64999399999999</v>
      </c>
      <c r="E251" s="4">
        <v>241.009995</v>
      </c>
      <c r="F251" s="4">
        <v>239.883453</v>
      </c>
      <c r="G251" s="4">
        <v>19770700</v>
      </c>
    </row>
    <row r="252" spans="1:7" x14ac:dyDescent="0.25">
      <c r="A252" s="8">
        <v>44925</v>
      </c>
      <c r="B252" s="4">
        <v>238.21000699999999</v>
      </c>
      <c r="C252" s="4">
        <v>239.96000699999999</v>
      </c>
      <c r="D252" s="4">
        <v>236.66000399999999</v>
      </c>
      <c r="E252" s="4">
        <v>239.820007</v>
      </c>
      <c r="F252" s="4">
        <v>238.69901999999999</v>
      </c>
      <c r="G252" s="4">
        <v>21938500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D4F5-DFD5-4531-98C8-F12662389341}">
  <dimension ref="A1:G252"/>
  <sheetViews>
    <sheetView workbookViewId="0"/>
  </sheetViews>
  <sheetFormatPr defaultRowHeight="15" x14ac:dyDescent="0.25"/>
  <cols>
    <col min="1" max="1" width="27.5703125" style="4" customWidth="1"/>
    <col min="2" max="2" width="23.7109375" style="4" customWidth="1"/>
    <col min="3" max="3" width="24.7109375" style="4" customWidth="1"/>
    <col min="4" max="4" width="20.140625" style="4" customWidth="1"/>
    <col min="5" max="5" width="20.7109375" style="4" customWidth="1"/>
    <col min="6" max="6" width="24.28515625" style="4" customWidth="1"/>
    <col min="7" max="7" width="26.140625" style="4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5">
        <v>44564</v>
      </c>
      <c r="B2" s="6">
        <v>55.580002</v>
      </c>
      <c r="C2" s="6">
        <v>57.310001</v>
      </c>
      <c r="D2" s="6">
        <v>55.549999</v>
      </c>
      <c r="E2" s="6">
        <v>57.220001000000003</v>
      </c>
      <c r="F2" s="6">
        <v>53.838512000000001</v>
      </c>
      <c r="G2" s="6">
        <v>32527100</v>
      </c>
    </row>
    <row r="3" spans="1:7" x14ac:dyDescent="0.25">
      <c r="A3" s="5">
        <v>44565</v>
      </c>
      <c r="B3" s="6">
        <v>58</v>
      </c>
      <c r="C3" s="6">
        <v>59.43</v>
      </c>
      <c r="D3" s="6">
        <v>57.810001</v>
      </c>
      <c r="E3" s="6">
        <v>59.200001</v>
      </c>
      <c r="F3" s="6">
        <v>55.701500000000003</v>
      </c>
      <c r="G3" s="6">
        <v>39978800</v>
      </c>
    </row>
    <row r="4" spans="1:7" x14ac:dyDescent="0.25">
      <c r="A4" s="5">
        <v>44566</v>
      </c>
      <c r="B4" s="6">
        <v>59.779998999999997</v>
      </c>
      <c r="C4" s="6">
        <v>60.439999</v>
      </c>
      <c r="D4" s="6">
        <v>59.099997999999999</v>
      </c>
      <c r="E4" s="6">
        <v>59.189999</v>
      </c>
      <c r="F4" s="6">
        <v>55.692093</v>
      </c>
      <c r="G4" s="6">
        <v>45402000</v>
      </c>
    </row>
    <row r="5" spans="1:7" x14ac:dyDescent="0.25">
      <c r="A5" s="5">
        <v>44567</v>
      </c>
      <c r="B5" s="6">
        <v>60.580002</v>
      </c>
      <c r="C5" s="6">
        <v>60.849997999999999</v>
      </c>
      <c r="D5" s="6">
        <v>59.66</v>
      </c>
      <c r="E5" s="6">
        <v>60.509998000000003</v>
      </c>
      <c r="F5" s="6">
        <v>56.934086000000001</v>
      </c>
      <c r="G5" s="6">
        <v>37340700</v>
      </c>
    </row>
    <row r="6" spans="1:7" x14ac:dyDescent="0.25">
      <c r="A6" s="5">
        <v>44568</v>
      </c>
      <c r="B6" s="6">
        <v>60.740001999999997</v>
      </c>
      <c r="C6" s="6">
        <v>61.5</v>
      </c>
      <c r="D6" s="6">
        <v>60.32</v>
      </c>
      <c r="E6" s="6">
        <v>61.34</v>
      </c>
      <c r="F6" s="6">
        <v>57.715034000000003</v>
      </c>
      <c r="G6" s="6">
        <v>35584600</v>
      </c>
    </row>
    <row r="7" spans="1:7" x14ac:dyDescent="0.25">
      <c r="A7" s="5">
        <v>44571</v>
      </c>
      <c r="B7" s="6">
        <v>61.48</v>
      </c>
      <c r="C7" s="6">
        <v>61.599997999999999</v>
      </c>
      <c r="D7" s="6">
        <v>60.349997999999999</v>
      </c>
      <c r="E7" s="6">
        <v>61.150002000000001</v>
      </c>
      <c r="F7" s="6">
        <v>57.536262999999998</v>
      </c>
      <c r="G7" s="6">
        <v>33236500</v>
      </c>
    </row>
    <row r="8" spans="1:7" x14ac:dyDescent="0.25">
      <c r="A8" s="5">
        <v>44572</v>
      </c>
      <c r="B8" s="6">
        <v>61.68</v>
      </c>
      <c r="C8" s="6">
        <v>63.34</v>
      </c>
      <c r="D8" s="6">
        <v>61.16</v>
      </c>
      <c r="E8" s="6">
        <v>63.23</v>
      </c>
      <c r="F8" s="6">
        <v>59.493340000000003</v>
      </c>
      <c r="G8" s="6">
        <v>38443900</v>
      </c>
    </row>
    <row r="9" spans="1:7" x14ac:dyDescent="0.25">
      <c r="A9" s="5">
        <v>44573</v>
      </c>
      <c r="B9" s="6">
        <v>63.57</v>
      </c>
      <c r="C9" s="6">
        <v>63.740001999999997</v>
      </c>
      <c r="D9" s="6">
        <v>62.889999000000003</v>
      </c>
      <c r="E9" s="6">
        <v>63.349997999999999</v>
      </c>
      <c r="F9" s="6">
        <v>59.606254999999997</v>
      </c>
      <c r="G9" s="6">
        <v>30248400</v>
      </c>
    </row>
    <row r="10" spans="1:7" x14ac:dyDescent="0.25">
      <c r="A10" s="5">
        <v>44574</v>
      </c>
      <c r="B10" s="6">
        <v>63.349997999999999</v>
      </c>
      <c r="C10" s="6">
        <v>63.860000999999997</v>
      </c>
      <c r="D10" s="6">
        <v>62.77</v>
      </c>
      <c r="E10" s="6">
        <v>63.029998999999997</v>
      </c>
      <c r="F10" s="6">
        <v>59.305163999999998</v>
      </c>
      <c r="G10" s="6">
        <v>29777000</v>
      </c>
    </row>
    <row r="11" spans="1:7" x14ac:dyDescent="0.25">
      <c r="A11" s="5">
        <v>44575</v>
      </c>
      <c r="B11" s="6">
        <v>63.09</v>
      </c>
      <c r="C11" s="6">
        <v>64.610000999999997</v>
      </c>
      <c r="D11" s="6">
        <v>63.049999</v>
      </c>
      <c r="E11" s="6">
        <v>64.510002</v>
      </c>
      <c r="F11" s="6">
        <v>60.697712000000003</v>
      </c>
      <c r="G11" s="6">
        <v>32400500</v>
      </c>
    </row>
    <row r="12" spans="1:7" x14ac:dyDescent="0.25">
      <c r="A12" s="5">
        <v>44579</v>
      </c>
      <c r="B12" s="6">
        <v>65.199996999999996</v>
      </c>
      <c r="C12" s="6">
        <v>65.529999000000004</v>
      </c>
      <c r="D12" s="6">
        <v>63.779998999999997</v>
      </c>
      <c r="E12" s="6">
        <v>64.769997000000004</v>
      </c>
      <c r="F12" s="6">
        <v>60.942337000000002</v>
      </c>
      <c r="G12" s="6">
        <v>41066700</v>
      </c>
    </row>
    <row r="13" spans="1:7" x14ac:dyDescent="0.25">
      <c r="A13" s="5">
        <v>44580</v>
      </c>
      <c r="B13" s="6">
        <v>65.269997000000004</v>
      </c>
      <c r="C13" s="6">
        <v>65.339995999999999</v>
      </c>
      <c r="D13" s="6">
        <v>63.790000999999997</v>
      </c>
      <c r="E13" s="6">
        <v>64.300003000000004</v>
      </c>
      <c r="F13" s="6">
        <v>60.500114000000004</v>
      </c>
      <c r="G13" s="6">
        <v>32989000</v>
      </c>
    </row>
    <row r="14" spans="1:7" x14ac:dyDescent="0.25">
      <c r="A14" s="5">
        <v>44581</v>
      </c>
      <c r="B14" s="6">
        <v>63.880001</v>
      </c>
      <c r="C14" s="6">
        <v>65.419998000000007</v>
      </c>
      <c r="D14" s="6">
        <v>63.580002</v>
      </c>
      <c r="E14" s="6">
        <v>63.709999000000003</v>
      </c>
      <c r="F14" s="6">
        <v>59.944977000000002</v>
      </c>
      <c r="G14" s="6">
        <v>41990400</v>
      </c>
    </row>
    <row r="15" spans="1:7" x14ac:dyDescent="0.25">
      <c r="A15" s="5">
        <v>44582</v>
      </c>
      <c r="B15" s="6">
        <v>62.990001999999997</v>
      </c>
      <c r="C15" s="6">
        <v>63.389999000000003</v>
      </c>
      <c r="D15" s="6">
        <v>61.790000999999997</v>
      </c>
      <c r="E15" s="6">
        <v>62.450001</v>
      </c>
      <c r="F15" s="6">
        <v>58.759438000000003</v>
      </c>
      <c r="G15" s="6">
        <v>57269800</v>
      </c>
    </row>
    <row r="16" spans="1:7" x14ac:dyDescent="0.25">
      <c r="A16" s="5">
        <v>44585</v>
      </c>
      <c r="B16" s="6">
        <v>60.970001000000003</v>
      </c>
      <c r="C16" s="6">
        <v>63.09</v>
      </c>
      <c r="D16" s="6">
        <v>59.84</v>
      </c>
      <c r="E16" s="6">
        <v>62.869999</v>
      </c>
      <c r="F16" s="6">
        <v>59.154617000000002</v>
      </c>
      <c r="G16" s="6">
        <v>62252800</v>
      </c>
    </row>
    <row r="17" spans="1:7" x14ac:dyDescent="0.25">
      <c r="A17" s="5">
        <v>44586</v>
      </c>
      <c r="B17" s="6">
        <v>62.630001</v>
      </c>
      <c r="C17" s="6">
        <v>65.550003000000004</v>
      </c>
      <c r="D17" s="6">
        <v>61.470001000000003</v>
      </c>
      <c r="E17" s="6">
        <v>65.309997999999993</v>
      </c>
      <c r="F17" s="6">
        <v>61.450428000000002</v>
      </c>
      <c r="G17" s="6">
        <v>59217200</v>
      </c>
    </row>
    <row r="18" spans="1:7" x14ac:dyDescent="0.25">
      <c r="A18" s="5">
        <v>44587</v>
      </c>
      <c r="B18" s="6">
        <v>66</v>
      </c>
      <c r="C18" s="6">
        <v>66.529999000000004</v>
      </c>
      <c r="D18" s="6">
        <v>64.489998</v>
      </c>
      <c r="E18" s="6">
        <v>65.199996999999996</v>
      </c>
      <c r="F18" s="6">
        <v>61.346924000000001</v>
      </c>
      <c r="G18" s="6">
        <v>65362700</v>
      </c>
    </row>
    <row r="19" spans="1:7" x14ac:dyDescent="0.25">
      <c r="A19" s="5">
        <v>44588</v>
      </c>
      <c r="B19" s="6">
        <v>66.349997999999999</v>
      </c>
      <c r="C19" s="6">
        <v>67.059997999999993</v>
      </c>
      <c r="D19" s="6">
        <v>64.819999999999993</v>
      </c>
      <c r="E19" s="6">
        <v>65.910004000000001</v>
      </c>
      <c r="F19" s="6">
        <v>62.014969000000001</v>
      </c>
      <c r="G19" s="6">
        <v>54450700</v>
      </c>
    </row>
    <row r="20" spans="1:7" x14ac:dyDescent="0.25">
      <c r="A20" s="5">
        <v>44589</v>
      </c>
      <c r="B20" s="6">
        <v>65.470000999999996</v>
      </c>
      <c r="C20" s="6">
        <v>66.269997000000004</v>
      </c>
      <c r="D20" s="6">
        <v>64.260002</v>
      </c>
      <c r="E20" s="6">
        <v>65.629997000000003</v>
      </c>
      <c r="F20" s="6">
        <v>61.751517999999997</v>
      </c>
      <c r="G20" s="6">
        <v>52651200</v>
      </c>
    </row>
    <row r="21" spans="1:7" x14ac:dyDescent="0.25">
      <c r="A21" s="5">
        <v>44592</v>
      </c>
      <c r="B21" s="6">
        <v>65.480002999999996</v>
      </c>
      <c r="C21" s="6">
        <v>66.339995999999999</v>
      </c>
      <c r="D21" s="6">
        <v>64.440002000000007</v>
      </c>
      <c r="E21" s="6">
        <v>65.919998000000007</v>
      </c>
      <c r="F21" s="6">
        <v>62.024380000000001</v>
      </c>
      <c r="G21" s="6">
        <v>31649200</v>
      </c>
    </row>
    <row r="22" spans="1:7" x14ac:dyDescent="0.25">
      <c r="A22" s="5">
        <v>44593</v>
      </c>
      <c r="B22" s="6">
        <v>65.529999000000004</v>
      </c>
      <c r="C22" s="6">
        <v>68.430000000000007</v>
      </c>
      <c r="D22" s="6">
        <v>65.379997000000003</v>
      </c>
      <c r="E22" s="6">
        <v>68.269997000000004</v>
      </c>
      <c r="F22" s="6">
        <v>64.235496999999995</v>
      </c>
      <c r="G22" s="6">
        <v>45222300</v>
      </c>
    </row>
    <row r="23" spans="1:7" x14ac:dyDescent="0.25">
      <c r="A23" s="5">
        <v>44594</v>
      </c>
      <c r="B23" s="6">
        <v>67.919998000000007</v>
      </c>
      <c r="C23" s="6">
        <v>68.620002999999997</v>
      </c>
      <c r="D23" s="6">
        <v>67.080001999999993</v>
      </c>
      <c r="E23" s="6">
        <v>68.489998</v>
      </c>
      <c r="F23" s="6">
        <v>64.442504999999997</v>
      </c>
      <c r="G23" s="6">
        <v>32598500</v>
      </c>
    </row>
    <row r="24" spans="1:7" x14ac:dyDescent="0.25">
      <c r="A24" s="5">
        <v>44595</v>
      </c>
      <c r="B24" s="6">
        <v>68.209998999999996</v>
      </c>
      <c r="C24" s="6">
        <v>68.349997999999999</v>
      </c>
      <c r="D24" s="6">
        <v>67.099997999999999</v>
      </c>
      <c r="E24" s="6">
        <v>67.839995999999999</v>
      </c>
      <c r="F24" s="6">
        <v>63.830902000000002</v>
      </c>
      <c r="G24" s="6">
        <v>30981300</v>
      </c>
    </row>
    <row r="25" spans="1:7" x14ac:dyDescent="0.25">
      <c r="A25" s="5">
        <v>44596</v>
      </c>
      <c r="B25" s="6">
        <v>68.699996999999996</v>
      </c>
      <c r="C25" s="6">
        <v>70</v>
      </c>
      <c r="D25" s="6">
        <v>68.540001000000004</v>
      </c>
      <c r="E25" s="6">
        <v>68.900002000000001</v>
      </c>
      <c r="F25" s="6">
        <v>64.828270000000003</v>
      </c>
      <c r="G25" s="6">
        <v>40866700</v>
      </c>
    </row>
    <row r="26" spans="1:7" x14ac:dyDescent="0.25">
      <c r="A26" s="5">
        <v>44599</v>
      </c>
      <c r="B26" s="6">
        <v>68.569999999999993</v>
      </c>
      <c r="C26" s="6">
        <v>70.430000000000007</v>
      </c>
      <c r="D26" s="6">
        <v>68.050003000000004</v>
      </c>
      <c r="E26" s="6">
        <v>69.779999000000004</v>
      </c>
      <c r="F26" s="6">
        <v>65.656265000000005</v>
      </c>
      <c r="G26" s="6">
        <v>32582500</v>
      </c>
    </row>
    <row r="27" spans="1:7" x14ac:dyDescent="0.25">
      <c r="A27" s="5">
        <v>44600</v>
      </c>
      <c r="B27" s="6">
        <v>69.569999999999993</v>
      </c>
      <c r="C27" s="6">
        <v>69.709998999999996</v>
      </c>
      <c r="D27" s="6">
        <v>67.800003000000004</v>
      </c>
      <c r="E27" s="6">
        <v>68.279999000000004</v>
      </c>
      <c r="F27" s="6">
        <v>64.244911000000002</v>
      </c>
      <c r="G27" s="6">
        <v>37882100</v>
      </c>
    </row>
    <row r="28" spans="1:7" x14ac:dyDescent="0.25">
      <c r="A28" s="5">
        <v>44601</v>
      </c>
      <c r="B28" s="6">
        <v>68.440002000000007</v>
      </c>
      <c r="C28" s="6">
        <v>69.379997000000003</v>
      </c>
      <c r="D28" s="6">
        <v>68.269997000000004</v>
      </c>
      <c r="E28" s="6">
        <v>68.849997999999999</v>
      </c>
      <c r="F28" s="6">
        <v>64.781218999999993</v>
      </c>
      <c r="G28" s="6">
        <v>35395700</v>
      </c>
    </row>
    <row r="29" spans="1:7" x14ac:dyDescent="0.25">
      <c r="A29" s="5">
        <v>44602</v>
      </c>
      <c r="B29" s="6">
        <v>68.510002</v>
      </c>
      <c r="C29" s="6">
        <v>69.739998</v>
      </c>
      <c r="D29" s="6">
        <v>67.970000999999996</v>
      </c>
      <c r="E29" s="6">
        <v>68.419998000000007</v>
      </c>
      <c r="F29" s="6">
        <v>64.376632999999998</v>
      </c>
      <c r="G29" s="6">
        <v>37821600</v>
      </c>
    </row>
    <row r="30" spans="1:7" x14ac:dyDescent="0.25">
      <c r="A30" s="5">
        <v>44603</v>
      </c>
      <c r="B30" s="6">
        <v>68.879997000000003</v>
      </c>
      <c r="C30" s="6">
        <v>70.5</v>
      </c>
      <c r="D30" s="6">
        <v>68.449996999999996</v>
      </c>
      <c r="E30" s="6">
        <v>70.410004000000001</v>
      </c>
      <c r="F30" s="6">
        <v>66.249038999999996</v>
      </c>
      <c r="G30" s="6">
        <v>46517000</v>
      </c>
    </row>
    <row r="31" spans="1:7" x14ac:dyDescent="0.25">
      <c r="A31" s="5">
        <v>44606</v>
      </c>
      <c r="B31" s="6">
        <v>69.980002999999996</v>
      </c>
      <c r="C31" s="6">
        <v>70.059997999999993</v>
      </c>
      <c r="D31" s="6">
        <v>67.930000000000007</v>
      </c>
      <c r="E31" s="6">
        <v>68.75</v>
      </c>
      <c r="F31" s="6">
        <v>64.687140999999997</v>
      </c>
      <c r="G31" s="6">
        <v>49816500</v>
      </c>
    </row>
    <row r="32" spans="1:7" x14ac:dyDescent="0.25">
      <c r="A32" s="5">
        <v>44607</v>
      </c>
      <c r="B32" s="6">
        <v>67.059997999999993</v>
      </c>
      <c r="C32" s="6">
        <v>68.190002000000007</v>
      </c>
      <c r="D32" s="6">
        <v>66.680000000000007</v>
      </c>
      <c r="E32" s="6">
        <v>68.029999000000004</v>
      </c>
      <c r="F32" s="6">
        <v>64.009674000000004</v>
      </c>
      <c r="G32" s="6">
        <v>43046100</v>
      </c>
    </row>
    <row r="33" spans="1:7" x14ac:dyDescent="0.25">
      <c r="A33" s="5">
        <v>44608</v>
      </c>
      <c r="B33" s="6">
        <v>68.569999999999993</v>
      </c>
      <c r="C33" s="6">
        <v>69.769997000000004</v>
      </c>
      <c r="D33" s="6">
        <v>68.160004000000001</v>
      </c>
      <c r="E33" s="6">
        <v>68.580001999999993</v>
      </c>
      <c r="F33" s="6">
        <v>64.527191000000002</v>
      </c>
      <c r="G33" s="6">
        <v>36722100</v>
      </c>
    </row>
    <row r="34" spans="1:7" x14ac:dyDescent="0.25">
      <c r="A34" s="5">
        <v>44609</v>
      </c>
      <c r="B34" s="6">
        <v>68.519997000000004</v>
      </c>
      <c r="C34" s="6">
        <v>69.190002000000007</v>
      </c>
      <c r="D34" s="6">
        <v>67.940002000000007</v>
      </c>
      <c r="E34" s="6">
        <v>68.470000999999996</v>
      </c>
      <c r="F34" s="6">
        <v>64.423676</v>
      </c>
      <c r="G34" s="6">
        <v>33811400</v>
      </c>
    </row>
    <row r="35" spans="1:7" x14ac:dyDescent="0.25">
      <c r="A35" s="5">
        <v>44610</v>
      </c>
      <c r="B35" s="6">
        <v>67.5</v>
      </c>
      <c r="C35" s="6">
        <v>68.589995999999999</v>
      </c>
      <c r="D35" s="6">
        <v>67.389999000000003</v>
      </c>
      <c r="E35" s="6">
        <v>68.050003000000004</v>
      </c>
      <c r="F35" s="6">
        <v>64.028503000000001</v>
      </c>
      <c r="G35" s="6">
        <v>31645800</v>
      </c>
    </row>
    <row r="36" spans="1:7" x14ac:dyDescent="0.25">
      <c r="A36" s="5">
        <v>44614</v>
      </c>
      <c r="B36" s="6">
        <v>70.110000999999997</v>
      </c>
      <c r="C36" s="6">
        <v>70.110000999999997</v>
      </c>
      <c r="D36" s="6">
        <v>65.940002000000007</v>
      </c>
      <c r="E36" s="6">
        <v>66.949996999999996</v>
      </c>
      <c r="F36" s="6">
        <v>62.993510999999998</v>
      </c>
      <c r="G36" s="6">
        <v>46501400</v>
      </c>
    </row>
    <row r="37" spans="1:7" x14ac:dyDescent="0.25">
      <c r="A37" s="5">
        <v>44615</v>
      </c>
      <c r="B37" s="6">
        <v>67.339995999999999</v>
      </c>
      <c r="C37" s="6">
        <v>68.160004000000001</v>
      </c>
      <c r="D37" s="6">
        <v>66.949996999999996</v>
      </c>
      <c r="E37" s="6">
        <v>67.639999000000003</v>
      </c>
      <c r="F37" s="6">
        <v>63.642722999999997</v>
      </c>
      <c r="G37" s="6">
        <v>33979000</v>
      </c>
    </row>
    <row r="38" spans="1:7" x14ac:dyDescent="0.25">
      <c r="A38" s="5">
        <v>44616</v>
      </c>
      <c r="B38" s="6">
        <v>69.080001999999993</v>
      </c>
      <c r="C38" s="6">
        <v>69.160004000000001</v>
      </c>
      <c r="D38" s="6">
        <v>65.360000999999997</v>
      </c>
      <c r="E38" s="6">
        <v>67.110000999999997</v>
      </c>
      <c r="F38" s="6">
        <v>63.144053999999997</v>
      </c>
      <c r="G38" s="6">
        <v>61742900</v>
      </c>
    </row>
    <row r="39" spans="1:7" x14ac:dyDescent="0.25">
      <c r="A39" s="5">
        <v>44617</v>
      </c>
      <c r="B39" s="6">
        <v>67.260002</v>
      </c>
      <c r="C39" s="6">
        <v>68.949996999999996</v>
      </c>
      <c r="D39" s="6">
        <v>67.260002</v>
      </c>
      <c r="E39" s="6">
        <v>68.879997000000003</v>
      </c>
      <c r="F39" s="6">
        <v>64.809448000000003</v>
      </c>
      <c r="G39" s="6">
        <v>39211500</v>
      </c>
    </row>
    <row r="40" spans="1:7" x14ac:dyDescent="0.25">
      <c r="A40" s="5">
        <v>44620</v>
      </c>
      <c r="B40" s="6">
        <v>68.389999000000003</v>
      </c>
      <c r="C40" s="6">
        <v>70.660004000000001</v>
      </c>
      <c r="D40" s="6">
        <v>68.010002</v>
      </c>
      <c r="E40" s="6">
        <v>70.580001999999993</v>
      </c>
      <c r="F40" s="6">
        <v>66.408989000000005</v>
      </c>
      <c r="G40" s="6">
        <v>48197100</v>
      </c>
    </row>
    <row r="41" spans="1:7" x14ac:dyDescent="0.25">
      <c r="A41" s="5">
        <v>44621</v>
      </c>
      <c r="B41" s="6">
        <v>71.209998999999996</v>
      </c>
      <c r="C41" s="6">
        <v>72.489998</v>
      </c>
      <c r="D41" s="6">
        <v>70.290001000000004</v>
      </c>
      <c r="E41" s="6">
        <v>71.290001000000004</v>
      </c>
      <c r="F41" s="6">
        <v>67.077026000000004</v>
      </c>
      <c r="G41" s="6">
        <v>62115500</v>
      </c>
    </row>
    <row r="42" spans="1:7" x14ac:dyDescent="0.25">
      <c r="A42" s="5">
        <v>44622</v>
      </c>
      <c r="B42" s="6">
        <v>72.379997000000003</v>
      </c>
      <c r="C42" s="6">
        <v>73.5</v>
      </c>
      <c r="D42" s="6">
        <v>72.029999000000004</v>
      </c>
      <c r="E42" s="6">
        <v>72.919998000000007</v>
      </c>
      <c r="F42" s="6">
        <v>68.610709999999997</v>
      </c>
      <c r="G42" s="6">
        <v>45454100</v>
      </c>
    </row>
    <row r="43" spans="1:7" x14ac:dyDescent="0.25">
      <c r="A43" s="5">
        <v>44623</v>
      </c>
      <c r="B43" s="6">
        <v>72.209998999999996</v>
      </c>
      <c r="C43" s="6">
        <v>73.620002999999997</v>
      </c>
      <c r="D43" s="6">
        <v>72.059997999999993</v>
      </c>
      <c r="E43" s="6">
        <v>73.120002999999997</v>
      </c>
      <c r="F43" s="6">
        <v>68.798889000000003</v>
      </c>
      <c r="G43" s="6">
        <v>44559900</v>
      </c>
    </row>
    <row r="44" spans="1:7" x14ac:dyDescent="0.25">
      <c r="A44" s="5">
        <v>44624</v>
      </c>
      <c r="B44" s="6">
        <v>73.110000999999997</v>
      </c>
      <c r="C44" s="6">
        <v>75.269997000000004</v>
      </c>
      <c r="D44" s="6">
        <v>72.919998000000007</v>
      </c>
      <c r="E44" s="6">
        <v>75.230002999999996</v>
      </c>
      <c r="F44" s="6">
        <v>70.784187000000003</v>
      </c>
      <c r="G44" s="6">
        <v>52608400</v>
      </c>
    </row>
    <row r="45" spans="1:7" x14ac:dyDescent="0.25">
      <c r="A45" s="5">
        <v>44627</v>
      </c>
      <c r="B45" s="6">
        <v>76.010002</v>
      </c>
      <c r="C45" s="6">
        <v>77.559997999999993</v>
      </c>
      <c r="D45" s="6">
        <v>74.639999000000003</v>
      </c>
      <c r="E45" s="6">
        <v>76.339995999999999</v>
      </c>
      <c r="F45" s="6">
        <v>71.828598</v>
      </c>
      <c r="G45" s="6">
        <v>65607400</v>
      </c>
    </row>
    <row r="46" spans="1:7" x14ac:dyDescent="0.25">
      <c r="A46" s="5">
        <v>44628</v>
      </c>
      <c r="B46" s="6">
        <v>78.080001999999993</v>
      </c>
      <c r="C46" s="6">
        <v>80.220000999999996</v>
      </c>
      <c r="D46" s="6">
        <v>75.330001999999993</v>
      </c>
      <c r="E46" s="6">
        <v>77.540001000000004</v>
      </c>
      <c r="F46" s="6">
        <v>72.957687000000007</v>
      </c>
      <c r="G46" s="6">
        <v>98027200</v>
      </c>
    </row>
    <row r="47" spans="1:7" x14ac:dyDescent="0.25">
      <c r="A47" s="5">
        <v>44629</v>
      </c>
      <c r="B47" s="6">
        <v>74.699996999999996</v>
      </c>
      <c r="C47" s="6">
        <v>76.940002000000007</v>
      </c>
      <c r="D47" s="6">
        <v>73.5</v>
      </c>
      <c r="E47" s="6">
        <v>75.169998000000007</v>
      </c>
      <c r="F47" s="6">
        <v>70.727737000000005</v>
      </c>
      <c r="G47" s="6">
        <v>87018200</v>
      </c>
    </row>
    <row r="48" spans="1:7" x14ac:dyDescent="0.25">
      <c r="A48" s="5">
        <v>44630</v>
      </c>
      <c r="B48" s="6">
        <v>76.059997999999993</v>
      </c>
      <c r="C48" s="6">
        <v>77.669998000000007</v>
      </c>
      <c r="D48" s="6">
        <v>75.519997000000004</v>
      </c>
      <c r="E48" s="6">
        <v>77.470000999999996</v>
      </c>
      <c r="F48" s="6">
        <v>72.891829999999999</v>
      </c>
      <c r="G48" s="6">
        <v>68901300</v>
      </c>
    </row>
    <row r="49" spans="1:7" x14ac:dyDescent="0.25">
      <c r="A49" s="5">
        <v>44631</v>
      </c>
      <c r="B49" s="6">
        <v>76.230002999999996</v>
      </c>
      <c r="C49" s="6">
        <v>77.809997999999993</v>
      </c>
      <c r="D49" s="6">
        <v>76.110000999999997</v>
      </c>
      <c r="E49" s="6">
        <v>76.849997999999999</v>
      </c>
      <c r="F49" s="6">
        <v>72.308448999999996</v>
      </c>
      <c r="G49" s="6">
        <v>45918900</v>
      </c>
    </row>
    <row r="50" spans="1:7" x14ac:dyDescent="0.25">
      <c r="A50" s="5">
        <v>44634</v>
      </c>
      <c r="B50" s="6">
        <v>75.209998999999996</v>
      </c>
      <c r="C50" s="6">
        <v>75.739998</v>
      </c>
      <c r="D50" s="6">
        <v>73.550003000000004</v>
      </c>
      <c r="E50" s="6">
        <v>74.550003000000004</v>
      </c>
      <c r="F50" s="6">
        <v>70.144385999999997</v>
      </c>
      <c r="G50" s="6">
        <v>50745000</v>
      </c>
    </row>
    <row r="51" spans="1:7" x14ac:dyDescent="0.25">
      <c r="A51" s="5">
        <v>44635</v>
      </c>
      <c r="B51" s="6">
        <v>71.660004000000001</v>
      </c>
      <c r="C51" s="6">
        <v>72.650002000000001</v>
      </c>
      <c r="D51" s="6">
        <v>70.440002000000007</v>
      </c>
      <c r="E51" s="6">
        <v>71.819999999999993</v>
      </c>
      <c r="F51" s="6">
        <v>67.575714000000005</v>
      </c>
      <c r="G51" s="6">
        <v>62362200</v>
      </c>
    </row>
    <row r="52" spans="1:7" x14ac:dyDescent="0.25">
      <c r="A52" s="5">
        <v>44636</v>
      </c>
      <c r="B52" s="6">
        <v>72.089995999999999</v>
      </c>
      <c r="C52" s="6">
        <v>72.720000999999996</v>
      </c>
      <c r="D52" s="6">
        <v>70.739998</v>
      </c>
      <c r="E52" s="6">
        <v>71.489998</v>
      </c>
      <c r="F52" s="6">
        <v>67.265197999999998</v>
      </c>
      <c r="G52" s="6">
        <v>53768100</v>
      </c>
    </row>
    <row r="53" spans="1:7" x14ac:dyDescent="0.25">
      <c r="A53" s="5">
        <v>44637</v>
      </c>
      <c r="B53" s="6">
        <v>72.760002</v>
      </c>
      <c r="C53" s="6">
        <v>74.139999000000003</v>
      </c>
      <c r="D53" s="6">
        <v>72.309997999999993</v>
      </c>
      <c r="E53" s="6">
        <v>73.949996999999996</v>
      </c>
      <c r="F53" s="6">
        <v>69.579834000000005</v>
      </c>
      <c r="G53" s="6">
        <v>38478200</v>
      </c>
    </row>
    <row r="54" spans="1:7" x14ac:dyDescent="0.25">
      <c r="A54" s="5">
        <v>44638</v>
      </c>
      <c r="B54" s="6">
        <v>73.819999999999993</v>
      </c>
      <c r="C54" s="6">
        <v>74.379997000000003</v>
      </c>
      <c r="D54" s="6">
        <v>73.319999999999993</v>
      </c>
      <c r="E54" s="6">
        <v>73.879997000000003</v>
      </c>
      <c r="F54" s="6">
        <v>69.513962000000006</v>
      </c>
      <c r="G54" s="6">
        <v>29275400</v>
      </c>
    </row>
    <row r="55" spans="1:7" x14ac:dyDescent="0.25">
      <c r="A55" s="5">
        <v>44641</v>
      </c>
      <c r="B55" s="6">
        <v>74.660004000000001</v>
      </c>
      <c r="C55" s="6">
        <v>76.370002999999997</v>
      </c>
      <c r="D55" s="6">
        <v>74.620002999999997</v>
      </c>
      <c r="E55" s="6">
        <v>76.129997000000003</v>
      </c>
      <c r="F55" s="6">
        <v>72.316176999999996</v>
      </c>
      <c r="G55" s="6">
        <v>34357400</v>
      </c>
    </row>
    <row r="56" spans="1:7" x14ac:dyDescent="0.25">
      <c r="A56" s="5">
        <v>44642</v>
      </c>
      <c r="B56" s="6">
        <v>75.809997999999993</v>
      </c>
      <c r="C56" s="6">
        <v>76.230002999999996</v>
      </c>
      <c r="D56" s="6">
        <v>74.709998999999996</v>
      </c>
      <c r="E56" s="6">
        <v>75.569999999999993</v>
      </c>
      <c r="F56" s="6">
        <v>71.784233</v>
      </c>
      <c r="G56" s="6">
        <v>33231100</v>
      </c>
    </row>
    <row r="57" spans="1:7" x14ac:dyDescent="0.25">
      <c r="A57" s="5">
        <v>44643</v>
      </c>
      <c r="B57" s="6">
        <v>76.989998</v>
      </c>
      <c r="C57" s="6">
        <v>77.580001999999993</v>
      </c>
      <c r="D57" s="6">
        <v>76.620002999999997</v>
      </c>
      <c r="E57" s="6">
        <v>76.870002999999997</v>
      </c>
      <c r="F57" s="6">
        <v>73.019119000000003</v>
      </c>
      <c r="G57" s="6">
        <v>29331500</v>
      </c>
    </row>
    <row r="58" spans="1:7" x14ac:dyDescent="0.25">
      <c r="A58" s="5">
        <v>44644</v>
      </c>
      <c r="B58" s="6">
        <v>77.160004000000001</v>
      </c>
      <c r="C58" s="6">
        <v>77.819999999999993</v>
      </c>
      <c r="D58" s="6">
        <v>76.550003000000004</v>
      </c>
      <c r="E58" s="6">
        <v>77.059997999999993</v>
      </c>
      <c r="F58" s="6">
        <v>73.199592999999993</v>
      </c>
      <c r="G58" s="6">
        <v>26350300</v>
      </c>
    </row>
    <row r="59" spans="1:7" x14ac:dyDescent="0.25">
      <c r="A59" s="5">
        <v>44645</v>
      </c>
      <c r="B59" s="6">
        <v>76.599997999999999</v>
      </c>
      <c r="C59" s="6">
        <v>78.849997999999999</v>
      </c>
      <c r="D59" s="6">
        <v>76.540001000000004</v>
      </c>
      <c r="E59" s="6">
        <v>78.75</v>
      </c>
      <c r="F59" s="6">
        <v>74.804939000000005</v>
      </c>
      <c r="G59" s="6">
        <v>28041800</v>
      </c>
    </row>
    <row r="60" spans="1:7" x14ac:dyDescent="0.25">
      <c r="A60" s="5">
        <v>44648</v>
      </c>
      <c r="B60" s="6">
        <v>77.129997000000003</v>
      </c>
      <c r="C60" s="6">
        <v>77.160004000000001</v>
      </c>
      <c r="D60" s="6">
        <v>76.309997999999993</v>
      </c>
      <c r="E60" s="6">
        <v>76.800003000000004</v>
      </c>
      <c r="F60" s="6">
        <v>72.952636999999996</v>
      </c>
      <c r="G60" s="6">
        <v>34880200</v>
      </c>
    </row>
    <row r="61" spans="1:7" x14ac:dyDescent="0.25">
      <c r="A61" s="5">
        <v>44649</v>
      </c>
      <c r="B61" s="6">
        <v>75.080001999999993</v>
      </c>
      <c r="C61" s="6">
        <v>76.639999000000003</v>
      </c>
      <c r="D61" s="6">
        <v>74.190002000000007</v>
      </c>
      <c r="E61" s="6">
        <v>76.599997999999999</v>
      </c>
      <c r="F61" s="6">
        <v>72.762634000000006</v>
      </c>
      <c r="G61" s="6">
        <v>36637000</v>
      </c>
    </row>
    <row r="62" spans="1:7" x14ac:dyDescent="0.25">
      <c r="A62" s="5">
        <v>44650</v>
      </c>
      <c r="B62" s="6">
        <v>77.339995999999999</v>
      </c>
      <c r="C62" s="6">
        <v>78.040001000000004</v>
      </c>
      <c r="D62" s="6">
        <v>76.860000999999997</v>
      </c>
      <c r="E62" s="6">
        <v>77.489998</v>
      </c>
      <c r="F62" s="6">
        <v>73.608054999999993</v>
      </c>
      <c r="G62" s="6">
        <v>24868200</v>
      </c>
    </row>
    <row r="63" spans="1:7" x14ac:dyDescent="0.25">
      <c r="A63" s="5">
        <v>44651</v>
      </c>
      <c r="B63" s="6">
        <v>76.760002</v>
      </c>
      <c r="C63" s="6">
        <v>78.209998999999996</v>
      </c>
      <c r="D63" s="6">
        <v>76.430000000000007</v>
      </c>
      <c r="E63" s="6">
        <v>76.440002000000007</v>
      </c>
      <c r="F63" s="6">
        <v>72.610657000000003</v>
      </c>
      <c r="G63" s="6">
        <v>32803300</v>
      </c>
    </row>
    <row r="64" spans="1:7" x14ac:dyDescent="0.25">
      <c r="A64" s="5">
        <v>44652</v>
      </c>
      <c r="B64" s="6">
        <v>76.339995999999999</v>
      </c>
      <c r="C64" s="6">
        <v>77.779999000000004</v>
      </c>
      <c r="D64" s="6">
        <v>76.290001000000004</v>
      </c>
      <c r="E64" s="6">
        <v>77.059997999999993</v>
      </c>
      <c r="F64" s="6">
        <v>73.199592999999993</v>
      </c>
      <c r="G64" s="6">
        <v>24806300</v>
      </c>
    </row>
    <row r="65" spans="1:7" x14ac:dyDescent="0.25">
      <c r="A65" s="5">
        <v>44655</v>
      </c>
      <c r="B65" s="6">
        <v>77.559997999999993</v>
      </c>
      <c r="C65" s="6">
        <v>77.809997999999993</v>
      </c>
      <c r="D65" s="6">
        <v>76.339995999999999</v>
      </c>
      <c r="E65" s="6">
        <v>77.160004000000001</v>
      </c>
      <c r="F65" s="6">
        <v>73.294594000000004</v>
      </c>
      <c r="G65" s="6">
        <v>23003700</v>
      </c>
    </row>
    <row r="66" spans="1:7" x14ac:dyDescent="0.25">
      <c r="A66" s="5">
        <v>44656</v>
      </c>
      <c r="B66" s="6">
        <v>77.300003000000004</v>
      </c>
      <c r="C66" s="6">
        <v>78.489998</v>
      </c>
      <c r="D66" s="6">
        <v>75.860000999999997</v>
      </c>
      <c r="E66" s="6">
        <v>75.949996999999996</v>
      </c>
      <c r="F66" s="6">
        <v>72.145202999999995</v>
      </c>
      <c r="G66" s="6">
        <v>27288600</v>
      </c>
    </row>
    <row r="67" spans="1:7" x14ac:dyDescent="0.25">
      <c r="A67" s="5">
        <v>44657</v>
      </c>
      <c r="B67" s="6">
        <v>76.779999000000004</v>
      </c>
      <c r="C67" s="6">
        <v>77.470000999999996</v>
      </c>
      <c r="D67" s="6">
        <v>75.970000999999996</v>
      </c>
      <c r="E67" s="6">
        <v>76.400002000000001</v>
      </c>
      <c r="F67" s="6">
        <v>72.572661999999994</v>
      </c>
      <c r="G67" s="6">
        <v>32164200</v>
      </c>
    </row>
    <row r="68" spans="1:7" x14ac:dyDescent="0.25">
      <c r="A68" s="5">
        <v>44658</v>
      </c>
      <c r="B68" s="6">
        <v>76.760002</v>
      </c>
      <c r="C68" s="6">
        <v>77.660004000000001</v>
      </c>
      <c r="D68" s="6">
        <v>75.339995999999999</v>
      </c>
      <c r="E68" s="6">
        <v>77.400002000000001</v>
      </c>
      <c r="F68" s="6">
        <v>73.522559999999999</v>
      </c>
      <c r="G68" s="6">
        <v>27048700</v>
      </c>
    </row>
    <row r="69" spans="1:7" x14ac:dyDescent="0.25">
      <c r="A69" s="5">
        <v>44659</v>
      </c>
      <c r="B69" s="6">
        <v>77.610000999999997</v>
      </c>
      <c r="C69" s="6">
        <v>79.75</v>
      </c>
      <c r="D69" s="6">
        <v>77.610000999999997</v>
      </c>
      <c r="E69" s="6">
        <v>79.529999000000004</v>
      </c>
      <c r="F69" s="6">
        <v>75.545860000000005</v>
      </c>
      <c r="G69" s="6">
        <v>26713100</v>
      </c>
    </row>
    <row r="70" spans="1:7" x14ac:dyDescent="0.25">
      <c r="A70" s="5">
        <v>44662</v>
      </c>
      <c r="B70" s="6">
        <v>78.680000000000007</v>
      </c>
      <c r="C70" s="6">
        <v>78.699996999999996</v>
      </c>
      <c r="D70" s="6">
        <v>76.970000999999996</v>
      </c>
      <c r="E70" s="6">
        <v>77.139999000000003</v>
      </c>
      <c r="F70" s="6">
        <v>73.275588999999997</v>
      </c>
      <c r="G70" s="6">
        <v>26230500</v>
      </c>
    </row>
    <row r="71" spans="1:7" x14ac:dyDescent="0.25">
      <c r="A71" s="5">
        <v>44663</v>
      </c>
      <c r="B71" s="6">
        <v>78.699996999999996</v>
      </c>
      <c r="C71" s="6">
        <v>79.849997999999999</v>
      </c>
      <c r="D71" s="6">
        <v>78.269997000000004</v>
      </c>
      <c r="E71" s="6">
        <v>78.419998000000007</v>
      </c>
      <c r="F71" s="6">
        <v>74.491478000000001</v>
      </c>
      <c r="G71" s="6">
        <v>31964700</v>
      </c>
    </row>
    <row r="72" spans="1:7" x14ac:dyDescent="0.25">
      <c r="A72" s="5">
        <v>44664</v>
      </c>
      <c r="B72" s="6">
        <v>79.379997000000003</v>
      </c>
      <c r="C72" s="6">
        <v>79.809997999999993</v>
      </c>
      <c r="D72" s="6">
        <v>78.069999999999993</v>
      </c>
      <c r="E72" s="6">
        <v>79.589995999999999</v>
      </c>
      <c r="F72" s="6">
        <v>75.602851999999999</v>
      </c>
      <c r="G72" s="6">
        <v>24647900</v>
      </c>
    </row>
    <row r="73" spans="1:7" x14ac:dyDescent="0.25">
      <c r="A73" s="5">
        <v>44665</v>
      </c>
      <c r="B73" s="6">
        <v>79.209998999999996</v>
      </c>
      <c r="C73" s="6">
        <v>80.480002999999996</v>
      </c>
      <c r="D73" s="6">
        <v>79.089995999999999</v>
      </c>
      <c r="E73" s="6">
        <v>79.849997999999999</v>
      </c>
      <c r="F73" s="6">
        <v>75.849823000000001</v>
      </c>
      <c r="G73" s="6">
        <v>25934700</v>
      </c>
    </row>
    <row r="74" spans="1:7" x14ac:dyDescent="0.25">
      <c r="A74" s="5">
        <v>44669</v>
      </c>
      <c r="B74" s="6">
        <v>80.510002</v>
      </c>
      <c r="C74" s="6">
        <v>81.5</v>
      </c>
      <c r="D74" s="6">
        <v>80.010002</v>
      </c>
      <c r="E74" s="6">
        <v>81.019997000000004</v>
      </c>
      <c r="F74" s="6">
        <v>76.961205000000007</v>
      </c>
      <c r="G74" s="6">
        <v>30456600</v>
      </c>
    </row>
    <row r="75" spans="1:7" x14ac:dyDescent="0.25">
      <c r="A75" s="5">
        <v>44670</v>
      </c>
      <c r="B75" s="6">
        <v>80.599997999999999</v>
      </c>
      <c r="C75" s="6">
        <v>81.389999000000003</v>
      </c>
      <c r="D75" s="6">
        <v>79.889999000000003</v>
      </c>
      <c r="E75" s="6">
        <v>80.360000999999997</v>
      </c>
      <c r="F75" s="6">
        <v>76.334282000000002</v>
      </c>
      <c r="G75" s="6">
        <v>22863900</v>
      </c>
    </row>
    <row r="76" spans="1:7" x14ac:dyDescent="0.25">
      <c r="A76" s="5">
        <v>44671</v>
      </c>
      <c r="B76" s="6">
        <v>80.569999999999993</v>
      </c>
      <c r="C76" s="6">
        <v>81.099997999999999</v>
      </c>
      <c r="D76" s="6">
        <v>79.790001000000004</v>
      </c>
      <c r="E76" s="6">
        <v>80.669998000000007</v>
      </c>
      <c r="F76" s="6">
        <v>76.628754000000001</v>
      </c>
      <c r="G76" s="6">
        <v>26039700</v>
      </c>
    </row>
    <row r="77" spans="1:7" x14ac:dyDescent="0.25">
      <c r="A77" s="5">
        <v>44672</v>
      </c>
      <c r="B77" s="6">
        <v>81.150002000000001</v>
      </c>
      <c r="C77" s="6">
        <v>81.510002</v>
      </c>
      <c r="D77" s="6">
        <v>77.809997999999993</v>
      </c>
      <c r="E77" s="6">
        <v>78.110000999999997</v>
      </c>
      <c r="F77" s="6">
        <v>74.196990999999997</v>
      </c>
      <c r="G77" s="6">
        <v>32578900</v>
      </c>
    </row>
    <row r="78" spans="1:7" x14ac:dyDescent="0.25">
      <c r="A78" s="5">
        <v>44673</v>
      </c>
      <c r="B78" s="6">
        <v>77.800003000000004</v>
      </c>
      <c r="C78" s="6">
        <v>78.919998000000007</v>
      </c>
      <c r="D78" s="6">
        <v>76.169998000000007</v>
      </c>
      <c r="E78" s="6">
        <v>76.199996999999996</v>
      </c>
      <c r="F78" s="6">
        <v>72.382675000000006</v>
      </c>
      <c r="G78" s="6">
        <v>35749600</v>
      </c>
    </row>
    <row r="79" spans="1:7" x14ac:dyDescent="0.25">
      <c r="A79" s="5">
        <v>44676</v>
      </c>
      <c r="B79" s="6">
        <v>73.800003000000004</v>
      </c>
      <c r="C79" s="6">
        <v>74.080001999999993</v>
      </c>
      <c r="D79" s="6">
        <v>71</v>
      </c>
      <c r="E79" s="6">
        <v>73.680000000000007</v>
      </c>
      <c r="F79" s="6">
        <v>69.988913999999994</v>
      </c>
      <c r="G79" s="6">
        <v>55362200</v>
      </c>
    </row>
    <row r="80" spans="1:7" x14ac:dyDescent="0.25">
      <c r="A80" s="5">
        <v>44677</v>
      </c>
      <c r="B80" s="6">
        <v>74.230002999999996</v>
      </c>
      <c r="C80" s="6">
        <v>75.800003000000004</v>
      </c>
      <c r="D80" s="6">
        <v>73.589995999999999</v>
      </c>
      <c r="E80" s="6">
        <v>73.779999000000004</v>
      </c>
      <c r="F80" s="6">
        <v>70.083907999999994</v>
      </c>
      <c r="G80" s="6">
        <v>44584300</v>
      </c>
    </row>
    <row r="81" spans="1:7" x14ac:dyDescent="0.25">
      <c r="A81" s="5">
        <v>44678</v>
      </c>
      <c r="B81" s="6">
        <v>74.25</v>
      </c>
      <c r="C81" s="6">
        <v>75.589995999999999</v>
      </c>
      <c r="D81" s="6">
        <v>72.919998000000007</v>
      </c>
      <c r="E81" s="6">
        <v>74.860000999999997</v>
      </c>
      <c r="F81" s="6">
        <v>71.109809999999996</v>
      </c>
      <c r="G81" s="6">
        <v>44566300</v>
      </c>
    </row>
    <row r="82" spans="1:7" x14ac:dyDescent="0.25">
      <c r="A82" s="5">
        <v>44679</v>
      </c>
      <c r="B82" s="6">
        <v>75.360000999999997</v>
      </c>
      <c r="C82" s="6">
        <v>77.760002</v>
      </c>
      <c r="D82" s="6">
        <v>73.879997000000003</v>
      </c>
      <c r="E82" s="6">
        <v>77.129997000000003</v>
      </c>
      <c r="F82" s="6">
        <v>73.266082999999995</v>
      </c>
      <c r="G82" s="6">
        <v>43734800</v>
      </c>
    </row>
    <row r="83" spans="1:7" x14ac:dyDescent="0.25">
      <c r="A83" s="5">
        <v>44680</v>
      </c>
      <c r="B83" s="6">
        <v>77.300003000000004</v>
      </c>
      <c r="C83" s="6">
        <v>77.739998</v>
      </c>
      <c r="D83" s="6">
        <v>74.879997000000003</v>
      </c>
      <c r="E83" s="6">
        <v>75.150002000000001</v>
      </c>
      <c r="F83" s="6">
        <v>71.385277000000002</v>
      </c>
      <c r="G83" s="6">
        <v>39708100</v>
      </c>
    </row>
    <row r="84" spans="1:7" x14ac:dyDescent="0.25">
      <c r="A84" s="5">
        <v>44683</v>
      </c>
      <c r="B84" s="6">
        <v>74.690002000000007</v>
      </c>
      <c r="C84" s="6">
        <v>76.379997000000003</v>
      </c>
      <c r="D84" s="6">
        <v>74.459998999999996</v>
      </c>
      <c r="E84" s="6">
        <v>76.349997999999999</v>
      </c>
      <c r="F84" s="6">
        <v>72.525169000000005</v>
      </c>
      <c r="G84" s="6">
        <v>52070600</v>
      </c>
    </row>
    <row r="85" spans="1:7" x14ac:dyDescent="0.25">
      <c r="A85" s="5">
        <v>44684</v>
      </c>
      <c r="B85" s="6">
        <v>76.489998</v>
      </c>
      <c r="C85" s="6">
        <v>78.849997999999999</v>
      </c>
      <c r="D85" s="6">
        <v>76.440002000000007</v>
      </c>
      <c r="E85" s="6">
        <v>78.489998</v>
      </c>
      <c r="F85" s="6">
        <v>74.557968000000002</v>
      </c>
      <c r="G85" s="6">
        <v>41649400</v>
      </c>
    </row>
    <row r="86" spans="1:7" x14ac:dyDescent="0.25">
      <c r="A86" s="5">
        <v>44685</v>
      </c>
      <c r="B86" s="6">
        <v>80</v>
      </c>
      <c r="C86" s="6">
        <v>81.919998000000007</v>
      </c>
      <c r="D86" s="6">
        <v>78.980002999999996</v>
      </c>
      <c r="E86" s="6">
        <v>81.75</v>
      </c>
      <c r="F86" s="6">
        <v>77.654647999999995</v>
      </c>
      <c r="G86" s="6">
        <v>45383700</v>
      </c>
    </row>
    <row r="87" spans="1:7" x14ac:dyDescent="0.25">
      <c r="A87" s="5">
        <v>44686</v>
      </c>
      <c r="B87" s="6">
        <v>82.330001999999993</v>
      </c>
      <c r="C87" s="6">
        <v>82.410004000000001</v>
      </c>
      <c r="D87" s="6">
        <v>78.879997000000003</v>
      </c>
      <c r="E87" s="6">
        <v>80.519997000000004</v>
      </c>
      <c r="F87" s="6">
        <v>76.486259000000004</v>
      </c>
      <c r="G87" s="6">
        <v>46597000</v>
      </c>
    </row>
    <row r="88" spans="1:7" x14ac:dyDescent="0.25">
      <c r="A88" s="5">
        <v>44687</v>
      </c>
      <c r="B88" s="6">
        <v>81.559997999999993</v>
      </c>
      <c r="C88" s="6">
        <v>82.93</v>
      </c>
      <c r="D88" s="6">
        <v>79.930000000000007</v>
      </c>
      <c r="E88" s="6">
        <v>82.919998000000007</v>
      </c>
      <c r="F88" s="6">
        <v>78.766036999999997</v>
      </c>
      <c r="G88" s="6">
        <v>47122800</v>
      </c>
    </row>
    <row r="89" spans="1:7" x14ac:dyDescent="0.25">
      <c r="A89" s="5">
        <v>44690</v>
      </c>
      <c r="B89" s="6">
        <v>81.139999000000003</v>
      </c>
      <c r="C89" s="6">
        <v>81.209998999999996</v>
      </c>
      <c r="D89" s="6">
        <v>75.75</v>
      </c>
      <c r="E89" s="6">
        <v>76.059997999999993</v>
      </c>
      <c r="F89" s="6">
        <v>72.249686999999994</v>
      </c>
      <c r="G89" s="6">
        <v>53022000</v>
      </c>
    </row>
    <row r="90" spans="1:7" x14ac:dyDescent="0.25">
      <c r="A90" s="5">
        <v>44691</v>
      </c>
      <c r="B90" s="6">
        <v>77.230002999999996</v>
      </c>
      <c r="C90" s="6">
        <v>78.690002000000007</v>
      </c>
      <c r="D90" s="6">
        <v>75.129997000000003</v>
      </c>
      <c r="E90" s="6">
        <v>76.75</v>
      </c>
      <c r="F90" s="6">
        <v>72.905128000000005</v>
      </c>
      <c r="G90" s="6">
        <v>56863900</v>
      </c>
    </row>
    <row r="91" spans="1:7" x14ac:dyDescent="0.25">
      <c r="A91" s="5">
        <v>44692</v>
      </c>
      <c r="B91" s="6">
        <v>78.029999000000004</v>
      </c>
      <c r="C91" s="6">
        <v>80.330001999999993</v>
      </c>
      <c r="D91" s="6">
        <v>77.650002000000001</v>
      </c>
      <c r="E91" s="6">
        <v>77.779999000000004</v>
      </c>
      <c r="F91" s="6">
        <v>73.883521999999999</v>
      </c>
      <c r="G91" s="6">
        <v>49852500</v>
      </c>
    </row>
    <row r="92" spans="1:7" x14ac:dyDescent="0.25">
      <c r="A92" s="5">
        <v>44693</v>
      </c>
      <c r="B92" s="6">
        <v>77.75</v>
      </c>
      <c r="C92" s="6">
        <v>78.150002000000001</v>
      </c>
      <c r="D92" s="6">
        <v>75.680000000000007</v>
      </c>
      <c r="E92" s="6">
        <v>78.110000999999997</v>
      </c>
      <c r="F92" s="6">
        <v>74.196990999999997</v>
      </c>
      <c r="G92" s="6">
        <v>45021800</v>
      </c>
    </row>
    <row r="93" spans="1:7" x14ac:dyDescent="0.25">
      <c r="A93" s="5">
        <v>44694</v>
      </c>
      <c r="B93" s="6">
        <v>79.269997000000004</v>
      </c>
      <c r="C93" s="6">
        <v>81.099997999999999</v>
      </c>
      <c r="D93" s="6">
        <v>79.129997000000003</v>
      </c>
      <c r="E93" s="6">
        <v>80.779999000000004</v>
      </c>
      <c r="F93" s="6">
        <v>76.733245999999994</v>
      </c>
      <c r="G93" s="6">
        <v>29718700</v>
      </c>
    </row>
    <row r="94" spans="1:7" x14ac:dyDescent="0.25">
      <c r="A94" s="5">
        <v>44697</v>
      </c>
      <c r="B94" s="6">
        <v>81.069999999999993</v>
      </c>
      <c r="C94" s="6">
        <v>83.760002</v>
      </c>
      <c r="D94" s="6">
        <v>81.019997000000004</v>
      </c>
      <c r="E94" s="6">
        <v>82.910004000000001</v>
      </c>
      <c r="F94" s="6">
        <v>78.756538000000006</v>
      </c>
      <c r="G94" s="6">
        <v>28259400</v>
      </c>
    </row>
    <row r="95" spans="1:7" x14ac:dyDescent="0.25">
      <c r="A95" s="5">
        <v>44698</v>
      </c>
      <c r="B95" s="6">
        <v>84.029999000000004</v>
      </c>
      <c r="C95" s="6">
        <v>84.379997000000003</v>
      </c>
      <c r="D95" s="6">
        <v>83.120002999999997</v>
      </c>
      <c r="E95" s="6">
        <v>83.870002999999997</v>
      </c>
      <c r="F95" s="6">
        <v>79.668448999999995</v>
      </c>
      <c r="G95" s="6">
        <v>28164700</v>
      </c>
    </row>
    <row r="96" spans="1:7" x14ac:dyDescent="0.25">
      <c r="A96" s="5">
        <v>44699</v>
      </c>
      <c r="B96" s="6">
        <v>84.470000999999996</v>
      </c>
      <c r="C96" s="6">
        <v>84.57</v>
      </c>
      <c r="D96" s="6">
        <v>80.739998</v>
      </c>
      <c r="E96" s="6">
        <v>81.720000999999996</v>
      </c>
      <c r="F96" s="6">
        <v>77.626152000000005</v>
      </c>
      <c r="G96" s="6">
        <v>33230700</v>
      </c>
    </row>
    <row r="97" spans="1:7" x14ac:dyDescent="0.25">
      <c r="A97" s="5">
        <v>44700</v>
      </c>
      <c r="B97" s="6">
        <v>79.860000999999997</v>
      </c>
      <c r="C97" s="6">
        <v>82.790001000000004</v>
      </c>
      <c r="D97" s="6">
        <v>79.860000999999997</v>
      </c>
      <c r="E97" s="6">
        <v>81.419998000000007</v>
      </c>
      <c r="F97" s="6">
        <v>77.341171000000003</v>
      </c>
      <c r="G97" s="6">
        <v>35720500</v>
      </c>
    </row>
    <row r="98" spans="1:7" x14ac:dyDescent="0.25">
      <c r="A98" s="5">
        <v>44701</v>
      </c>
      <c r="B98" s="6">
        <v>82.419998000000007</v>
      </c>
      <c r="C98" s="6">
        <v>83.389999000000003</v>
      </c>
      <c r="D98" s="6">
        <v>80.129997000000003</v>
      </c>
      <c r="E98" s="6">
        <v>81.769997000000004</v>
      </c>
      <c r="F98" s="6">
        <v>77.673644999999993</v>
      </c>
      <c r="G98" s="6">
        <v>31920000</v>
      </c>
    </row>
    <row r="99" spans="1:7" x14ac:dyDescent="0.25">
      <c r="A99" s="5">
        <v>44704</v>
      </c>
      <c r="B99" s="6">
        <v>82.739998</v>
      </c>
      <c r="C99" s="6">
        <v>84.220000999999996</v>
      </c>
      <c r="D99" s="6">
        <v>82.230002999999996</v>
      </c>
      <c r="E99" s="6">
        <v>83.93</v>
      </c>
      <c r="F99" s="6">
        <v>79.725432999999995</v>
      </c>
      <c r="G99" s="6">
        <v>26644700</v>
      </c>
    </row>
    <row r="100" spans="1:7" x14ac:dyDescent="0.25">
      <c r="A100" s="5">
        <v>44705</v>
      </c>
      <c r="B100" s="6">
        <v>83</v>
      </c>
      <c r="C100" s="6">
        <v>84.599997999999999</v>
      </c>
      <c r="D100" s="6">
        <v>82.360000999999997</v>
      </c>
      <c r="E100" s="6">
        <v>84.25</v>
      </c>
      <c r="F100" s="6">
        <v>80.029396000000006</v>
      </c>
      <c r="G100" s="6">
        <v>26563800</v>
      </c>
    </row>
    <row r="101" spans="1:7" x14ac:dyDescent="0.25">
      <c r="A101" s="5">
        <v>44706</v>
      </c>
      <c r="B101" s="6">
        <v>84.540001000000004</v>
      </c>
      <c r="C101" s="6">
        <v>86.110000999999997</v>
      </c>
      <c r="D101" s="6">
        <v>84.419998000000007</v>
      </c>
      <c r="E101" s="6">
        <v>85.989998</v>
      </c>
      <c r="F101" s="6">
        <v>81.682236000000003</v>
      </c>
      <c r="G101" s="6">
        <v>26324000</v>
      </c>
    </row>
    <row r="102" spans="1:7" x14ac:dyDescent="0.25">
      <c r="A102" s="5">
        <v>44707</v>
      </c>
      <c r="B102" s="6">
        <v>86.510002</v>
      </c>
      <c r="C102" s="6">
        <v>87.589995999999999</v>
      </c>
      <c r="D102" s="6">
        <v>86.449996999999996</v>
      </c>
      <c r="E102" s="6">
        <v>86.940002000000007</v>
      </c>
      <c r="F102" s="6">
        <v>82.584648000000001</v>
      </c>
      <c r="G102" s="6">
        <v>21339100</v>
      </c>
    </row>
    <row r="103" spans="1:7" x14ac:dyDescent="0.25">
      <c r="A103" s="5">
        <v>44708</v>
      </c>
      <c r="B103" s="6">
        <v>86.550003000000004</v>
      </c>
      <c r="C103" s="6">
        <v>88.769997000000004</v>
      </c>
      <c r="D103" s="6">
        <v>86.339995999999999</v>
      </c>
      <c r="E103" s="6">
        <v>88.529999000000004</v>
      </c>
      <c r="F103" s="6">
        <v>84.094986000000006</v>
      </c>
      <c r="G103" s="6">
        <v>18667200</v>
      </c>
    </row>
    <row r="104" spans="1:7" x14ac:dyDescent="0.25">
      <c r="A104" s="5">
        <v>44712</v>
      </c>
      <c r="B104" s="6">
        <v>89.989998</v>
      </c>
      <c r="C104" s="6">
        <v>90.459998999999996</v>
      </c>
      <c r="D104" s="6">
        <v>86.730002999999996</v>
      </c>
      <c r="E104" s="6">
        <v>87.199996999999996</v>
      </c>
      <c r="F104" s="6">
        <v>82.831619000000003</v>
      </c>
      <c r="G104" s="6">
        <v>39340600</v>
      </c>
    </row>
    <row r="105" spans="1:7" x14ac:dyDescent="0.25">
      <c r="A105" s="5">
        <v>44713</v>
      </c>
      <c r="B105" s="6">
        <v>88.300003000000004</v>
      </c>
      <c r="C105" s="6">
        <v>89.269997000000004</v>
      </c>
      <c r="D105" s="6">
        <v>87.330001999999993</v>
      </c>
      <c r="E105" s="6">
        <v>88.620002999999997</v>
      </c>
      <c r="F105" s="6">
        <v>84.180488999999994</v>
      </c>
      <c r="G105" s="6">
        <v>29648600</v>
      </c>
    </row>
    <row r="106" spans="1:7" x14ac:dyDescent="0.25">
      <c r="A106" s="5">
        <v>44714</v>
      </c>
      <c r="B106" s="6">
        <v>88</v>
      </c>
      <c r="C106" s="6">
        <v>88.959998999999996</v>
      </c>
      <c r="D106" s="6">
        <v>87.459998999999996</v>
      </c>
      <c r="E106" s="6">
        <v>88.339995999999999</v>
      </c>
      <c r="F106" s="6">
        <v>83.914505000000005</v>
      </c>
      <c r="G106" s="6">
        <v>26302700</v>
      </c>
    </row>
    <row r="107" spans="1:7" x14ac:dyDescent="0.25">
      <c r="A107" s="5">
        <v>44715</v>
      </c>
      <c r="B107" s="6">
        <v>88.449996999999996</v>
      </c>
      <c r="C107" s="6">
        <v>89.790001000000004</v>
      </c>
      <c r="D107" s="6">
        <v>88.349997999999999</v>
      </c>
      <c r="E107" s="6">
        <v>89.510002</v>
      </c>
      <c r="F107" s="6">
        <v>85.025902000000002</v>
      </c>
      <c r="G107" s="6">
        <v>20525300</v>
      </c>
    </row>
    <row r="108" spans="1:7" x14ac:dyDescent="0.25">
      <c r="A108" s="5">
        <v>44718</v>
      </c>
      <c r="B108" s="6">
        <v>89.940002000000007</v>
      </c>
      <c r="C108" s="6">
        <v>90</v>
      </c>
      <c r="D108" s="6">
        <v>88.93</v>
      </c>
      <c r="E108" s="6">
        <v>89.410004000000001</v>
      </c>
      <c r="F108" s="6">
        <v>84.930915999999996</v>
      </c>
      <c r="G108" s="6">
        <v>16692300</v>
      </c>
    </row>
    <row r="109" spans="1:7" x14ac:dyDescent="0.25">
      <c r="A109" s="5">
        <v>44719</v>
      </c>
      <c r="B109" s="6">
        <v>89.349997999999999</v>
      </c>
      <c r="C109" s="6">
        <v>92.199996999999996</v>
      </c>
      <c r="D109" s="6">
        <v>89.279999000000004</v>
      </c>
      <c r="E109" s="6">
        <v>92.080001999999993</v>
      </c>
      <c r="F109" s="6">
        <v>87.467147999999995</v>
      </c>
      <c r="G109" s="6">
        <v>25689400</v>
      </c>
    </row>
    <row r="110" spans="1:7" x14ac:dyDescent="0.25">
      <c r="A110" s="5">
        <v>44720</v>
      </c>
      <c r="B110" s="6">
        <v>92.529999000000004</v>
      </c>
      <c r="C110" s="6">
        <v>93.309997999999993</v>
      </c>
      <c r="D110" s="6">
        <v>91.709998999999996</v>
      </c>
      <c r="E110" s="6">
        <v>92.279999000000004</v>
      </c>
      <c r="F110" s="6">
        <v>87.657127000000003</v>
      </c>
      <c r="G110" s="6">
        <v>28492700</v>
      </c>
    </row>
    <row r="111" spans="1:7" x14ac:dyDescent="0.25">
      <c r="A111" s="5">
        <v>44721</v>
      </c>
      <c r="B111" s="6">
        <v>91.489998</v>
      </c>
      <c r="C111" s="6">
        <v>92.07</v>
      </c>
      <c r="D111" s="6">
        <v>90.139999000000003</v>
      </c>
      <c r="E111" s="6">
        <v>90.239998</v>
      </c>
      <c r="F111" s="6">
        <v>85.719322000000005</v>
      </c>
      <c r="G111" s="6">
        <v>24588100</v>
      </c>
    </row>
    <row r="112" spans="1:7" x14ac:dyDescent="0.25">
      <c r="A112" s="5">
        <v>44722</v>
      </c>
      <c r="B112" s="6">
        <v>89.199996999999996</v>
      </c>
      <c r="C112" s="6">
        <v>90.540001000000004</v>
      </c>
      <c r="D112" s="6">
        <v>87.68</v>
      </c>
      <c r="E112" s="6">
        <v>88.709998999999996</v>
      </c>
      <c r="F112" s="6">
        <v>84.265975999999995</v>
      </c>
      <c r="G112" s="6">
        <v>31271800</v>
      </c>
    </row>
    <row r="113" spans="1:7" x14ac:dyDescent="0.25">
      <c r="A113" s="5">
        <v>44725</v>
      </c>
      <c r="B113" s="6">
        <v>86.019997000000004</v>
      </c>
      <c r="C113" s="6">
        <v>86.110000999999997</v>
      </c>
      <c r="D113" s="6">
        <v>82.410004000000001</v>
      </c>
      <c r="E113" s="6">
        <v>84.080001999999993</v>
      </c>
      <c r="F113" s="6">
        <v>79.867919999999998</v>
      </c>
      <c r="G113" s="6">
        <v>44731300</v>
      </c>
    </row>
    <row r="114" spans="1:7" x14ac:dyDescent="0.25">
      <c r="A114" s="5">
        <v>44726</v>
      </c>
      <c r="B114" s="6">
        <v>85.769997000000004</v>
      </c>
      <c r="C114" s="6">
        <v>86.870002999999997</v>
      </c>
      <c r="D114" s="6">
        <v>83.139999000000003</v>
      </c>
      <c r="E114" s="6">
        <v>84.239998</v>
      </c>
      <c r="F114" s="6">
        <v>80.019904999999994</v>
      </c>
      <c r="G114" s="6">
        <v>34756400</v>
      </c>
    </row>
    <row r="115" spans="1:7" x14ac:dyDescent="0.25">
      <c r="A115" s="5">
        <v>44727</v>
      </c>
      <c r="B115" s="6">
        <v>84.050003000000004</v>
      </c>
      <c r="C115" s="6">
        <v>84.470000999999996</v>
      </c>
      <c r="D115" s="6">
        <v>80.989998</v>
      </c>
      <c r="E115" s="6">
        <v>82.379997000000003</v>
      </c>
      <c r="F115" s="6">
        <v>78.25309</v>
      </c>
      <c r="G115" s="6">
        <v>43223200</v>
      </c>
    </row>
    <row r="116" spans="1:7" x14ac:dyDescent="0.25">
      <c r="A116" s="5">
        <v>44728</v>
      </c>
      <c r="B116" s="6">
        <v>80.190002000000007</v>
      </c>
      <c r="C116" s="6">
        <v>80.629997000000003</v>
      </c>
      <c r="D116" s="6">
        <v>77.069999999999993</v>
      </c>
      <c r="E116" s="6">
        <v>77.739998</v>
      </c>
      <c r="F116" s="6">
        <v>73.845528000000002</v>
      </c>
      <c r="G116" s="6">
        <v>57979100</v>
      </c>
    </row>
    <row r="117" spans="1:7" x14ac:dyDescent="0.25">
      <c r="A117" s="5">
        <v>44729</v>
      </c>
      <c r="B117" s="6">
        <v>77.199996999999996</v>
      </c>
      <c r="C117" s="6">
        <v>77.769997000000004</v>
      </c>
      <c r="D117" s="6">
        <v>72.599997999999999</v>
      </c>
      <c r="E117" s="6">
        <v>73.489998</v>
      </c>
      <c r="F117" s="6">
        <v>69.808441000000002</v>
      </c>
      <c r="G117" s="6">
        <v>64234200</v>
      </c>
    </row>
    <row r="118" spans="1:7" x14ac:dyDescent="0.25">
      <c r="A118" s="5">
        <v>44733</v>
      </c>
      <c r="B118" s="6">
        <v>74.610000999999997</v>
      </c>
      <c r="C118" s="6">
        <v>76.959998999999996</v>
      </c>
      <c r="D118" s="6">
        <v>74.480002999999996</v>
      </c>
      <c r="E118" s="6">
        <v>76.440002000000007</v>
      </c>
      <c r="F118" s="6">
        <v>73.424933999999993</v>
      </c>
      <c r="G118" s="6">
        <v>35006700</v>
      </c>
    </row>
    <row r="119" spans="1:7" x14ac:dyDescent="0.25">
      <c r="A119" s="5">
        <v>44734</v>
      </c>
      <c r="B119" s="6">
        <v>72.760002</v>
      </c>
      <c r="C119" s="6">
        <v>74.669998000000007</v>
      </c>
      <c r="D119" s="6">
        <v>72.360000999999997</v>
      </c>
      <c r="E119" s="6">
        <v>73.379997000000003</v>
      </c>
      <c r="F119" s="6">
        <v>70.485625999999996</v>
      </c>
      <c r="G119" s="6">
        <v>41212600</v>
      </c>
    </row>
    <row r="120" spans="1:7" x14ac:dyDescent="0.25">
      <c r="A120" s="5">
        <v>44735</v>
      </c>
      <c r="B120" s="6">
        <v>73.730002999999996</v>
      </c>
      <c r="C120" s="6">
        <v>74.260002</v>
      </c>
      <c r="D120" s="6">
        <v>69.470000999999996</v>
      </c>
      <c r="E120" s="6">
        <v>70.660004000000001</v>
      </c>
      <c r="F120" s="6">
        <v>67.872917000000001</v>
      </c>
      <c r="G120" s="6">
        <v>56921100</v>
      </c>
    </row>
    <row r="121" spans="1:7" x14ac:dyDescent="0.25">
      <c r="A121" s="5">
        <v>44736</v>
      </c>
      <c r="B121" s="6">
        <v>71.870002999999997</v>
      </c>
      <c r="C121" s="6">
        <v>73.110000999999997</v>
      </c>
      <c r="D121" s="6">
        <v>70.830001999999993</v>
      </c>
      <c r="E121" s="6">
        <v>71.589995999999999</v>
      </c>
      <c r="F121" s="6">
        <v>68.766227999999998</v>
      </c>
      <c r="G121" s="6">
        <v>47398500</v>
      </c>
    </row>
    <row r="122" spans="1:7" x14ac:dyDescent="0.25">
      <c r="A122" s="5">
        <v>44739</v>
      </c>
      <c r="B122" s="6">
        <v>72.419998000000007</v>
      </c>
      <c r="C122" s="6">
        <v>74.190002000000007</v>
      </c>
      <c r="D122" s="6">
        <v>72.330001999999993</v>
      </c>
      <c r="E122" s="6">
        <v>73.690002000000007</v>
      </c>
      <c r="F122" s="6">
        <v>70.783409000000006</v>
      </c>
      <c r="G122" s="6">
        <v>33979400</v>
      </c>
    </row>
    <row r="123" spans="1:7" x14ac:dyDescent="0.25">
      <c r="A123" s="5">
        <v>44740</v>
      </c>
      <c r="B123" s="6">
        <v>75.440002000000007</v>
      </c>
      <c r="C123" s="6">
        <v>76.900002000000001</v>
      </c>
      <c r="D123" s="6">
        <v>74.540001000000004</v>
      </c>
      <c r="E123" s="6">
        <v>75.680000000000007</v>
      </c>
      <c r="F123" s="6">
        <v>72.694907999999998</v>
      </c>
      <c r="G123" s="6">
        <v>39784000</v>
      </c>
    </row>
    <row r="124" spans="1:7" x14ac:dyDescent="0.25">
      <c r="A124" s="5">
        <v>44741</v>
      </c>
      <c r="B124" s="6">
        <v>76.730002999999996</v>
      </c>
      <c r="C124" s="6">
        <v>76.989998</v>
      </c>
      <c r="D124" s="6">
        <v>72.839995999999999</v>
      </c>
      <c r="E124" s="6">
        <v>73.050003000000004</v>
      </c>
      <c r="F124" s="6">
        <v>70.168648000000005</v>
      </c>
      <c r="G124" s="6">
        <v>35592000</v>
      </c>
    </row>
    <row r="125" spans="1:7" x14ac:dyDescent="0.25">
      <c r="A125" s="5">
        <v>44742</v>
      </c>
      <c r="B125" s="6">
        <v>71.480002999999996</v>
      </c>
      <c r="C125" s="6">
        <v>73.360000999999997</v>
      </c>
      <c r="D125" s="6">
        <v>70.870002999999997</v>
      </c>
      <c r="E125" s="6">
        <v>71.510002</v>
      </c>
      <c r="F125" s="6">
        <v>68.689391999999998</v>
      </c>
      <c r="G125" s="6">
        <v>37766700</v>
      </c>
    </row>
    <row r="126" spans="1:7" x14ac:dyDescent="0.25">
      <c r="A126" s="5">
        <v>44743</v>
      </c>
      <c r="B126" s="6">
        <v>72.379997000000003</v>
      </c>
      <c r="C126" s="6">
        <v>72.889999000000003</v>
      </c>
      <c r="D126" s="6">
        <v>70.129997000000003</v>
      </c>
      <c r="E126" s="6">
        <v>72.580001999999993</v>
      </c>
      <c r="F126" s="6">
        <v>69.717185999999998</v>
      </c>
      <c r="G126" s="6">
        <v>34602000</v>
      </c>
    </row>
    <row r="127" spans="1:7" x14ac:dyDescent="0.25">
      <c r="A127" s="5">
        <v>44747</v>
      </c>
      <c r="B127" s="6">
        <v>71.080001999999993</v>
      </c>
      <c r="C127" s="6">
        <v>71.419998000000007</v>
      </c>
      <c r="D127" s="6">
        <v>68.190002000000007</v>
      </c>
      <c r="E127" s="6">
        <v>69.699996999999996</v>
      </c>
      <c r="F127" s="6">
        <v>66.950783000000001</v>
      </c>
      <c r="G127" s="6">
        <v>44932900</v>
      </c>
    </row>
    <row r="128" spans="1:7" x14ac:dyDescent="0.25">
      <c r="A128" s="5">
        <v>44748</v>
      </c>
      <c r="B128" s="6">
        <v>68.949996999999996</v>
      </c>
      <c r="C128" s="6">
        <v>70.190002000000007</v>
      </c>
      <c r="D128" s="6">
        <v>66.449996999999996</v>
      </c>
      <c r="E128" s="6">
        <v>68.510002</v>
      </c>
      <c r="F128" s="6">
        <v>65.807723999999993</v>
      </c>
      <c r="G128" s="6">
        <v>48209500</v>
      </c>
    </row>
    <row r="129" spans="1:7" x14ac:dyDescent="0.25">
      <c r="A129" s="5">
        <v>44749</v>
      </c>
      <c r="B129" s="6">
        <v>70.370002999999997</v>
      </c>
      <c r="C129" s="6">
        <v>71.540001000000004</v>
      </c>
      <c r="D129" s="6">
        <v>70.199996999999996</v>
      </c>
      <c r="E129" s="6">
        <v>70.980002999999996</v>
      </c>
      <c r="F129" s="6">
        <v>68.180297999999993</v>
      </c>
      <c r="G129" s="6">
        <v>33793600</v>
      </c>
    </row>
    <row r="130" spans="1:7" x14ac:dyDescent="0.25">
      <c r="A130" s="5">
        <v>44750</v>
      </c>
      <c r="B130" s="6">
        <v>71.839995999999999</v>
      </c>
      <c r="C130" s="6">
        <v>72.139999000000003</v>
      </c>
      <c r="D130" s="6">
        <v>69.959998999999996</v>
      </c>
      <c r="E130" s="6">
        <v>70.949996999999996</v>
      </c>
      <c r="F130" s="6">
        <v>68.151473999999993</v>
      </c>
      <c r="G130" s="6">
        <v>21970300</v>
      </c>
    </row>
    <row r="131" spans="1:7" x14ac:dyDescent="0.25">
      <c r="A131" s="5">
        <v>44753</v>
      </c>
      <c r="B131" s="6">
        <v>70.059997999999993</v>
      </c>
      <c r="C131" s="6">
        <v>70.860000999999997</v>
      </c>
      <c r="D131" s="6">
        <v>69.330001999999993</v>
      </c>
      <c r="E131" s="6">
        <v>70.269997000000004</v>
      </c>
      <c r="F131" s="6">
        <v>67.498299000000003</v>
      </c>
      <c r="G131" s="6">
        <v>22754100</v>
      </c>
    </row>
    <row r="132" spans="1:7" x14ac:dyDescent="0.25">
      <c r="A132" s="5">
        <v>44754</v>
      </c>
      <c r="B132" s="6">
        <v>68.430000000000007</v>
      </c>
      <c r="C132" s="6">
        <v>69.309997999999993</v>
      </c>
      <c r="D132" s="6">
        <v>67.660004000000001</v>
      </c>
      <c r="E132" s="6">
        <v>68.900002000000001</v>
      </c>
      <c r="F132" s="6">
        <v>66.182334999999995</v>
      </c>
      <c r="G132" s="6">
        <v>32345100</v>
      </c>
    </row>
    <row r="133" spans="1:7" x14ac:dyDescent="0.25">
      <c r="A133" s="5">
        <v>44755</v>
      </c>
      <c r="B133" s="6">
        <v>67.900002000000001</v>
      </c>
      <c r="C133" s="6">
        <v>70.230002999999996</v>
      </c>
      <c r="D133" s="6">
        <v>67.900002000000001</v>
      </c>
      <c r="E133" s="6">
        <v>68.790001000000004</v>
      </c>
      <c r="F133" s="6">
        <v>66.076674999999994</v>
      </c>
      <c r="G133" s="6">
        <v>29489000</v>
      </c>
    </row>
    <row r="134" spans="1:7" x14ac:dyDescent="0.25">
      <c r="A134" s="5">
        <v>44756</v>
      </c>
      <c r="B134" s="6">
        <v>66.379997000000003</v>
      </c>
      <c r="C134" s="6">
        <v>67.569999999999993</v>
      </c>
      <c r="D134" s="6">
        <v>65.480002999999996</v>
      </c>
      <c r="E134" s="6">
        <v>67.489998</v>
      </c>
      <c r="F134" s="6">
        <v>64.827950000000001</v>
      </c>
      <c r="G134" s="6">
        <v>36636800</v>
      </c>
    </row>
    <row r="135" spans="1:7" x14ac:dyDescent="0.25">
      <c r="A135" s="5">
        <v>44757</v>
      </c>
      <c r="B135" s="6">
        <v>68.959998999999996</v>
      </c>
      <c r="C135" s="6">
        <v>69.029999000000004</v>
      </c>
      <c r="D135" s="6">
        <v>67.569999999999993</v>
      </c>
      <c r="E135" s="6">
        <v>68.589995999999999</v>
      </c>
      <c r="F135" s="6">
        <v>65.884559999999993</v>
      </c>
      <c r="G135" s="6">
        <v>29960300</v>
      </c>
    </row>
    <row r="136" spans="1:7" x14ac:dyDescent="0.25">
      <c r="A136" s="5">
        <v>44760</v>
      </c>
      <c r="B136" s="6">
        <v>70.419998000000007</v>
      </c>
      <c r="C136" s="6">
        <v>71.319999999999993</v>
      </c>
      <c r="D136" s="6">
        <v>69.830001999999993</v>
      </c>
      <c r="E136" s="6">
        <v>70.160004000000001</v>
      </c>
      <c r="F136" s="6">
        <v>67.392639000000003</v>
      </c>
      <c r="G136" s="6">
        <v>25726800</v>
      </c>
    </row>
    <row r="137" spans="1:7" x14ac:dyDescent="0.25">
      <c r="A137" s="5">
        <v>44761</v>
      </c>
      <c r="B137" s="6">
        <v>70.059997999999993</v>
      </c>
      <c r="C137" s="6">
        <v>72.5</v>
      </c>
      <c r="D137" s="6">
        <v>70.040001000000004</v>
      </c>
      <c r="E137" s="6">
        <v>72.319999999999993</v>
      </c>
      <c r="F137" s="6">
        <v>69.467444999999998</v>
      </c>
      <c r="G137" s="6">
        <v>24388200</v>
      </c>
    </row>
    <row r="138" spans="1:7" x14ac:dyDescent="0.25">
      <c r="A138" s="5">
        <v>44762</v>
      </c>
      <c r="B138" s="6">
        <v>71.519997000000004</v>
      </c>
      <c r="C138" s="6">
        <v>73.349997999999999</v>
      </c>
      <c r="D138" s="6">
        <v>71.220000999999996</v>
      </c>
      <c r="E138" s="6">
        <v>73.019997000000004</v>
      </c>
      <c r="F138" s="6">
        <v>70.139815999999996</v>
      </c>
      <c r="G138" s="6">
        <v>20924700</v>
      </c>
    </row>
    <row r="139" spans="1:7" x14ac:dyDescent="0.25">
      <c r="A139" s="5">
        <v>44763</v>
      </c>
      <c r="B139" s="6">
        <v>71.019997000000004</v>
      </c>
      <c r="C139" s="6">
        <v>71.809997999999993</v>
      </c>
      <c r="D139" s="6">
        <v>69.660004000000001</v>
      </c>
      <c r="E139" s="6">
        <v>71.739998</v>
      </c>
      <c r="F139" s="6">
        <v>68.910308999999998</v>
      </c>
      <c r="G139" s="6">
        <v>21579600</v>
      </c>
    </row>
    <row r="140" spans="1:7" x14ac:dyDescent="0.25">
      <c r="A140" s="5">
        <v>44764</v>
      </c>
      <c r="B140" s="6">
        <v>72.019997000000004</v>
      </c>
      <c r="C140" s="6">
        <v>72.730002999999996</v>
      </c>
      <c r="D140" s="6">
        <v>70.739998</v>
      </c>
      <c r="E140" s="6">
        <v>71.150002000000001</v>
      </c>
      <c r="F140" s="6">
        <v>68.343581999999998</v>
      </c>
      <c r="G140" s="6">
        <v>20418200</v>
      </c>
    </row>
    <row r="141" spans="1:7" x14ac:dyDescent="0.25">
      <c r="A141" s="5">
        <v>44767</v>
      </c>
      <c r="B141" s="6">
        <v>72.129997000000003</v>
      </c>
      <c r="C141" s="6">
        <v>73.830001999999993</v>
      </c>
      <c r="D141" s="6">
        <v>71.269997000000004</v>
      </c>
      <c r="E141" s="6">
        <v>73.760002</v>
      </c>
      <c r="F141" s="6">
        <v>70.850646999999995</v>
      </c>
      <c r="G141" s="6">
        <v>19556000</v>
      </c>
    </row>
    <row r="142" spans="1:7" x14ac:dyDescent="0.25">
      <c r="A142" s="5">
        <v>44768</v>
      </c>
      <c r="B142" s="6">
        <v>74.639999000000003</v>
      </c>
      <c r="C142" s="6">
        <v>74.970000999999996</v>
      </c>
      <c r="D142" s="6">
        <v>72.599997999999999</v>
      </c>
      <c r="E142" s="6">
        <v>73.089995999999999</v>
      </c>
      <c r="F142" s="6">
        <v>70.207061999999993</v>
      </c>
      <c r="G142" s="6">
        <v>18614400</v>
      </c>
    </row>
    <row r="143" spans="1:7" x14ac:dyDescent="0.25">
      <c r="A143" s="5">
        <v>44769</v>
      </c>
      <c r="B143" s="6">
        <v>73.559997999999993</v>
      </c>
      <c r="C143" s="6">
        <v>75.110000999999997</v>
      </c>
      <c r="D143" s="6">
        <v>72.809997999999993</v>
      </c>
      <c r="E143" s="6">
        <v>74.739998</v>
      </c>
      <c r="F143" s="6">
        <v>71.791984999999997</v>
      </c>
      <c r="G143" s="6">
        <v>22405400</v>
      </c>
    </row>
    <row r="144" spans="1:7" x14ac:dyDescent="0.25">
      <c r="A144" s="5">
        <v>44770</v>
      </c>
      <c r="B144" s="6">
        <v>75.410004000000001</v>
      </c>
      <c r="C144" s="6">
        <v>75.930000000000007</v>
      </c>
      <c r="D144" s="6">
        <v>73.769997000000004</v>
      </c>
      <c r="E144" s="6">
        <v>75.160004000000001</v>
      </c>
      <c r="F144" s="6">
        <v>72.195426999999995</v>
      </c>
      <c r="G144" s="6">
        <v>23332700</v>
      </c>
    </row>
    <row r="145" spans="1:7" x14ac:dyDescent="0.25">
      <c r="A145" s="5">
        <v>44771</v>
      </c>
      <c r="B145" s="6">
        <v>76.529999000000004</v>
      </c>
      <c r="C145" s="6">
        <v>78.660004000000001</v>
      </c>
      <c r="D145" s="6">
        <v>76.379997000000003</v>
      </c>
      <c r="E145" s="6">
        <v>78.419998000000007</v>
      </c>
      <c r="F145" s="6">
        <v>75.326836</v>
      </c>
      <c r="G145" s="6">
        <v>25833800</v>
      </c>
    </row>
    <row r="146" spans="1:7" x14ac:dyDescent="0.25">
      <c r="A146" s="5">
        <v>44774</v>
      </c>
      <c r="B146" s="6">
        <v>77.080001999999993</v>
      </c>
      <c r="C146" s="6">
        <v>77.279999000000004</v>
      </c>
      <c r="D146" s="6">
        <v>75.769997000000004</v>
      </c>
      <c r="E146" s="6">
        <v>76.800003000000004</v>
      </c>
      <c r="F146" s="6">
        <v>73.770743999999993</v>
      </c>
      <c r="G146" s="6">
        <v>25665500</v>
      </c>
    </row>
    <row r="147" spans="1:7" x14ac:dyDescent="0.25">
      <c r="A147" s="5">
        <v>44775</v>
      </c>
      <c r="B147" s="6">
        <v>76.809997999999993</v>
      </c>
      <c r="C147" s="6">
        <v>77.389999000000003</v>
      </c>
      <c r="D147" s="6">
        <v>75.940002000000007</v>
      </c>
      <c r="E147" s="6">
        <v>76.620002999999997</v>
      </c>
      <c r="F147" s="6">
        <v>73.597838999999993</v>
      </c>
      <c r="G147" s="6">
        <v>19932200</v>
      </c>
    </row>
    <row r="148" spans="1:7" x14ac:dyDescent="0.25">
      <c r="A148" s="5">
        <v>44776</v>
      </c>
      <c r="B148" s="6">
        <v>76.940002000000007</v>
      </c>
      <c r="C148" s="6">
        <v>77.169998000000007</v>
      </c>
      <c r="D148" s="6">
        <v>73.959998999999996</v>
      </c>
      <c r="E148" s="6">
        <v>74.419998000000007</v>
      </c>
      <c r="F148" s="6">
        <v>71.484611999999998</v>
      </c>
      <c r="G148" s="6">
        <v>28506600</v>
      </c>
    </row>
    <row r="149" spans="1:7" x14ac:dyDescent="0.25">
      <c r="A149" s="5">
        <v>44777</v>
      </c>
      <c r="B149" s="6">
        <v>73.910004000000001</v>
      </c>
      <c r="C149" s="6">
        <v>74.120002999999997</v>
      </c>
      <c r="D149" s="6">
        <v>71.389999000000003</v>
      </c>
      <c r="E149" s="6">
        <v>71.660004000000001</v>
      </c>
      <c r="F149" s="6">
        <v>68.833481000000006</v>
      </c>
      <c r="G149" s="6">
        <v>27995500</v>
      </c>
    </row>
    <row r="150" spans="1:7" x14ac:dyDescent="0.25">
      <c r="A150" s="5">
        <v>44778</v>
      </c>
      <c r="B150" s="6">
        <v>70.690002000000007</v>
      </c>
      <c r="C150" s="6">
        <v>73.709998999999996</v>
      </c>
      <c r="D150" s="6">
        <v>70.690002000000007</v>
      </c>
      <c r="E150" s="6">
        <v>73.080001999999993</v>
      </c>
      <c r="F150" s="6">
        <v>70.197472000000005</v>
      </c>
      <c r="G150" s="6">
        <v>22589800</v>
      </c>
    </row>
    <row r="151" spans="1:7" x14ac:dyDescent="0.25">
      <c r="A151" s="5">
        <v>44781</v>
      </c>
      <c r="B151" s="6">
        <v>73</v>
      </c>
      <c r="C151" s="6">
        <v>74.120002999999997</v>
      </c>
      <c r="D151" s="6">
        <v>72.889999000000003</v>
      </c>
      <c r="E151" s="6">
        <v>73.459998999999996</v>
      </c>
      <c r="F151" s="6">
        <v>70.562477000000001</v>
      </c>
      <c r="G151" s="6">
        <v>18878300</v>
      </c>
    </row>
    <row r="152" spans="1:7" x14ac:dyDescent="0.25">
      <c r="A152" s="5">
        <v>44782</v>
      </c>
      <c r="B152" s="6">
        <v>74.5</v>
      </c>
      <c r="C152" s="6">
        <v>75.699996999999996</v>
      </c>
      <c r="D152" s="6">
        <v>74.370002999999997</v>
      </c>
      <c r="E152" s="6">
        <v>74.75</v>
      </c>
      <c r="F152" s="6">
        <v>71.801597999999998</v>
      </c>
      <c r="G152" s="6">
        <v>17341500</v>
      </c>
    </row>
    <row r="153" spans="1:7" x14ac:dyDescent="0.25">
      <c r="A153" s="5">
        <v>44783</v>
      </c>
      <c r="B153" s="6">
        <v>74.919998000000007</v>
      </c>
      <c r="C153" s="6">
        <v>75.720000999999996</v>
      </c>
      <c r="D153" s="6">
        <v>73.440002000000007</v>
      </c>
      <c r="E153" s="6">
        <v>75.290001000000004</v>
      </c>
      <c r="F153" s="6">
        <v>72.320296999999997</v>
      </c>
      <c r="G153" s="6">
        <v>17394200</v>
      </c>
    </row>
    <row r="154" spans="1:7" x14ac:dyDescent="0.25">
      <c r="A154" s="5">
        <v>44784</v>
      </c>
      <c r="B154" s="6">
        <v>76.699996999999996</v>
      </c>
      <c r="C154" s="6">
        <v>78.540001000000004</v>
      </c>
      <c r="D154" s="6">
        <v>76.470000999999996</v>
      </c>
      <c r="E154" s="6">
        <v>77.879997000000003</v>
      </c>
      <c r="F154" s="6">
        <v>74.808136000000005</v>
      </c>
      <c r="G154" s="6">
        <v>30265800</v>
      </c>
    </row>
    <row r="155" spans="1:7" x14ac:dyDescent="0.25">
      <c r="A155" s="5">
        <v>44785</v>
      </c>
      <c r="B155" s="6">
        <v>77.370002999999997</v>
      </c>
      <c r="C155" s="6">
        <v>78.510002</v>
      </c>
      <c r="D155" s="6">
        <v>77.040001000000004</v>
      </c>
      <c r="E155" s="6">
        <v>78.470000999999996</v>
      </c>
      <c r="F155" s="6">
        <v>75.374863000000005</v>
      </c>
      <c r="G155" s="6">
        <v>19190500</v>
      </c>
    </row>
    <row r="156" spans="1:7" x14ac:dyDescent="0.25">
      <c r="A156" s="5">
        <v>44788</v>
      </c>
      <c r="B156" s="6">
        <v>75.629997000000003</v>
      </c>
      <c r="C156" s="6">
        <v>77.360000999999997</v>
      </c>
      <c r="D156" s="6">
        <v>74.940002000000007</v>
      </c>
      <c r="E156" s="6">
        <v>76.940002000000007</v>
      </c>
      <c r="F156" s="6">
        <v>73.905204999999995</v>
      </c>
      <c r="G156" s="6">
        <v>21012200</v>
      </c>
    </row>
    <row r="157" spans="1:7" x14ac:dyDescent="0.25">
      <c r="A157" s="5">
        <v>44789</v>
      </c>
      <c r="B157" s="6">
        <v>77.050003000000004</v>
      </c>
      <c r="C157" s="6">
        <v>77.860000999999997</v>
      </c>
      <c r="D157" s="6">
        <v>76.279999000000004</v>
      </c>
      <c r="E157" s="6">
        <v>76.760002</v>
      </c>
      <c r="F157" s="6">
        <v>73.732307000000006</v>
      </c>
      <c r="G157" s="6">
        <v>19678800</v>
      </c>
    </row>
    <row r="158" spans="1:7" x14ac:dyDescent="0.25">
      <c r="A158" s="5">
        <v>44790</v>
      </c>
      <c r="B158" s="6">
        <v>76.410004000000001</v>
      </c>
      <c r="C158" s="6">
        <v>78.199996999999996</v>
      </c>
      <c r="D158" s="6">
        <v>76.209998999999996</v>
      </c>
      <c r="E158" s="6">
        <v>77.400002000000001</v>
      </c>
      <c r="F158" s="6">
        <v>74.347069000000005</v>
      </c>
      <c r="G158" s="6">
        <v>22736200</v>
      </c>
    </row>
    <row r="159" spans="1:7" x14ac:dyDescent="0.25">
      <c r="A159" s="5">
        <v>44791</v>
      </c>
      <c r="B159" s="6">
        <v>78.260002</v>
      </c>
      <c r="C159" s="6">
        <v>79.559997999999993</v>
      </c>
      <c r="D159" s="6">
        <v>78.120002999999997</v>
      </c>
      <c r="E159" s="6">
        <v>79.480002999999996</v>
      </c>
      <c r="F159" s="6">
        <v>76.345032000000003</v>
      </c>
      <c r="G159" s="6">
        <v>23433000</v>
      </c>
    </row>
    <row r="160" spans="1:7" x14ac:dyDescent="0.25">
      <c r="A160" s="5">
        <v>44792</v>
      </c>
      <c r="B160" s="6">
        <v>79.279999000000004</v>
      </c>
      <c r="C160" s="6">
        <v>80.010002</v>
      </c>
      <c r="D160" s="6">
        <v>78.819999999999993</v>
      </c>
      <c r="E160" s="6">
        <v>79.459998999999996</v>
      </c>
      <c r="F160" s="6">
        <v>76.325806</v>
      </c>
      <c r="G160" s="6">
        <v>19744200</v>
      </c>
    </row>
    <row r="161" spans="1:7" x14ac:dyDescent="0.25">
      <c r="A161" s="5">
        <v>44795</v>
      </c>
      <c r="B161" s="6">
        <v>78.779999000000004</v>
      </c>
      <c r="C161" s="6">
        <v>79.800003000000004</v>
      </c>
      <c r="D161" s="6">
        <v>77.480002999999996</v>
      </c>
      <c r="E161" s="6">
        <v>79.309997999999993</v>
      </c>
      <c r="F161" s="6">
        <v>76.181725</v>
      </c>
      <c r="G161" s="6">
        <v>22848100</v>
      </c>
    </row>
    <row r="162" spans="1:7" x14ac:dyDescent="0.25">
      <c r="A162" s="5">
        <v>44796</v>
      </c>
      <c r="B162" s="6">
        <v>80.610000999999997</v>
      </c>
      <c r="C162" s="6">
        <v>82.790001000000004</v>
      </c>
      <c r="D162" s="6">
        <v>80.550003000000004</v>
      </c>
      <c r="E162" s="6">
        <v>82.169998000000007</v>
      </c>
      <c r="F162" s="6">
        <v>78.928916999999998</v>
      </c>
      <c r="G162" s="6">
        <v>27183500</v>
      </c>
    </row>
    <row r="163" spans="1:7" x14ac:dyDescent="0.25">
      <c r="A163" s="5">
        <v>44797</v>
      </c>
      <c r="B163" s="6">
        <v>82.18</v>
      </c>
      <c r="C163" s="6">
        <v>83.300003000000004</v>
      </c>
      <c r="D163" s="6">
        <v>81.809997999999993</v>
      </c>
      <c r="E163" s="6">
        <v>83.18</v>
      </c>
      <c r="F163" s="6">
        <v>79.899085999999997</v>
      </c>
      <c r="G163" s="6">
        <v>24546600</v>
      </c>
    </row>
    <row r="164" spans="1:7" x14ac:dyDescent="0.25">
      <c r="A164" s="5">
        <v>44798</v>
      </c>
      <c r="B164" s="6">
        <v>83.660004000000001</v>
      </c>
      <c r="C164" s="6">
        <v>84.239998</v>
      </c>
      <c r="D164" s="6">
        <v>83.010002</v>
      </c>
      <c r="E164" s="6">
        <v>83.82</v>
      </c>
      <c r="F164" s="6">
        <v>80.513840000000002</v>
      </c>
      <c r="G164" s="6">
        <v>19899300</v>
      </c>
    </row>
    <row r="165" spans="1:7" x14ac:dyDescent="0.25">
      <c r="A165" s="5">
        <v>44799</v>
      </c>
      <c r="B165" s="6">
        <v>83.650002000000001</v>
      </c>
      <c r="C165" s="6">
        <v>84.559997999999993</v>
      </c>
      <c r="D165" s="6">
        <v>82.470000999999996</v>
      </c>
      <c r="E165" s="6">
        <v>82.839995999999999</v>
      </c>
      <c r="F165" s="6">
        <v>79.572479000000001</v>
      </c>
      <c r="G165" s="6">
        <v>19317600</v>
      </c>
    </row>
    <row r="166" spans="1:7" x14ac:dyDescent="0.25">
      <c r="A166" s="5">
        <v>44802</v>
      </c>
      <c r="B166" s="6">
        <v>82.800003000000004</v>
      </c>
      <c r="C166" s="6">
        <v>85.18</v>
      </c>
      <c r="D166" s="6">
        <v>82.589995999999999</v>
      </c>
      <c r="E166" s="6">
        <v>84.089995999999999</v>
      </c>
      <c r="F166" s="6">
        <v>80.773193000000006</v>
      </c>
      <c r="G166" s="6">
        <v>26062500</v>
      </c>
    </row>
    <row r="167" spans="1:7" x14ac:dyDescent="0.25">
      <c r="A167" s="5">
        <v>44803</v>
      </c>
      <c r="B167" s="6">
        <v>82.650002000000001</v>
      </c>
      <c r="C167" s="6">
        <v>82.669998000000007</v>
      </c>
      <c r="D167" s="6">
        <v>80.569999999999993</v>
      </c>
      <c r="E167" s="6">
        <v>81.239998</v>
      </c>
      <c r="F167" s="6">
        <v>78.035606000000001</v>
      </c>
      <c r="G167" s="6">
        <v>28820900</v>
      </c>
    </row>
    <row r="168" spans="1:7" x14ac:dyDescent="0.25">
      <c r="A168" s="5">
        <v>44804</v>
      </c>
      <c r="B168" s="6">
        <v>79.230002999999996</v>
      </c>
      <c r="C168" s="6">
        <v>81.839995999999999</v>
      </c>
      <c r="D168" s="6">
        <v>78.940002000000007</v>
      </c>
      <c r="E168" s="6">
        <v>80.5</v>
      </c>
      <c r="F168" s="6">
        <v>77.324798999999999</v>
      </c>
      <c r="G168" s="6">
        <v>29152300</v>
      </c>
    </row>
    <row r="169" spans="1:7" x14ac:dyDescent="0.25">
      <c r="A169" s="5">
        <v>44805</v>
      </c>
      <c r="B169" s="6">
        <v>79.309997999999993</v>
      </c>
      <c r="C169" s="6">
        <v>79.610000999999997</v>
      </c>
      <c r="D169" s="6">
        <v>77.419998000000007</v>
      </c>
      <c r="E169" s="6">
        <v>78.519997000000004</v>
      </c>
      <c r="F169" s="6">
        <v>75.422882000000001</v>
      </c>
      <c r="G169" s="6">
        <v>28302100</v>
      </c>
    </row>
    <row r="170" spans="1:7" x14ac:dyDescent="0.25">
      <c r="A170" s="5">
        <v>44806</v>
      </c>
      <c r="B170" s="6">
        <v>80.449996999999996</v>
      </c>
      <c r="C170" s="6">
        <v>81.019997000000004</v>
      </c>
      <c r="D170" s="6">
        <v>79.529999000000004</v>
      </c>
      <c r="E170" s="6">
        <v>79.959998999999996</v>
      </c>
      <c r="F170" s="6">
        <v>76.806090999999995</v>
      </c>
      <c r="G170" s="6">
        <v>28594100</v>
      </c>
    </row>
    <row r="171" spans="1:7" x14ac:dyDescent="0.25">
      <c r="A171" s="5">
        <v>44810</v>
      </c>
      <c r="B171" s="6">
        <v>80.709998999999996</v>
      </c>
      <c r="C171" s="6">
        <v>80.980002999999996</v>
      </c>
      <c r="D171" s="6">
        <v>78.889999000000003</v>
      </c>
      <c r="E171" s="6">
        <v>79.220000999999996</v>
      </c>
      <c r="F171" s="6">
        <v>76.095284000000007</v>
      </c>
      <c r="G171" s="6">
        <v>22784100</v>
      </c>
    </row>
    <row r="172" spans="1:7" x14ac:dyDescent="0.25">
      <c r="A172" s="5">
        <v>44811</v>
      </c>
      <c r="B172" s="6">
        <v>77.489998</v>
      </c>
      <c r="C172" s="6">
        <v>78.639999000000003</v>
      </c>
      <c r="D172" s="6">
        <v>76.779999000000004</v>
      </c>
      <c r="E172" s="6">
        <v>78.300003000000004</v>
      </c>
      <c r="F172" s="6">
        <v>75.211571000000006</v>
      </c>
      <c r="G172" s="6">
        <v>30270700</v>
      </c>
    </row>
    <row r="173" spans="1:7" x14ac:dyDescent="0.25">
      <c r="A173" s="5">
        <v>44812</v>
      </c>
      <c r="B173" s="6">
        <v>78.650002000000001</v>
      </c>
      <c r="C173" s="6">
        <v>79.029999000000004</v>
      </c>
      <c r="D173" s="6">
        <v>77.690002000000007</v>
      </c>
      <c r="E173" s="6">
        <v>78.639999000000003</v>
      </c>
      <c r="F173" s="6">
        <v>75.538155000000003</v>
      </c>
      <c r="G173" s="6">
        <v>26840800</v>
      </c>
    </row>
    <row r="174" spans="1:7" x14ac:dyDescent="0.25">
      <c r="A174" s="5">
        <v>44813</v>
      </c>
      <c r="B174" s="6">
        <v>80.050003000000004</v>
      </c>
      <c r="C174" s="6">
        <v>80.989998</v>
      </c>
      <c r="D174" s="6">
        <v>79.459998999999996</v>
      </c>
      <c r="E174" s="6">
        <v>80.599997999999999</v>
      </c>
      <c r="F174" s="6">
        <v>77.420845</v>
      </c>
      <c r="G174" s="6">
        <v>19339400</v>
      </c>
    </row>
    <row r="175" spans="1:7" x14ac:dyDescent="0.25">
      <c r="A175" s="5">
        <v>44816</v>
      </c>
      <c r="B175" s="6">
        <v>81.779999000000004</v>
      </c>
      <c r="C175" s="6">
        <v>82.970000999999996</v>
      </c>
      <c r="D175" s="6">
        <v>81.080001999999993</v>
      </c>
      <c r="E175" s="6">
        <v>82.080001999999993</v>
      </c>
      <c r="F175" s="6">
        <v>78.842476000000005</v>
      </c>
      <c r="G175" s="6">
        <v>20865900</v>
      </c>
    </row>
    <row r="176" spans="1:7" x14ac:dyDescent="0.25">
      <c r="A176" s="5">
        <v>44817</v>
      </c>
      <c r="B176" s="6">
        <v>80.800003000000004</v>
      </c>
      <c r="C176" s="6">
        <v>82.18</v>
      </c>
      <c r="D176" s="6">
        <v>79.650002000000001</v>
      </c>
      <c r="E176" s="6">
        <v>80.010002</v>
      </c>
      <c r="F176" s="6">
        <v>76.854118</v>
      </c>
      <c r="G176" s="6">
        <v>30573000</v>
      </c>
    </row>
    <row r="177" spans="1:7" x14ac:dyDescent="0.25">
      <c r="A177" s="5">
        <v>44818</v>
      </c>
      <c r="B177" s="6">
        <v>80.760002</v>
      </c>
      <c r="C177" s="6">
        <v>82.849997999999999</v>
      </c>
      <c r="D177" s="6">
        <v>80.760002</v>
      </c>
      <c r="E177" s="6">
        <v>82.269997000000004</v>
      </c>
      <c r="F177" s="6">
        <v>79.024970999999994</v>
      </c>
      <c r="G177" s="6">
        <v>27192100</v>
      </c>
    </row>
    <row r="178" spans="1:7" x14ac:dyDescent="0.25">
      <c r="A178" s="5">
        <v>44819</v>
      </c>
      <c r="B178" s="6">
        <v>80.809997999999993</v>
      </c>
      <c r="C178" s="6">
        <v>81.150002000000001</v>
      </c>
      <c r="D178" s="6">
        <v>79.760002</v>
      </c>
      <c r="E178" s="6">
        <v>80.150002000000001</v>
      </c>
      <c r="F178" s="6">
        <v>76.988594000000006</v>
      </c>
      <c r="G178" s="6">
        <v>27943200</v>
      </c>
    </row>
    <row r="179" spans="1:7" x14ac:dyDescent="0.25">
      <c r="A179" s="5">
        <v>44820</v>
      </c>
      <c r="B179" s="6">
        <v>79.900002000000001</v>
      </c>
      <c r="C179" s="6">
        <v>79.959998999999996</v>
      </c>
      <c r="D179" s="6">
        <v>77.300003000000004</v>
      </c>
      <c r="E179" s="6">
        <v>78.440002000000007</v>
      </c>
      <c r="F179" s="6">
        <v>75.346046000000001</v>
      </c>
      <c r="G179" s="6">
        <v>35201800</v>
      </c>
    </row>
    <row r="180" spans="1:7" x14ac:dyDescent="0.25">
      <c r="A180" s="5">
        <v>44823</v>
      </c>
      <c r="B180" s="6">
        <v>75.459998999999996</v>
      </c>
      <c r="C180" s="6">
        <v>77.690002000000007</v>
      </c>
      <c r="D180" s="6">
        <v>75.279999000000004</v>
      </c>
      <c r="E180" s="6">
        <v>77.639999000000003</v>
      </c>
      <c r="F180" s="6">
        <v>75.390716999999995</v>
      </c>
      <c r="G180" s="6">
        <v>18812900</v>
      </c>
    </row>
    <row r="181" spans="1:7" x14ac:dyDescent="0.25">
      <c r="A181" s="5">
        <v>44824</v>
      </c>
      <c r="B181" s="6">
        <v>77.099997999999999</v>
      </c>
      <c r="C181" s="6">
        <v>77.550003000000004</v>
      </c>
      <c r="D181" s="6">
        <v>76.190002000000007</v>
      </c>
      <c r="E181" s="6">
        <v>77.099997999999999</v>
      </c>
      <c r="F181" s="6">
        <v>74.866355999999996</v>
      </c>
      <c r="G181" s="6">
        <v>21149800</v>
      </c>
    </row>
    <row r="182" spans="1:7" x14ac:dyDescent="0.25">
      <c r="A182" s="5">
        <v>44825</v>
      </c>
      <c r="B182" s="6">
        <v>78.550003000000004</v>
      </c>
      <c r="C182" s="6">
        <v>78.660004000000001</v>
      </c>
      <c r="D182" s="6">
        <v>75.940002000000007</v>
      </c>
      <c r="E182" s="6">
        <v>75.970000999999996</v>
      </c>
      <c r="F182" s="6">
        <v>73.769096000000005</v>
      </c>
      <c r="G182" s="6">
        <v>34352900</v>
      </c>
    </row>
    <row r="183" spans="1:7" x14ac:dyDescent="0.25">
      <c r="A183" s="5">
        <v>44826</v>
      </c>
      <c r="B183" s="6">
        <v>77.349997999999999</v>
      </c>
      <c r="C183" s="6">
        <v>77.599997999999999</v>
      </c>
      <c r="D183" s="6">
        <v>75.639999000000003</v>
      </c>
      <c r="E183" s="6">
        <v>75.699996999999996</v>
      </c>
      <c r="F183" s="6">
        <v>73.506912</v>
      </c>
      <c r="G183" s="6">
        <v>28874000</v>
      </c>
    </row>
    <row r="184" spans="1:7" x14ac:dyDescent="0.25">
      <c r="A184" s="5">
        <v>44827</v>
      </c>
      <c r="B184" s="6">
        <v>72.760002</v>
      </c>
      <c r="C184" s="6">
        <v>72.900002000000001</v>
      </c>
      <c r="D184" s="6">
        <v>69.940002000000007</v>
      </c>
      <c r="E184" s="6">
        <v>70.480002999999996</v>
      </c>
      <c r="F184" s="6">
        <v>68.438147999999998</v>
      </c>
      <c r="G184" s="6">
        <v>52737800</v>
      </c>
    </row>
    <row r="185" spans="1:7" x14ac:dyDescent="0.25">
      <c r="A185" s="5">
        <v>44830</v>
      </c>
      <c r="B185" s="6">
        <v>70.040001000000004</v>
      </c>
      <c r="C185" s="6">
        <v>70.919998000000007</v>
      </c>
      <c r="D185" s="6">
        <v>68.660004000000001</v>
      </c>
      <c r="E185" s="6">
        <v>68.75</v>
      </c>
      <c r="F185" s="6">
        <v>66.758262999999999</v>
      </c>
      <c r="G185" s="6">
        <v>36079800</v>
      </c>
    </row>
    <row r="186" spans="1:7" x14ac:dyDescent="0.25">
      <c r="A186" s="5">
        <v>44831</v>
      </c>
      <c r="B186" s="6">
        <v>69.940002000000007</v>
      </c>
      <c r="C186" s="6">
        <v>70.809997999999993</v>
      </c>
      <c r="D186" s="6">
        <v>69.129997000000003</v>
      </c>
      <c r="E186" s="6">
        <v>69.519997000000004</v>
      </c>
      <c r="F186" s="6">
        <v>67.505950999999996</v>
      </c>
      <c r="G186" s="6">
        <v>33835600</v>
      </c>
    </row>
    <row r="187" spans="1:7" x14ac:dyDescent="0.25">
      <c r="A187" s="5">
        <v>44832</v>
      </c>
      <c r="B187" s="6">
        <v>70.220000999999996</v>
      </c>
      <c r="C187" s="6">
        <v>73</v>
      </c>
      <c r="D187" s="6">
        <v>69.800003000000004</v>
      </c>
      <c r="E187" s="6">
        <v>72.599997999999999</v>
      </c>
      <c r="F187" s="6">
        <v>70.496727000000007</v>
      </c>
      <c r="G187" s="6">
        <v>31573800</v>
      </c>
    </row>
    <row r="188" spans="1:7" x14ac:dyDescent="0.25">
      <c r="A188" s="5">
        <v>44833</v>
      </c>
      <c r="B188" s="6">
        <v>72.069999999999993</v>
      </c>
      <c r="C188" s="6">
        <v>72.75</v>
      </c>
      <c r="D188" s="6">
        <v>70.800003000000004</v>
      </c>
      <c r="E188" s="6">
        <v>72.599997999999999</v>
      </c>
      <c r="F188" s="6">
        <v>70.496727000000007</v>
      </c>
      <c r="G188" s="6">
        <v>24281500</v>
      </c>
    </row>
    <row r="189" spans="1:7" x14ac:dyDescent="0.25">
      <c r="A189" s="5">
        <v>44834</v>
      </c>
      <c r="B189" s="6">
        <v>72.019997000000004</v>
      </c>
      <c r="C189" s="6">
        <v>73.019997000000004</v>
      </c>
      <c r="D189" s="6">
        <v>71.319999999999993</v>
      </c>
      <c r="E189" s="6">
        <v>72.019997000000004</v>
      </c>
      <c r="F189" s="6">
        <v>69.933532999999997</v>
      </c>
      <c r="G189" s="6">
        <v>21684700</v>
      </c>
    </row>
    <row r="190" spans="1:7" x14ac:dyDescent="0.25">
      <c r="A190" s="5">
        <v>44837</v>
      </c>
      <c r="B190" s="6">
        <v>74.610000999999997</v>
      </c>
      <c r="C190" s="6">
        <v>76.489998</v>
      </c>
      <c r="D190" s="6">
        <v>74.489998</v>
      </c>
      <c r="E190" s="6">
        <v>76.089995999999999</v>
      </c>
      <c r="F190" s="6">
        <v>73.885611999999995</v>
      </c>
      <c r="G190" s="6">
        <v>34775300</v>
      </c>
    </row>
    <row r="191" spans="1:7" x14ac:dyDescent="0.25">
      <c r="A191" s="5">
        <v>44838</v>
      </c>
      <c r="B191" s="6">
        <v>77.629997000000003</v>
      </c>
      <c r="C191" s="6">
        <v>79.430000000000007</v>
      </c>
      <c r="D191" s="6">
        <v>77.019997000000004</v>
      </c>
      <c r="E191" s="6">
        <v>79.360000999999997</v>
      </c>
      <c r="F191" s="6">
        <v>77.060890000000001</v>
      </c>
      <c r="G191" s="6">
        <v>33165400</v>
      </c>
    </row>
    <row r="192" spans="1:7" x14ac:dyDescent="0.25">
      <c r="A192" s="5">
        <v>44839</v>
      </c>
      <c r="B192" s="6">
        <v>79.330001999999993</v>
      </c>
      <c r="C192" s="6">
        <v>81.629997000000003</v>
      </c>
      <c r="D192" s="6">
        <v>78.650002000000001</v>
      </c>
      <c r="E192" s="6">
        <v>81</v>
      </c>
      <c r="F192" s="6">
        <v>78.653373999999999</v>
      </c>
      <c r="G192" s="6">
        <v>30636800</v>
      </c>
    </row>
    <row r="193" spans="1:7" x14ac:dyDescent="0.25">
      <c r="A193" s="5">
        <v>44840</v>
      </c>
      <c r="B193" s="6">
        <v>80.339995999999999</v>
      </c>
      <c r="C193" s="6">
        <v>82.690002000000007</v>
      </c>
      <c r="D193" s="6">
        <v>80.279999000000004</v>
      </c>
      <c r="E193" s="6">
        <v>82.440002000000007</v>
      </c>
      <c r="F193" s="6">
        <v>80.051659000000001</v>
      </c>
      <c r="G193" s="6">
        <v>26335100</v>
      </c>
    </row>
    <row r="194" spans="1:7" x14ac:dyDescent="0.25">
      <c r="A194" s="5">
        <v>44841</v>
      </c>
      <c r="B194" s="6">
        <v>82.610000999999997</v>
      </c>
      <c r="C194" s="6">
        <v>83.540001000000004</v>
      </c>
      <c r="D194" s="6">
        <v>81.209998999999996</v>
      </c>
      <c r="E194" s="6">
        <v>81.800003000000004</v>
      </c>
      <c r="F194" s="6">
        <v>79.430205999999998</v>
      </c>
      <c r="G194" s="6">
        <v>28457700</v>
      </c>
    </row>
    <row r="195" spans="1:7" x14ac:dyDescent="0.25">
      <c r="A195" s="5">
        <v>44844</v>
      </c>
      <c r="B195" s="6">
        <v>82.120002999999997</v>
      </c>
      <c r="C195" s="6">
        <v>82.82</v>
      </c>
      <c r="D195" s="6">
        <v>79.860000999999997</v>
      </c>
      <c r="E195" s="6">
        <v>80.120002999999997</v>
      </c>
      <c r="F195" s="6">
        <v>77.798866000000004</v>
      </c>
      <c r="G195" s="6">
        <v>23165800</v>
      </c>
    </row>
    <row r="196" spans="1:7" x14ac:dyDescent="0.25">
      <c r="A196" s="5">
        <v>44845</v>
      </c>
      <c r="B196" s="6">
        <v>78.620002999999997</v>
      </c>
      <c r="C196" s="6">
        <v>80.849997999999999</v>
      </c>
      <c r="D196" s="6">
        <v>78.290001000000004</v>
      </c>
      <c r="E196" s="6">
        <v>79.480002999999996</v>
      </c>
      <c r="F196" s="6">
        <v>77.177413999999999</v>
      </c>
      <c r="G196" s="6">
        <v>26921100</v>
      </c>
    </row>
    <row r="197" spans="1:7" x14ac:dyDescent="0.25">
      <c r="A197" s="5">
        <v>44846</v>
      </c>
      <c r="B197" s="6">
        <v>78.959998999999996</v>
      </c>
      <c r="C197" s="6">
        <v>80.680000000000007</v>
      </c>
      <c r="D197" s="6">
        <v>78.440002000000007</v>
      </c>
      <c r="E197" s="6">
        <v>80.120002999999997</v>
      </c>
      <c r="F197" s="6">
        <v>77.798866000000004</v>
      </c>
      <c r="G197" s="6">
        <v>20551200</v>
      </c>
    </row>
    <row r="198" spans="1:7" x14ac:dyDescent="0.25">
      <c r="A198" s="5">
        <v>44847</v>
      </c>
      <c r="B198" s="6">
        <v>79.069999999999993</v>
      </c>
      <c r="C198" s="6">
        <v>83.709998999999996</v>
      </c>
      <c r="D198" s="6">
        <v>79.050003000000004</v>
      </c>
      <c r="E198" s="6">
        <v>83.389999000000003</v>
      </c>
      <c r="F198" s="6">
        <v>80.974136000000001</v>
      </c>
      <c r="G198" s="6">
        <v>35067400</v>
      </c>
    </row>
    <row r="199" spans="1:7" x14ac:dyDescent="0.25">
      <c r="A199" s="5">
        <v>44848</v>
      </c>
      <c r="B199" s="6">
        <v>82.480002999999996</v>
      </c>
      <c r="C199" s="6">
        <v>83.669998000000007</v>
      </c>
      <c r="D199" s="6">
        <v>80.120002999999997</v>
      </c>
      <c r="E199" s="6">
        <v>80.279999000000004</v>
      </c>
      <c r="F199" s="6">
        <v>77.954230999999993</v>
      </c>
      <c r="G199" s="6">
        <v>26747300</v>
      </c>
    </row>
    <row r="200" spans="1:7" x14ac:dyDescent="0.25">
      <c r="A200" s="5">
        <v>44851</v>
      </c>
      <c r="B200" s="6">
        <v>81.540001000000004</v>
      </c>
      <c r="C200" s="6">
        <v>82.620002999999997</v>
      </c>
      <c r="D200" s="6">
        <v>81.050003000000004</v>
      </c>
      <c r="E200" s="6">
        <v>81.279999000000004</v>
      </c>
      <c r="F200" s="6">
        <v>78.925262000000004</v>
      </c>
      <c r="G200" s="6">
        <v>18994200</v>
      </c>
    </row>
    <row r="201" spans="1:7" x14ac:dyDescent="0.25">
      <c r="A201" s="5">
        <v>44852</v>
      </c>
      <c r="B201" s="6">
        <v>81.949996999999996</v>
      </c>
      <c r="C201" s="6">
        <v>82.75</v>
      </c>
      <c r="D201" s="6">
        <v>80.410004000000001</v>
      </c>
      <c r="E201" s="6">
        <v>81.989998</v>
      </c>
      <c r="F201" s="6">
        <v>79.614684999999994</v>
      </c>
      <c r="G201" s="6">
        <v>25187900</v>
      </c>
    </row>
    <row r="202" spans="1:7" x14ac:dyDescent="0.25">
      <c r="A202" s="5">
        <v>44853</v>
      </c>
      <c r="B202" s="6">
        <v>82.230002999999996</v>
      </c>
      <c r="C202" s="6">
        <v>84.720000999999996</v>
      </c>
      <c r="D202" s="6">
        <v>82.199996999999996</v>
      </c>
      <c r="E202" s="6">
        <v>84.410004000000001</v>
      </c>
      <c r="F202" s="6">
        <v>81.964591999999996</v>
      </c>
      <c r="G202" s="6">
        <v>31263800</v>
      </c>
    </row>
    <row r="203" spans="1:7" x14ac:dyDescent="0.25">
      <c r="A203" s="5">
        <v>44854</v>
      </c>
      <c r="B203" s="6">
        <v>85.050003000000004</v>
      </c>
      <c r="C203" s="6">
        <v>85.830001999999993</v>
      </c>
      <c r="D203" s="6">
        <v>83.980002999999996</v>
      </c>
      <c r="E203" s="6">
        <v>84.489998</v>
      </c>
      <c r="F203" s="6">
        <v>82.042266999999995</v>
      </c>
      <c r="G203" s="6">
        <v>25261800</v>
      </c>
    </row>
    <row r="204" spans="1:7" x14ac:dyDescent="0.25">
      <c r="A204" s="5">
        <v>44855</v>
      </c>
      <c r="B204" s="6">
        <v>84.959998999999996</v>
      </c>
      <c r="C204" s="6">
        <v>87.099997999999999</v>
      </c>
      <c r="D204" s="6">
        <v>84.739998</v>
      </c>
      <c r="E204" s="6">
        <v>86.93</v>
      </c>
      <c r="F204" s="6">
        <v>84.411582999999993</v>
      </c>
      <c r="G204" s="6">
        <v>25274200</v>
      </c>
    </row>
    <row r="205" spans="1:7" x14ac:dyDescent="0.25">
      <c r="A205" s="5">
        <v>44858</v>
      </c>
      <c r="B205" s="6">
        <v>86.879997000000003</v>
      </c>
      <c r="C205" s="6">
        <v>87.949996999999996</v>
      </c>
      <c r="D205" s="6">
        <v>86.410004000000001</v>
      </c>
      <c r="E205" s="6">
        <v>87.339995999999999</v>
      </c>
      <c r="F205" s="6">
        <v>84.809700000000007</v>
      </c>
      <c r="G205" s="6">
        <v>22496000</v>
      </c>
    </row>
    <row r="206" spans="1:7" x14ac:dyDescent="0.25">
      <c r="A206" s="5">
        <v>44859</v>
      </c>
      <c r="B206" s="6">
        <v>87</v>
      </c>
      <c r="C206" s="6">
        <v>87.830001999999993</v>
      </c>
      <c r="D206" s="6">
        <v>86.529999000000004</v>
      </c>
      <c r="E206" s="6">
        <v>87.43</v>
      </c>
      <c r="F206" s="6">
        <v>84.897094999999993</v>
      </c>
      <c r="G206" s="6">
        <v>18841800</v>
      </c>
    </row>
    <row r="207" spans="1:7" x14ac:dyDescent="0.25">
      <c r="A207" s="5">
        <v>44860</v>
      </c>
      <c r="B207" s="6">
        <v>87.760002</v>
      </c>
      <c r="C207" s="6">
        <v>89.32</v>
      </c>
      <c r="D207" s="6">
        <v>87.699996999999996</v>
      </c>
      <c r="E207" s="6">
        <v>88.620002999999997</v>
      </c>
      <c r="F207" s="6">
        <v>86.052627999999999</v>
      </c>
      <c r="G207" s="6">
        <v>22706500</v>
      </c>
    </row>
    <row r="208" spans="1:7" x14ac:dyDescent="0.25">
      <c r="A208" s="5">
        <v>44861</v>
      </c>
      <c r="B208" s="6">
        <v>89.839995999999999</v>
      </c>
      <c r="C208" s="6">
        <v>90.440002000000007</v>
      </c>
      <c r="D208" s="6">
        <v>88.669998000000007</v>
      </c>
      <c r="E208" s="6">
        <v>88.940002000000007</v>
      </c>
      <c r="F208" s="6">
        <v>86.363358000000005</v>
      </c>
      <c r="G208" s="6">
        <v>25010600</v>
      </c>
    </row>
    <row r="209" spans="1:7" x14ac:dyDescent="0.25">
      <c r="A209" s="5">
        <v>44862</v>
      </c>
      <c r="B209" s="6">
        <v>89.900002000000001</v>
      </c>
      <c r="C209" s="6">
        <v>90.629997000000003</v>
      </c>
      <c r="D209" s="6">
        <v>87.650002000000001</v>
      </c>
      <c r="E209" s="6">
        <v>89.25</v>
      </c>
      <c r="F209" s="6">
        <v>86.664367999999996</v>
      </c>
      <c r="G209" s="6">
        <v>24664000</v>
      </c>
    </row>
    <row r="210" spans="1:7" x14ac:dyDescent="0.25">
      <c r="A210" s="5">
        <v>44865</v>
      </c>
      <c r="B210" s="6">
        <v>88.370002999999997</v>
      </c>
      <c r="C210" s="6">
        <v>91.18</v>
      </c>
      <c r="D210" s="6">
        <v>88.269997000000004</v>
      </c>
      <c r="E210" s="6">
        <v>90</v>
      </c>
      <c r="F210" s="6">
        <v>87.392639000000003</v>
      </c>
      <c r="G210" s="6">
        <v>29760400</v>
      </c>
    </row>
    <row r="211" spans="1:7" x14ac:dyDescent="0.25">
      <c r="A211" s="5">
        <v>44866</v>
      </c>
      <c r="B211" s="6">
        <v>91.510002</v>
      </c>
      <c r="C211" s="6">
        <v>91.550003000000004</v>
      </c>
      <c r="D211" s="6">
        <v>90.32</v>
      </c>
      <c r="E211" s="6">
        <v>90.870002999999997</v>
      </c>
      <c r="F211" s="6">
        <v>88.237433999999993</v>
      </c>
      <c r="G211" s="6">
        <v>21755400</v>
      </c>
    </row>
    <row r="212" spans="1:7" x14ac:dyDescent="0.25">
      <c r="A212" s="5">
        <v>44867</v>
      </c>
      <c r="B212" s="6">
        <v>90.580001999999993</v>
      </c>
      <c r="C212" s="6">
        <v>91.050003000000004</v>
      </c>
      <c r="D212" s="6">
        <v>88.470000999999996</v>
      </c>
      <c r="E212" s="6">
        <v>88.68</v>
      </c>
      <c r="F212" s="6">
        <v>86.110878</v>
      </c>
      <c r="G212" s="6">
        <v>28249600</v>
      </c>
    </row>
    <row r="213" spans="1:7" x14ac:dyDescent="0.25">
      <c r="A213" s="5">
        <v>44868</v>
      </c>
      <c r="B213" s="6">
        <v>88.139999000000003</v>
      </c>
      <c r="C213" s="6">
        <v>90.830001999999993</v>
      </c>
      <c r="D213" s="6">
        <v>87.889999000000003</v>
      </c>
      <c r="E213" s="6">
        <v>90.32</v>
      </c>
      <c r="F213" s="6">
        <v>87.703368999999995</v>
      </c>
      <c r="G213" s="6">
        <v>26817200</v>
      </c>
    </row>
    <row r="214" spans="1:7" x14ac:dyDescent="0.25">
      <c r="A214" s="5">
        <v>44869</v>
      </c>
      <c r="B214" s="6">
        <v>92.330001999999993</v>
      </c>
      <c r="C214" s="6">
        <v>93.019997000000004</v>
      </c>
      <c r="D214" s="6">
        <v>90.139999000000003</v>
      </c>
      <c r="E214" s="6">
        <v>91.419998000000007</v>
      </c>
      <c r="F214" s="6">
        <v>88.771491999999995</v>
      </c>
      <c r="G214" s="6">
        <v>30295300</v>
      </c>
    </row>
    <row r="215" spans="1:7" x14ac:dyDescent="0.25">
      <c r="A215" s="5">
        <v>44872</v>
      </c>
      <c r="B215" s="6">
        <v>91.610000999999997</v>
      </c>
      <c r="C215" s="6">
        <v>93.279999000000004</v>
      </c>
      <c r="D215" s="6">
        <v>91.449996999999996</v>
      </c>
      <c r="E215" s="6">
        <v>92.989998</v>
      </c>
      <c r="F215" s="6">
        <v>90.296013000000002</v>
      </c>
      <c r="G215" s="6">
        <v>19387700</v>
      </c>
    </row>
    <row r="216" spans="1:7" x14ac:dyDescent="0.25">
      <c r="A216" s="5">
        <v>44873</v>
      </c>
      <c r="B216" s="6">
        <v>92.809997999999993</v>
      </c>
      <c r="C216" s="6">
        <v>93.480002999999996</v>
      </c>
      <c r="D216" s="6">
        <v>91.940002000000007</v>
      </c>
      <c r="E216" s="6">
        <v>93.080001999999993</v>
      </c>
      <c r="F216" s="6">
        <v>90.383408000000003</v>
      </c>
      <c r="G216" s="6">
        <v>21859300</v>
      </c>
    </row>
    <row r="217" spans="1:7" x14ac:dyDescent="0.25">
      <c r="A217" s="5">
        <v>44874</v>
      </c>
      <c r="B217" s="6">
        <v>91.82</v>
      </c>
      <c r="C217" s="6">
        <v>92.110000999999997</v>
      </c>
      <c r="D217" s="6">
        <v>88.330001999999993</v>
      </c>
      <c r="E217" s="6">
        <v>88.529999000000004</v>
      </c>
      <c r="F217" s="6">
        <v>85.965225000000004</v>
      </c>
      <c r="G217" s="6">
        <v>31514000</v>
      </c>
    </row>
    <row r="218" spans="1:7" x14ac:dyDescent="0.25">
      <c r="A218" s="5">
        <v>44875</v>
      </c>
      <c r="B218" s="6">
        <v>90.360000999999997</v>
      </c>
      <c r="C218" s="6">
        <v>90.599997999999999</v>
      </c>
      <c r="D218" s="6">
        <v>88.5</v>
      </c>
      <c r="E218" s="6">
        <v>90.5</v>
      </c>
      <c r="F218" s="6">
        <v>87.878151000000003</v>
      </c>
      <c r="G218" s="6">
        <v>29244100</v>
      </c>
    </row>
    <row r="219" spans="1:7" x14ac:dyDescent="0.25">
      <c r="A219" s="5">
        <v>44876</v>
      </c>
      <c r="B219" s="6">
        <v>92.230002999999996</v>
      </c>
      <c r="C219" s="6">
        <v>93.610000999999997</v>
      </c>
      <c r="D219" s="6">
        <v>92.010002</v>
      </c>
      <c r="E219" s="6">
        <v>93.129997000000003</v>
      </c>
      <c r="F219" s="6">
        <v>90.431952999999993</v>
      </c>
      <c r="G219" s="6">
        <v>25541300</v>
      </c>
    </row>
    <row r="220" spans="1:7" x14ac:dyDescent="0.25">
      <c r="A220" s="5">
        <v>44879</v>
      </c>
      <c r="B220" s="6">
        <v>92.860000999999997</v>
      </c>
      <c r="C220" s="6">
        <v>94.709998999999996</v>
      </c>
      <c r="D220" s="6">
        <v>92.849997999999999</v>
      </c>
      <c r="E220" s="6">
        <v>93.099997999999999</v>
      </c>
      <c r="F220" s="6">
        <v>90.402832000000004</v>
      </c>
      <c r="G220" s="6">
        <v>23122600</v>
      </c>
    </row>
    <row r="221" spans="1:7" x14ac:dyDescent="0.25">
      <c r="A221" s="5">
        <v>44880</v>
      </c>
      <c r="B221" s="6">
        <v>93.449996999999996</v>
      </c>
      <c r="C221" s="6">
        <v>94.32</v>
      </c>
      <c r="D221" s="6">
        <v>92.839995999999999</v>
      </c>
      <c r="E221" s="6">
        <v>94.080001999999993</v>
      </c>
      <c r="F221" s="6">
        <v>91.354438999999999</v>
      </c>
      <c r="G221" s="6">
        <v>25771100</v>
      </c>
    </row>
    <row r="222" spans="1:7" x14ac:dyDescent="0.25">
      <c r="A222" s="5">
        <v>44881</v>
      </c>
      <c r="B222" s="6">
        <v>93.239998</v>
      </c>
      <c r="C222" s="6">
        <v>93.809997999999993</v>
      </c>
      <c r="D222" s="6">
        <v>91.68</v>
      </c>
      <c r="E222" s="6">
        <v>92.160004000000001</v>
      </c>
      <c r="F222" s="6">
        <v>89.490074000000007</v>
      </c>
      <c r="G222" s="6">
        <v>23638600</v>
      </c>
    </row>
    <row r="223" spans="1:7" x14ac:dyDescent="0.25">
      <c r="A223" s="5">
        <v>44882</v>
      </c>
      <c r="B223" s="6">
        <v>90.75</v>
      </c>
      <c r="C223" s="6">
        <v>92.440002000000007</v>
      </c>
      <c r="D223" s="6">
        <v>90.279999000000004</v>
      </c>
      <c r="E223" s="6">
        <v>92.360000999999997</v>
      </c>
      <c r="F223" s="6">
        <v>89.684273000000005</v>
      </c>
      <c r="G223" s="6">
        <v>21429900</v>
      </c>
    </row>
    <row r="224" spans="1:7" x14ac:dyDescent="0.25">
      <c r="A224" s="5">
        <v>44883</v>
      </c>
      <c r="B224" s="6">
        <v>90.650002000000001</v>
      </c>
      <c r="C224" s="6">
        <v>91.879997000000003</v>
      </c>
      <c r="D224" s="6">
        <v>89.510002</v>
      </c>
      <c r="E224" s="6">
        <v>91.629997000000003</v>
      </c>
      <c r="F224" s="6">
        <v>88.975418000000005</v>
      </c>
      <c r="G224" s="6">
        <v>23683100</v>
      </c>
    </row>
    <row r="225" spans="1:7" x14ac:dyDescent="0.25">
      <c r="A225" s="5">
        <v>44886</v>
      </c>
      <c r="B225" s="6">
        <v>89.639999000000003</v>
      </c>
      <c r="C225" s="6">
        <v>90.629997000000003</v>
      </c>
      <c r="D225" s="6">
        <v>87.290001000000004</v>
      </c>
      <c r="E225" s="6">
        <v>90.389999000000003</v>
      </c>
      <c r="F225" s="6">
        <v>87.771338999999998</v>
      </c>
      <c r="G225" s="6">
        <v>42576800</v>
      </c>
    </row>
    <row r="226" spans="1:7" x14ac:dyDescent="0.25">
      <c r="A226" s="5">
        <v>44887</v>
      </c>
      <c r="B226" s="6">
        <v>91.519997000000004</v>
      </c>
      <c r="C226" s="6">
        <v>93.43</v>
      </c>
      <c r="D226" s="6">
        <v>91.099997999999999</v>
      </c>
      <c r="E226" s="6">
        <v>93.220000999999996</v>
      </c>
      <c r="F226" s="6">
        <v>90.519356000000002</v>
      </c>
      <c r="G226" s="6">
        <v>26877500</v>
      </c>
    </row>
    <row r="227" spans="1:7" x14ac:dyDescent="0.25">
      <c r="A227" s="5">
        <v>44888</v>
      </c>
      <c r="B227" s="6">
        <v>91.529999000000004</v>
      </c>
      <c r="C227" s="6">
        <v>92.800003000000004</v>
      </c>
      <c r="D227" s="6">
        <v>91.190002000000007</v>
      </c>
      <c r="E227" s="6">
        <v>92.209998999999996</v>
      </c>
      <c r="F227" s="6">
        <v>89.538605000000004</v>
      </c>
      <c r="G227" s="6">
        <v>20598700</v>
      </c>
    </row>
    <row r="228" spans="1:7" x14ac:dyDescent="0.25">
      <c r="A228" s="5">
        <v>44890</v>
      </c>
      <c r="B228" s="6">
        <v>92.269997000000004</v>
      </c>
      <c r="C228" s="6">
        <v>92.919998000000007</v>
      </c>
      <c r="D228" s="6">
        <v>91.709998999999996</v>
      </c>
      <c r="E228" s="6">
        <v>91.870002999999997</v>
      </c>
      <c r="F228" s="6">
        <v>89.208466000000001</v>
      </c>
      <c r="G228" s="6">
        <v>7591300</v>
      </c>
    </row>
    <row r="229" spans="1:7" x14ac:dyDescent="0.25">
      <c r="A229" s="5">
        <v>44893</v>
      </c>
      <c r="B229" s="6">
        <v>89.620002999999997</v>
      </c>
      <c r="C229" s="6">
        <v>90.75</v>
      </c>
      <c r="D229" s="6">
        <v>89.050003000000004</v>
      </c>
      <c r="E229" s="6">
        <v>89.349997999999999</v>
      </c>
      <c r="F229" s="6">
        <v>86.761466999999996</v>
      </c>
      <c r="G229" s="6">
        <v>29131200</v>
      </c>
    </row>
    <row r="230" spans="1:7" x14ac:dyDescent="0.25">
      <c r="A230" s="5">
        <v>44894</v>
      </c>
      <c r="B230" s="6">
        <v>90.339995999999999</v>
      </c>
      <c r="C230" s="6">
        <v>91.230002999999996</v>
      </c>
      <c r="D230" s="6">
        <v>90.010002</v>
      </c>
      <c r="E230" s="6">
        <v>90.699996999999996</v>
      </c>
      <c r="F230" s="6">
        <v>88.072356999999997</v>
      </c>
      <c r="G230" s="6">
        <v>19024200</v>
      </c>
    </row>
    <row r="231" spans="1:7" x14ac:dyDescent="0.25">
      <c r="A231" s="5">
        <v>44895</v>
      </c>
      <c r="B231" s="6">
        <v>91.709998999999996</v>
      </c>
      <c r="C231" s="6">
        <v>91.889999000000003</v>
      </c>
      <c r="D231" s="6">
        <v>89.720000999999996</v>
      </c>
      <c r="E231" s="6">
        <v>91.150002000000001</v>
      </c>
      <c r="F231" s="6">
        <v>88.509315000000001</v>
      </c>
      <c r="G231" s="6">
        <v>21915100</v>
      </c>
    </row>
    <row r="232" spans="1:7" x14ac:dyDescent="0.25">
      <c r="A232" s="5">
        <v>44896</v>
      </c>
      <c r="B232" s="6">
        <v>91.790001000000004</v>
      </c>
      <c r="C232" s="6">
        <v>92.25</v>
      </c>
      <c r="D232" s="6">
        <v>90.540001000000004</v>
      </c>
      <c r="E232" s="6">
        <v>90.849997999999999</v>
      </c>
      <c r="F232" s="6">
        <v>88.218018000000001</v>
      </c>
      <c r="G232" s="6">
        <v>19451000</v>
      </c>
    </row>
    <row r="233" spans="1:7" x14ac:dyDescent="0.25">
      <c r="A233" s="5">
        <v>44897</v>
      </c>
      <c r="B233" s="6">
        <v>90.220000999999996</v>
      </c>
      <c r="C233" s="6">
        <v>91.379997000000003</v>
      </c>
      <c r="D233" s="6">
        <v>89.779999000000004</v>
      </c>
      <c r="E233" s="6">
        <v>90.309997999999993</v>
      </c>
      <c r="F233" s="6">
        <v>87.693657000000002</v>
      </c>
      <c r="G233" s="6">
        <v>18385000</v>
      </c>
    </row>
    <row r="234" spans="1:7" x14ac:dyDescent="0.25">
      <c r="A234" s="5">
        <v>44900</v>
      </c>
      <c r="B234" s="6">
        <v>91.199996999999996</v>
      </c>
      <c r="C234" s="6">
        <v>91.559997999999993</v>
      </c>
      <c r="D234" s="6">
        <v>86.879997000000003</v>
      </c>
      <c r="E234" s="6">
        <v>87.629997000000003</v>
      </c>
      <c r="F234" s="6">
        <v>85.091301000000001</v>
      </c>
      <c r="G234" s="6">
        <v>25876900</v>
      </c>
    </row>
    <row r="235" spans="1:7" x14ac:dyDescent="0.25">
      <c r="A235" s="5">
        <v>44901</v>
      </c>
      <c r="B235" s="6">
        <v>87.080001999999993</v>
      </c>
      <c r="C235" s="6">
        <v>88.129997000000003</v>
      </c>
      <c r="D235" s="6">
        <v>84.730002999999996</v>
      </c>
      <c r="E235" s="6">
        <v>85.32</v>
      </c>
      <c r="F235" s="6">
        <v>82.848220999999995</v>
      </c>
      <c r="G235" s="6">
        <v>32465100</v>
      </c>
    </row>
    <row r="236" spans="1:7" x14ac:dyDescent="0.25">
      <c r="A236" s="5">
        <v>44902</v>
      </c>
      <c r="B236" s="6">
        <v>85.300003000000004</v>
      </c>
      <c r="C236" s="6">
        <v>86.419998000000007</v>
      </c>
      <c r="D236" s="6">
        <v>84.370002999999997</v>
      </c>
      <c r="E236" s="6">
        <v>85.120002999999997</v>
      </c>
      <c r="F236" s="6">
        <v>82.654015000000001</v>
      </c>
      <c r="G236" s="6">
        <v>24447100</v>
      </c>
    </row>
    <row r="237" spans="1:7" x14ac:dyDescent="0.25">
      <c r="A237" s="5">
        <v>44903</v>
      </c>
      <c r="B237" s="6">
        <v>87.029999000000004</v>
      </c>
      <c r="C237" s="6">
        <v>87.220000999999996</v>
      </c>
      <c r="D237" s="6">
        <v>84.269997000000004</v>
      </c>
      <c r="E237" s="6">
        <v>84.739998</v>
      </c>
      <c r="F237" s="6">
        <v>82.285026999999999</v>
      </c>
      <c r="G237" s="6">
        <v>25640400</v>
      </c>
    </row>
    <row r="238" spans="1:7" x14ac:dyDescent="0.25">
      <c r="A238" s="5">
        <v>44904</v>
      </c>
      <c r="B238" s="6">
        <v>84.470000999999996</v>
      </c>
      <c r="C238" s="6">
        <v>85.400002000000001</v>
      </c>
      <c r="D238" s="6">
        <v>82.650002000000001</v>
      </c>
      <c r="E238" s="6">
        <v>82.68</v>
      </c>
      <c r="F238" s="6">
        <v>80.284698000000006</v>
      </c>
      <c r="G238" s="6">
        <v>24048900</v>
      </c>
    </row>
    <row r="239" spans="1:7" x14ac:dyDescent="0.25">
      <c r="A239" s="5">
        <v>44907</v>
      </c>
      <c r="B239" s="6">
        <v>83.150002000000001</v>
      </c>
      <c r="C239" s="6">
        <v>85.050003000000004</v>
      </c>
      <c r="D239" s="6">
        <v>82.830001999999993</v>
      </c>
      <c r="E239" s="6">
        <v>84.849997999999999</v>
      </c>
      <c r="F239" s="6">
        <v>82.391829999999999</v>
      </c>
      <c r="G239" s="6">
        <v>21092400</v>
      </c>
    </row>
    <row r="240" spans="1:7" x14ac:dyDescent="0.25">
      <c r="A240" s="5">
        <v>44908</v>
      </c>
      <c r="B240" s="6">
        <v>86.5</v>
      </c>
      <c r="C240" s="6">
        <v>87.18</v>
      </c>
      <c r="D240" s="6">
        <v>85.779999000000004</v>
      </c>
      <c r="E240" s="6">
        <v>86.459998999999996</v>
      </c>
      <c r="F240" s="6">
        <v>83.955200000000005</v>
      </c>
      <c r="G240" s="6">
        <v>27278700</v>
      </c>
    </row>
    <row r="241" spans="1:7" x14ac:dyDescent="0.25">
      <c r="A241" s="5">
        <v>44909</v>
      </c>
      <c r="B241" s="6">
        <v>87.050003000000004</v>
      </c>
      <c r="C241" s="6">
        <v>87.360000999999997</v>
      </c>
      <c r="D241" s="6">
        <v>85.160004000000001</v>
      </c>
      <c r="E241" s="6">
        <v>85.93</v>
      </c>
      <c r="F241" s="6">
        <v>83.440551999999997</v>
      </c>
      <c r="G241" s="6">
        <v>26337800</v>
      </c>
    </row>
    <row r="242" spans="1:7" x14ac:dyDescent="0.25">
      <c r="A242" s="5">
        <v>44910</v>
      </c>
      <c r="B242" s="6">
        <v>85.18</v>
      </c>
      <c r="C242" s="6">
        <v>85.610000999999997</v>
      </c>
      <c r="D242" s="6">
        <v>83.959998999999996</v>
      </c>
      <c r="E242" s="6">
        <v>85.410004000000001</v>
      </c>
      <c r="F242" s="6">
        <v>82.935615999999996</v>
      </c>
      <c r="G242" s="6">
        <v>20203300</v>
      </c>
    </row>
    <row r="243" spans="1:7" x14ac:dyDescent="0.25">
      <c r="A243" s="5">
        <v>44911</v>
      </c>
      <c r="B243" s="6">
        <v>83.800003000000004</v>
      </c>
      <c r="C243" s="6">
        <v>84.760002</v>
      </c>
      <c r="D243" s="6">
        <v>83.209998999999996</v>
      </c>
      <c r="E243" s="6">
        <v>84.360000999999997</v>
      </c>
      <c r="F243" s="6">
        <v>81.916031000000004</v>
      </c>
      <c r="G243" s="6">
        <v>29550500</v>
      </c>
    </row>
    <row r="244" spans="1:7" x14ac:dyDescent="0.25">
      <c r="A244" s="5">
        <v>44914</v>
      </c>
      <c r="B244" s="6">
        <v>84.379997000000003</v>
      </c>
      <c r="C244" s="6">
        <v>84.650002000000001</v>
      </c>
      <c r="D244" s="6">
        <v>82.879997000000003</v>
      </c>
      <c r="E244" s="6">
        <v>83.489998</v>
      </c>
      <c r="F244" s="6">
        <v>81.906227000000001</v>
      </c>
      <c r="G244" s="6">
        <v>18418300</v>
      </c>
    </row>
    <row r="245" spans="1:7" x14ac:dyDescent="0.25">
      <c r="A245" s="5">
        <v>44915</v>
      </c>
      <c r="B245" s="6">
        <v>83.75</v>
      </c>
      <c r="C245" s="6">
        <v>85.290001000000004</v>
      </c>
      <c r="D245" s="6">
        <v>83.43</v>
      </c>
      <c r="E245" s="6">
        <v>84.75</v>
      </c>
      <c r="F245" s="6">
        <v>83.142325999999997</v>
      </c>
      <c r="G245" s="6">
        <v>14296500</v>
      </c>
    </row>
    <row r="246" spans="1:7" x14ac:dyDescent="0.25">
      <c r="A246" s="5">
        <v>44916</v>
      </c>
      <c r="B246" s="6">
        <v>86.480002999999996</v>
      </c>
      <c r="C246" s="6">
        <v>86.75</v>
      </c>
      <c r="D246" s="6">
        <v>85.209998999999996</v>
      </c>
      <c r="E246" s="6">
        <v>86.360000999999997</v>
      </c>
      <c r="F246" s="6">
        <v>84.721778999999998</v>
      </c>
      <c r="G246" s="6">
        <v>17029100</v>
      </c>
    </row>
    <row r="247" spans="1:7" x14ac:dyDescent="0.25">
      <c r="A247" s="5">
        <v>44917</v>
      </c>
      <c r="B247" s="6">
        <v>86.449996999999996</v>
      </c>
      <c r="C247" s="6">
        <v>86.5</v>
      </c>
      <c r="D247" s="6">
        <v>82.68</v>
      </c>
      <c r="E247" s="6">
        <v>84.370002999999997</v>
      </c>
      <c r="F247" s="6">
        <v>82.769531000000001</v>
      </c>
      <c r="G247" s="6">
        <v>18679700</v>
      </c>
    </row>
    <row r="248" spans="1:7" x14ac:dyDescent="0.25">
      <c r="A248" s="5">
        <v>44918</v>
      </c>
      <c r="B248" s="6">
        <v>85.489998</v>
      </c>
      <c r="C248" s="6">
        <v>87.080001999999993</v>
      </c>
      <c r="D248" s="6">
        <v>85.050003000000004</v>
      </c>
      <c r="E248" s="6">
        <v>87.059997999999993</v>
      </c>
      <c r="F248" s="6">
        <v>85.408501000000001</v>
      </c>
      <c r="G248" s="6">
        <v>14815000</v>
      </c>
    </row>
    <row r="249" spans="1:7" x14ac:dyDescent="0.25">
      <c r="A249" s="5">
        <v>44922</v>
      </c>
      <c r="B249" s="6">
        <v>87.440002000000007</v>
      </c>
      <c r="C249" s="6">
        <v>88.360000999999997</v>
      </c>
      <c r="D249" s="6">
        <v>87.120002999999997</v>
      </c>
      <c r="E249" s="6">
        <v>87.989998</v>
      </c>
      <c r="F249" s="6">
        <v>86.320862000000005</v>
      </c>
      <c r="G249" s="6">
        <v>16374600</v>
      </c>
    </row>
    <row r="250" spans="1:7" x14ac:dyDescent="0.25">
      <c r="A250" s="5">
        <v>44923</v>
      </c>
      <c r="B250" s="6">
        <v>87.870002999999997</v>
      </c>
      <c r="C250" s="6">
        <v>87.870002999999997</v>
      </c>
      <c r="D250" s="6">
        <v>85.75</v>
      </c>
      <c r="E250" s="6">
        <v>86.019997000000004</v>
      </c>
      <c r="F250" s="6">
        <v>84.388228999999995</v>
      </c>
      <c r="G250" s="6">
        <v>15919000</v>
      </c>
    </row>
    <row r="251" spans="1:7" x14ac:dyDescent="0.25">
      <c r="A251" s="5">
        <v>44924</v>
      </c>
      <c r="B251" s="6">
        <v>85.660004000000001</v>
      </c>
      <c r="C251" s="6">
        <v>87.309997999999993</v>
      </c>
      <c r="D251" s="6">
        <v>85.620002999999997</v>
      </c>
      <c r="E251" s="6">
        <v>86.919998000000007</v>
      </c>
      <c r="F251" s="6">
        <v>85.271156000000005</v>
      </c>
      <c r="G251" s="6">
        <v>13457900</v>
      </c>
    </row>
    <row r="252" spans="1:7" x14ac:dyDescent="0.25">
      <c r="A252" s="5">
        <v>44925</v>
      </c>
      <c r="B252" s="6">
        <v>86.459998999999996</v>
      </c>
      <c r="C252" s="6">
        <v>87.639999000000003</v>
      </c>
      <c r="D252" s="6">
        <v>86.449996999999996</v>
      </c>
      <c r="E252" s="6">
        <v>87.470000999999996</v>
      </c>
      <c r="F252" s="6">
        <v>85.810730000000007</v>
      </c>
      <c r="G252" s="6">
        <v>11330900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VaR_2_Stocks</vt:lpstr>
      <vt:lpstr>Historical_VAR_ES</vt:lpstr>
      <vt:lpstr>Undiversified_Marginal_VAR</vt:lpstr>
      <vt:lpstr>Delta_Normal_VaR</vt:lpstr>
      <vt:lpstr>Monte_Carlo</vt:lpstr>
      <vt:lpstr>Microsoft</vt:lpstr>
      <vt:lpstr>Energy_ETF_XLE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Kansal, Sachin [CCC-OT NE]</dc:creator>
  <cp:lastModifiedBy>Sachin Kansal</cp:lastModifiedBy>
  <dcterms:created xsi:type="dcterms:W3CDTF">2015-06-05T18:17:20Z</dcterms:created>
  <dcterms:modified xsi:type="dcterms:W3CDTF">2024-01-11T03:33:54Z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91669d-c62a-41f9-9790-e463798003d8_Enabled">
    <vt:lpwstr>true</vt:lpwstr>
  </property>
  <property fmtid="{D5CDD505-2E9C-101B-9397-08002B2CF9AE}" pid="3" name="MSIP_Label_d291669d-c62a-41f9-9790-e463798003d8_SetDate">
    <vt:lpwstr>2023-08-08T19:12:03Z</vt:lpwstr>
  </property>
  <property fmtid="{D5CDD505-2E9C-101B-9397-08002B2CF9AE}" pid="4" name="MSIP_Label_d291669d-c62a-41f9-9790-e463798003d8_Method">
    <vt:lpwstr>Privileged</vt:lpwstr>
  </property>
  <property fmtid="{D5CDD505-2E9C-101B-9397-08002B2CF9AE}" pid="5" name="MSIP_Label_d291669d-c62a-41f9-9790-e463798003d8_Name">
    <vt:lpwstr>Public</vt:lpwstr>
  </property>
  <property fmtid="{D5CDD505-2E9C-101B-9397-08002B2CF9AE}" pid="6" name="MSIP_Label_d291669d-c62a-41f9-9790-e463798003d8_SiteId">
    <vt:lpwstr>1771ae17-e764-4e0f-a476-d4184d79a5d9</vt:lpwstr>
  </property>
  <property fmtid="{D5CDD505-2E9C-101B-9397-08002B2CF9AE}" pid="7" name="MSIP_Label_d291669d-c62a-41f9-9790-e463798003d8_ActionId">
    <vt:lpwstr>fbbff733-a15e-4bf1-b421-38dad0fc9dec</vt:lpwstr>
  </property>
  <property fmtid="{D5CDD505-2E9C-101B-9397-08002B2CF9AE}" pid="8" name="MSIP_Label_d291669d-c62a-41f9-9790-e463798003d8_ContentBits">
    <vt:lpwstr>0</vt:lpwstr>
  </property>
</Properties>
</file>