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Jobs_2021_2022\MORGAN_STANLEY\"/>
    </mc:Choice>
  </mc:AlternateContent>
  <xr:revisionPtr revIDLastSave="0" documentId="13_ncr:1_{307B59A6-AAA2-40EE-9F4F-40553AB91D1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MVAR_Componen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B22" i="2"/>
  <c r="F20" i="2" s="1"/>
  <c r="E21" i="2"/>
  <c r="E20" i="2"/>
  <c r="G14" i="2"/>
  <c r="E13" i="2"/>
  <c r="G7" i="2"/>
  <c r="B7" i="2"/>
  <c r="F6" i="2"/>
  <c r="N9" i="2" s="1"/>
  <c r="E6" i="2"/>
  <c r="E5" i="2"/>
  <c r="N16" i="2" l="1"/>
  <c r="F21" i="2"/>
  <c r="N17" i="2" s="1"/>
  <c r="F5" i="2"/>
  <c r="F7" i="2" l="1"/>
  <c r="N10" i="2"/>
  <c r="N8" i="2"/>
  <c r="N11" i="2" s="1"/>
  <c r="N12" i="2" s="1"/>
  <c r="C7" i="2" s="1"/>
  <c r="E7" i="2" s="1"/>
  <c r="N18" i="2"/>
  <c r="N19" i="2" s="1"/>
  <c r="N20" i="2" s="1"/>
  <c r="C22" i="2" s="1"/>
  <c r="E22" i="2" s="1"/>
  <c r="H22" i="2" s="1"/>
  <c r="F22" i="2"/>
  <c r="I5" i="2" l="1"/>
  <c r="J5" i="2" s="1"/>
  <c r="I6" i="2"/>
  <c r="J6" i="2" s="1"/>
  <c r="H14" i="2"/>
  <c r="J7" i="2" l="1"/>
</calcChain>
</file>

<file path=xl/sharedStrings.xml><?xml version="1.0" encoding="utf-8"?>
<sst xmlns="http://schemas.openxmlformats.org/spreadsheetml/2006/main" count="44" uniqueCount="23">
  <si>
    <t>Marginal, Component, Incremental  VaR</t>
  </si>
  <si>
    <t>Position</t>
  </si>
  <si>
    <t>Amount</t>
  </si>
  <si>
    <t>Std Dev</t>
  </si>
  <si>
    <t>Z-Score
 (95%)</t>
  </si>
  <si>
    <t>Individual
 VaR</t>
  </si>
  <si>
    <t>Weight</t>
  </si>
  <si>
    <t>Correlation</t>
  </si>
  <si>
    <t>Beta</t>
  </si>
  <si>
    <t>Marginal VaR</t>
  </si>
  <si>
    <t>Component 
VaR</t>
  </si>
  <si>
    <t>XLE</t>
  </si>
  <si>
    <t>Microsoft</t>
  </si>
  <si>
    <t>Portfolio</t>
  </si>
  <si>
    <t>MVaR (A) = (VaR of Portfolio / Portfolio Value) * Beta (A)</t>
  </si>
  <si>
    <t>Beta (A) = Covariance (Return of A, Return of Portfolio) / Variance of Portfolio</t>
  </si>
  <si>
    <t>VaR</t>
  </si>
  <si>
    <t>Incremental 
VaR</t>
  </si>
  <si>
    <t>Variance</t>
  </si>
  <si>
    <t>Marginal VAR</t>
  </si>
  <si>
    <t>Component VaR = is the VaR of each component in the portfolio. It is the VaR contribution of each stock in the portfolio. VaR of individual components is equal to Portfolio VaR.</t>
  </si>
  <si>
    <t>Marginal VAR = applies to particular position. It is per unit change in portfolio VaR that occurs from an additional investment in that Portfolio.</t>
  </si>
  <si>
    <t>Incremental VaR = change in VaR after new position is added to Portfolio.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</si>
</sst>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_(* #,##0.0000_);_(* \(#,##0.0000\);_(* &quot;-&quot;??_);_(@_)"/>
    <numFmt numFmtId="167" formatCode="_(* #,##0.0000000_);_(* \(#,##0.0000000\);_(* &quot;-&quot;??_);_(@_)"/>
    <numFmt numFmtId="168" formatCode="_(* #,##0.000_);_(* \(#,##0.000\);_(* &quot;-&quot;??_);_(@_)"/>
    <numFmt numFmtId="169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2" applyNumberFormat="1" applyFont="1" applyBorder="1"/>
    <xf numFmtId="10" fontId="0" fillId="0" borderId="1" xfId="2" applyNumberFormat="1" applyFont="1" applyBorder="1" applyAlignment="1">
      <alignment horizontal="center"/>
    </xf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2" applyNumberFormat="1" applyFont="1" applyBorder="1" applyAlignment="1">
      <alignment horizontal="center"/>
    </xf>
    <xf numFmtId="166" fontId="0" fillId="0" borderId="1" xfId="2" applyNumberFormat="1" applyFont="1" applyBorder="1"/>
    <xf numFmtId="10" fontId="0" fillId="0" borderId="1" xfId="1" applyNumberFormat="1" applyFont="1" applyBorder="1" applyAlignment="1">
      <alignment horizontal="center"/>
    </xf>
    <xf numFmtId="0" fontId="2" fillId="3" borderId="1" xfId="0" applyFont="1" applyFill="1" applyBorder="1"/>
    <xf numFmtId="165" fontId="2" fillId="3" borderId="1" xfId="2" applyNumberFormat="1" applyFont="1" applyFill="1" applyBorder="1"/>
    <xf numFmtId="10" fontId="2" fillId="3" borderId="1" xfId="1" applyNumberFormat="1" applyFont="1" applyFill="1" applyBorder="1" applyAlignment="1">
      <alignment horizontal="center"/>
    </xf>
    <xf numFmtId="164" fontId="2" fillId="3" borderId="1" xfId="2" applyFont="1" applyFill="1" applyBorder="1" applyAlignment="1">
      <alignment horizontal="center"/>
    </xf>
    <xf numFmtId="164" fontId="2" fillId="4" borderId="1" xfId="2" applyFont="1" applyFill="1" applyBorder="1"/>
    <xf numFmtId="166" fontId="2" fillId="3" borderId="1" xfId="2" applyNumberFormat="1" applyFont="1" applyFill="1" applyBorder="1"/>
    <xf numFmtId="165" fontId="2" fillId="4" borderId="1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168" fontId="2" fillId="3" borderId="1" xfId="2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169" fontId="2" fillId="3" borderId="1" xfId="1" applyNumberFormat="1" applyFont="1" applyFill="1" applyBorder="1" applyAlignment="1">
      <alignment horizontal="center"/>
    </xf>
  </cellXfs>
  <cellStyles count="3">
    <cellStyle name="Comma 2" xfId="2" xr:uid="{91740E0B-1DBC-44E0-B6A8-F5EF5EEE8551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77186</xdr:colOff>
      <xdr:row>2</xdr:row>
      <xdr:rowOff>19050</xdr:rowOff>
    </xdr:from>
    <xdr:to>
      <xdr:col>22</xdr:col>
      <xdr:colOff>510240</xdr:colOff>
      <xdr:row>6</xdr:row>
      <xdr:rowOff>7136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616368-5D55-4972-8D84-21B613A2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986" y="476250"/>
          <a:ext cx="7310104" cy="940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6111-EB4E-4C6A-B7F4-80A12B6E85FD}">
  <dimension ref="A1:Q28"/>
  <sheetViews>
    <sheetView tabSelected="1" zoomScaleNormal="100" workbookViewId="0">
      <selection activeCell="J15" sqref="J15"/>
    </sheetView>
  </sheetViews>
  <sheetFormatPr defaultRowHeight="15" x14ac:dyDescent="0.25"/>
  <cols>
    <col min="1" max="1" width="9.42578125" bestFit="1" customWidth="1"/>
    <col min="2" max="2" width="8.140625" bestFit="1" customWidth="1"/>
    <col min="3" max="3" width="8.140625" style="21" bestFit="1" customWidth="1"/>
    <col min="4" max="4" width="7.5703125" style="21" bestFit="1" customWidth="1"/>
    <col min="5" max="5" width="9.85546875" bestFit="1" customWidth="1"/>
    <col min="6" max="6" width="9.140625" style="21"/>
    <col min="7" max="7" width="11" style="21" bestFit="1" customWidth="1"/>
    <col min="8" max="9" width="12.7109375" bestFit="1" customWidth="1"/>
    <col min="10" max="10" width="15.28515625" customWidth="1"/>
    <col min="14" max="14" width="11.7109375" bestFit="1" customWidth="1"/>
  </cols>
  <sheetData>
    <row r="1" spans="1:17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3" spans="1:17" s="4" customFormat="1" ht="30" x14ac:dyDescent="0.25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3" t="s">
        <v>10</v>
      </c>
      <c r="K3" s="2"/>
    </row>
    <row r="4" spans="1:17" x14ac:dyDescent="0.25">
      <c r="A4" s="5"/>
      <c r="B4" s="5"/>
      <c r="C4" s="6"/>
      <c r="D4" s="6"/>
      <c r="E4" s="5"/>
      <c r="F4" s="6"/>
      <c r="G4" s="6"/>
      <c r="H4" s="5"/>
      <c r="I4" s="5"/>
      <c r="J4" s="5"/>
      <c r="K4" s="5"/>
    </row>
    <row r="5" spans="1:17" x14ac:dyDescent="0.25">
      <c r="A5" s="5" t="s">
        <v>11</v>
      </c>
      <c r="B5" s="7">
        <v>-5000</v>
      </c>
      <c r="C5" s="8">
        <v>5.8000000000000003E-2</v>
      </c>
      <c r="D5" s="9">
        <v>1.65</v>
      </c>
      <c r="E5" s="10">
        <f>-(B5*C5*D5)</f>
        <v>478.5</v>
      </c>
      <c r="F5" s="9">
        <f>B5/B7</f>
        <v>-0.33333333333333331</v>
      </c>
      <c r="G5" s="11"/>
      <c r="H5" s="12">
        <v>-1.7549999999999999</v>
      </c>
      <c r="I5" s="12">
        <f>E7/B7 * H5</f>
        <v>-7.6155717021442318E-2</v>
      </c>
      <c r="J5" s="11">
        <f>I5 * F5 * B7</f>
        <v>380.7785851072116</v>
      </c>
      <c r="K5" s="7"/>
    </row>
    <row r="6" spans="1:17" x14ac:dyDescent="0.25">
      <c r="A6" s="5" t="s">
        <v>12</v>
      </c>
      <c r="B6" s="7">
        <v>20000</v>
      </c>
      <c r="C6" s="13">
        <v>1.2E-2</v>
      </c>
      <c r="D6" s="9">
        <v>1.65</v>
      </c>
      <c r="E6" s="10">
        <f>B6*C6*D6</f>
        <v>396</v>
      </c>
      <c r="F6" s="9">
        <f>B6/B7</f>
        <v>1.3333333333333333</v>
      </c>
      <c r="G6" s="11"/>
      <c r="H6" s="12">
        <v>0.311</v>
      </c>
      <c r="I6" s="12">
        <f>E7/B7 * H6</f>
        <v>1.3495400566192911E-2</v>
      </c>
      <c r="J6" s="11">
        <f>I6 * F6 * B7</f>
        <v>269.9080113238582</v>
      </c>
      <c r="K6" s="7"/>
    </row>
    <row r="7" spans="1:17" x14ac:dyDescent="0.25">
      <c r="A7" s="14" t="s">
        <v>13</v>
      </c>
      <c r="B7" s="15">
        <f>SUM(B5:B6)</f>
        <v>15000</v>
      </c>
      <c r="C7" s="16">
        <f>N12</f>
        <v>2.6299133910538657E-2</v>
      </c>
      <c r="D7" s="17">
        <v>1.65</v>
      </c>
      <c r="E7" s="18">
        <f>B7*C7*D7</f>
        <v>650.90356428583175</v>
      </c>
      <c r="F7" s="17">
        <f>SUM(F5:F6)</f>
        <v>1</v>
      </c>
      <c r="G7" s="17">
        <f>-10%</f>
        <v>-0.1</v>
      </c>
      <c r="H7" s="19"/>
      <c r="I7" s="15"/>
      <c r="J7" s="20">
        <f>SUM(J5:J6)</f>
        <v>650.6865964310698</v>
      </c>
      <c r="K7" s="15"/>
    </row>
    <row r="8" spans="1:17" x14ac:dyDescent="0.25">
      <c r="N8" s="22">
        <f>F5^2 * C5 ^ 2</f>
        <v>3.7377777777777778E-4</v>
      </c>
      <c r="P8" t="s">
        <v>14</v>
      </c>
    </row>
    <row r="9" spans="1:17" x14ac:dyDescent="0.25">
      <c r="N9" s="22">
        <f>F6^2 * C6^2</f>
        <v>2.5599999999999999E-4</v>
      </c>
    </row>
    <row r="10" spans="1:17" x14ac:dyDescent="0.25">
      <c r="N10" s="22">
        <f>2 * F5 * F6 * C5 * C6 * G7</f>
        <v>6.1866666666666675E-5</v>
      </c>
      <c r="P10" t="s">
        <v>15</v>
      </c>
    </row>
    <row r="11" spans="1:17" ht="30" x14ac:dyDescent="0.25">
      <c r="A11" s="2" t="s">
        <v>1</v>
      </c>
      <c r="B11" s="2" t="s">
        <v>2</v>
      </c>
      <c r="C11" s="2" t="s">
        <v>3</v>
      </c>
      <c r="D11" s="3" t="s">
        <v>4</v>
      </c>
      <c r="E11" s="2" t="s">
        <v>16</v>
      </c>
      <c r="F11" s="2" t="s">
        <v>6</v>
      </c>
      <c r="G11" s="2" t="s">
        <v>7</v>
      </c>
      <c r="H11" s="23" t="s">
        <v>17</v>
      </c>
      <c r="M11" t="s">
        <v>18</v>
      </c>
      <c r="N11" s="22">
        <f>SUM(N8:N10)</f>
        <v>6.916444444444444E-4</v>
      </c>
    </row>
    <row r="12" spans="1:17" x14ac:dyDescent="0.25">
      <c r="A12" s="5"/>
      <c r="B12" s="5"/>
      <c r="C12" s="6"/>
      <c r="D12" s="6"/>
      <c r="E12" s="5"/>
      <c r="F12" s="6"/>
      <c r="G12" s="6"/>
      <c r="H12" s="5"/>
      <c r="M12" t="s">
        <v>3</v>
      </c>
      <c r="N12" s="22">
        <f>N11^0.5</f>
        <v>2.6299133910538657E-2</v>
      </c>
    </row>
    <row r="13" spans="1:17" x14ac:dyDescent="0.25">
      <c r="A13" s="5" t="s">
        <v>11</v>
      </c>
      <c r="B13" s="7">
        <v>-5000</v>
      </c>
      <c r="C13" s="8">
        <v>5.8000000000000003E-2</v>
      </c>
      <c r="D13" s="9">
        <v>1.65</v>
      </c>
      <c r="E13" s="10">
        <f>-B13*C13*D13</f>
        <v>478.5</v>
      </c>
      <c r="F13" s="9">
        <v>1</v>
      </c>
      <c r="G13" s="11"/>
      <c r="H13" s="5"/>
    </row>
    <row r="14" spans="1:17" x14ac:dyDescent="0.25">
      <c r="A14" s="14" t="s">
        <v>13</v>
      </c>
      <c r="B14" s="15"/>
      <c r="C14" s="16"/>
      <c r="D14" s="17"/>
      <c r="E14" s="24"/>
      <c r="F14" s="17"/>
      <c r="G14" s="17">
        <f>-10%</f>
        <v>-0.1</v>
      </c>
      <c r="H14" s="17">
        <f>-(E7-E13)</f>
        <v>-172.40356428583175</v>
      </c>
    </row>
    <row r="16" spans="1:17" x14ac:dyDescent="0.25">
      <c r="N16" s="22">
        <f>F20^2 * C20 ^ 2</f>
        <v>5.3824000000000016E-4</v>
      </c>
    </row>
    <row r="17" spans="1:14" x14ac:dyDescent="0.25">
      <c r="N17" s="22">
        <f>F21^2 * C21 ^ 2</f>
        <v>2.8223999999999995E-4</v>
      </c>
    </row>
    <row r="18" spans="1:14" ht="30" x14ac:dyDescent="0.25">
      <c r="A18" s="2" t="s">
        <v>1</v>
      </c>
      <c r="B18" s="2" t="s">
        <v>2</v>
      </c>
      <c r="C18" s="2" t="s">
        <v>3</v>
      </c>
      <c r="D18" s="3" t="s">
        <v>4</v>
      </c>
      <c r="E18" s="2" t="s">
        <v>16</v>
      </c>
      <c r="F18" s="2" t="s">
        <v>6</v>
      </c>
      <c r="G18" s="2" t="s">
        <v>7</v>
      </c>
      <c r="H18" s="25" t="s">
        <v>19</v>
      </c>
      <c r="N18" s="22">
        <f>2 * F20 * F21 * G22 * C20 * C21</f>
        <v>7.7952000000000002E-5</v>
      </c>
    </row>
    <row r="19" spans="1:14" x14ac:dyDescent="0.25">
      <c r="A19" s="5"/>
      <c r="B19" s="5"/>
      <c r="C19" s="6"/>
      <c r="D19" s="6"/>
      <c r="E19" s="5"/>
      <c r="F19" s="6"/>
      <c r="G19" s="6"/>
      <c r="H19" s="5"/>
      <c r="M19" t="s">
        <v>18</v>
      </c>
      <c r="N19" s="22">
        <f>SUM(N16:N18)</f>
        <v>8.9843200000000022E-4</v>
      </c>
    </row>
    <row r="20" spans="1:14" x14ac:dyDescent="0.25">
      <c r="A20" s="5" t="s">
        <v>11</v>
      </c>
      <c r="B20" s="7">
        <v>-6000</v>
      </c>
      <c r="C20" s="8">
        <v>5.8000000000000003E-2</v>
      </c>
      <c r="D20" s="9">
        <v>1.65</v>
      </c>
      <c r="E20" s="10">
        <f>-(B20*C20*D20)</f>
        <v>574.19999999999993</v>
      </c>
      <c r="F20" s="9">
        <f>B20/B22</f>
        <v>-0.4</v>
      </c>
      <c r="G20" s="11"/>
      <c r="H20" s="5"/>
      <c r="M20" t="s">
        <v>3</v>
      </c>
      <c r="N20" s="22">
        <f>N19^0.5</f>
        <v>2.9973855274221903E-2</v>
      </c>
    </row>
    <row r="21" spans="1:14" x14ac:dyDescent="0.25">
      <c r="A21" s="5" t="s">
        <v>12</v>
      </c>
      <c r="B21" s="7">
        <v>21000</v>
      </c>
      <c r="C21" s="13">
        <v>1.2E-2</v>
      </c>
      <c r="D21" s="9">
        <v>1.65</v>
      </c>
      <c r="E21" s="10">
        <f>B21*C21*D21</f>
        <v>415.79999999999995</v>
      </c>
      <c r="F21" s="9">
        <f>B21/B22</f>
        <v>1.4</v>
      </c>
      <c r="G21" s="11"/>
      <c r="H21" s="5"/>
    </row>
    <row r="22" spans="1:14" x14ac:dyDescent="0.25">
      <c r="A22" s="14" t="s">
        <v>13</v>
      </c>
      <c r="B22" s="15">
        <f>SUM(B20:B21)</f>
        <v>15000</v>
      </c>
      <c r="C22" s="26">
        <f>N20</f>
        <v>2.9973855274221903E-2</v>
      </c>
      <c r="D22" s="17">
        <v>1.65</v>
      </c>
      <c r="E22" s="24">
        <f>B22*C22*D22</f>
        <v>741.85291803699204</v>
      </c>
      <c r="F22" s="17">
        <f>SUM(F20:F21)</f>
        <v>0.99999999999999989</v>
      </c>
      <c r="G22" s="17">
        <f>-10%</f>
        <v>-0.1</v>
      </c>
      <c r="H22" s="17">
        <f>E22-E7</f>
        <v>90.949353751160288</v>
      </c>
    </row>
    <row r="24" spans="1:14" x14ac:dyDescent="0.25">
      <c r="J24" t="s">
        <v>20</v>
      </c>
    </row>
    <row r="26" spans="1:14" x14ac:dyDescent="0.25">
      <c r="J26" t="s">
        <v>21</v>
      </c>
    </row>
    <row r="28" spans="1:14" x14ac:dyDescent="0.25">
      <c r="J28" t="s">
        <v>22</v>
      </c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MVAR_Component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Kansal</dc:creator>
  <cp:lastModifiedBy>Sachin Kansal</cp:lastModifiedBy>
  <dcterms:created xsi:type="dcterms:W3CDTF">2015-06-05T18:17:20Z</dcterms:created>
  <dcterms:modified xsi:type="dcterms:W3CDTF">2024-01-10T05:04:53Z</dcterms:modified>
</cp:coreProperties>
</file>