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acka\Downloads\"/>
    </mc:Choice>
  </mc:AlternateContent>
  <xr:revisionPtr revIDLastSave="0" documentId="13_ncr:1_{B649EC03-F018-48E4-A274-555E524142B8}" xr6:coauthVersionLast="47" xr6:coauthVersionMax="47" xr10:uidLastSave="{00000000-0000-0000-0000-000000000000}"/>
  <bookViews>
    <workbookView xWindow="-28920" yWindow="-120" windowWidth="29040" windowHeight="15720" tabRatio="520" xr2:uid="{00000000-000D-0000-FFFF-FFFF00000000}"/>
  </bookViews>
  <sheets>
    <sheet name="Stock_Basics" sheetId="1" r:id="rId1"/>
    <sheet name="Gordon_Growth_Model" sheetId="3" r:id="rId2"/>
    <sheet name="PE to PVGO" sheetId="4" r:id="rId3"/>
    <sheet name="NVIDIA_Valuatio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D5" i="4"/>
  <c r="C13" i="4"/>
  <c r="D11" i="4"/>
  <c r="C8" i="3"/>
  <c r="F6" i="3"/>
  <c r="I4" i="2"/>
  <c r="G7" i="2"/>
  <c r="I7" i="2" s="1"/>
  <c r="E11" i="2"/>
  <c r="G11" i="2" s="1"/>
  <c r="I11" i="2" s="1"/>
  <c r="E12" i="2"/>
  <c r="G12" i="2" s="1"/>
  <c r="I12" i="2" s="1"/>
  <c r="E13" i="2"/>
  <c r="G13" i="2" s="1"/>
  <c r="I13" i="2" s="1"/>
  <c r="E8" i="2"/>
  <c r="G8" i="2" s="1"/>
  <c r="I8" i="2" s="1"/>
  <c r="E9" i="2"/>
  <c r="G9" i="2" s="1"/>
  <c r="I9" i="2" s="1"/>
  <c r="E7" i="2"/>
  <c r="F4" i="2"/>
  <c r="G4" i="2" s="1"/>
  <c r="H4" i="2" s="1"/>
</calcChain>
</file>

<file path=xl/sharedStrings.xml><?xml version="1.0" encoding="utf-8"?>
<sst xmlns="http://schemas.openxmlformats.org/spreadsheetml/2006/main" count="65" uniqueCount="55">
  <si>
    <t>Beta</t>
  </si>
  <si>
    <t>Dividend Yield</t>
  </si>
  <si>
    <t xml:space="preserve">Net Income / Number of Shares Outstanding </t>
  </si>
  <si>
    <t>Price to Earnings Ratio</t>
  </si>
  <si>
    <t>Market Capitalization</t>
  </si>
  <si>
    <t>Stock Price / Earnings per share</t>
  </si>
  <si>
    <t>Dividend per annum / Stock Price</t>
  </si>
  <si>
    <t>Number of Shares Outstanding * Stock Price</t>
  </si>
  <si>
    <t>Net Profit Margin</t>
  </si>
  <si>
    <t>(Net Income / Revenue) * 100</t>
  </si>
  <si>
    <t xml:space="preserve">Ratios </t>
  </si>
  <si>
    <t>Formula / Description</t>
  </si>
  <si>
    <t>Change in stock price for 1% change in the index</t>
  </si>
  <si>
    <t>Earnings per share (EPS)</t>
  </si>
  <si>
    <t>Year</t>
  </si>
  <si>
    <t>EPS</t>
  </si>
  <si>
    <t>Stock Price</t>
  </si>
  <si>
    <t>PE Ratio</t>
  </si>
  <si>
    <t>Net Profit 
Margin</t>
  </si>
  <si>
    <t>Revenue 
(in Billions)</t>
  </si>
  <si>
    <t>Net Income 
(in Billions)</t>
  </si>
  <si>
    <t>Shares 
(in Billions)</t>
  </si>
  <si>
    <t>Enterprise Value</t>
  </si>
  <si>
    <t>Market Cap + Total Debt - (Cash and Cash Equivalents)</t>
  </si>
  <si>
    <t>Free Cash Flow</t>
  </si>
  <si>
    <t>Cash from Operations - Capital Expenditure</t>
  </si>
  <si>
    <t>V =</t>
  </si>
  <si>
    <t xml:space="preserve">D * (1 + g) / </t>
  </si>
  <si>
    <t>r - g</t>
  </si>
  <si>
    <t>=</t>
  </si>
  <si>
    <t>D1</t>
  </si>
  <si>
    <t xml:space="preserve">D1 / </t>
  </si>
  <si>
    <t>V</t>
  </si>
  <si>
    <t>Fundamental Value</t>
  </si>
  <si>
    <t>D</t>
  </si>
  <si>
    <t>dividend just paid</t>
  </si>
  <si>
    <t>dividend next year</t>
  </si>
  <si>
    <t>r</t>
  </si>
  <si>
    <t>required return on equity</t>
  </si>
  <si>
    <t>Return on Equity</t>
  </si>
  <si>
    <t>(Net Income / Shareholders Equity) * 100</t>
  </si>
  <si>
    <t>Gordon Growth Model</t>
  </si>
  <si>
    <t>g</t>
  </si>
  <si>
    <t>dividend growth rate</t>
  </si>
  <si>
    <t>PE related to PVGO</t>
  </si>
  <si>
    <t>PVGO</t>
  </si>
  <si>
    <t>present value of future 
investment opportunities</t>
  </si>
  <si>
    <t>E1</t>
  </si>
  <si>
    <t xml:space="preserve">(E1 / r) + </t>
  </si>
  <si>
    <t xml:space="preserve">60 = </t>
  </si>
  <si>
    <t>????</t>
  </si>
  <si>
    <t>Price / EPS</t>
  </si>
  <si>
    <t>P/E PVGO</t>
  </si>
  <si>
    <t>P/E</t>
  </si>
  <si>
    <t>earnings per share at 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</si>
</sst>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4"/>
  <sheetViews>
    <sheetView tabSelected="1" zoomScale="145" zoomScaleNormal="145" workbookViewId="0">
      <selection activeCell="G8" sqref="G8"/>
    </sheetView>
  </sheetViews>
  <sheetFormatPr defaultRowHeight="14.4" x14ac:dyDescent="0.3"/>
  <cols>
    <col min="2" max="2" width="21.21875" bestFit="1" customWidth="1"/>
    <col min="3" max="3" width="46.109375" bestFit="1" customWidth="1"/>
  </cols>
  <sheetData>
    <row r="1" spans="2:3" x14ac:dyDescent="0.3">
      <c r="B1" s="2" t="s">
        <v>10</v>
      </c>
      <c r="C1" s="2" t="s">
        <v>11</v>
      </c>
    </row>
    <row r="2" spans="2:3" x14ac:dyDescent="0.3">
      <c r="B2" s="1" t="s">
        <v>13</v>
      </c>
      <c r="C2" s="1" t="s">
        <v>2</v>
      </c>
    </row>
    <row r="3" spans="2:3" x14ac:dyDescent="0.3">
      <c r="B3" s="1"/>
      <c r="C3" s="1"/>
    </row>
    <row r="4" spans="2:3" x14ac:dyDescent="0.3">
      <c r="B4" s="1" t="s">
        <v>0</v>
      </c>
      <c r="C4" s="1" t="s">
        <v>12</v>
      </c>
    </row>
    <row r="5" spans="2:3" x14ac:dyDescent="0.3">
      <c r="B5" s="1"/>
      <c r="C5" s="1"/>
    </row>
    <row r="6" spans="2:3" x14ac:dyDescent="0.3">
      <c r="B6" s="1" t="s">
        <v>3</v>
      </c>
      <c r="C6" s="1" t="s">
        <v>5</v>
      </c>
    </row>
    <row r="7" spans="2:3" x14ac:dyDescent="0.3">
      <c r="B7" s="1"/>
      <c r="C7" s="1"/>
    </row>
    <row r="8" spans="2:3" x14ac:dyDescent="0.3">
      <c r="B8" s="1" t="s">
        <v>1</v>
      </c>
      <c r="C8" s="1" t="s">
        <v>6</v>
      </c>
    </row>
    <row r="9" spans="2:3" x14ac:dyDescent="0.3">
      <c r="B9" s="1"/>
      <c r="C9" s="1"/>
    </row>
    <row r="10" spans="2:3" x14ac:dyDescent="0.3">
      <c r="B10" s="1" t="s">
        <v>4</v>
      </c>
      <c r="C10" s="1" t="s">
        <v>7</v>
      </c>
    </row>
    <row r="11" spans="2:3" x14ac:dyDescent="0.3">
      <c r="B11" s="1"/>
      <c r="C11" s="1"/>
    </row>
    <row r="12" spans="2:3" x14ac:dyDescent="0.3">
      <c r="B12" s="1" t="s">
        <v>8</v>
      </c>
      <c r="C12" s="1" t="s">
        <v>9</v>
      </c>
    </row>
    <row r="13" spans="2:3" x14ac:dyDescent="0.3">
      <c r="B13" s="1"/>
      <c r="C13" s="1"/>
    </row>
    <row r="14" spans="2:3" x14ac:dyDescent="0.3">
      <c r="B14" s="1" t="s">
        <v>22</v>
      </c>
      <c r="C14" s="1" t="s">
        <v>23</v>
      </c>
    </row>
    <row r="15" spans="2:3" x14ac:dyDescent="0.3">
      <c r="B15" s="1"/>
      <c r="C15" s="1"/>
    </row>
    <row r="16" spans="2:3" x14ac:dyDescent="0.3">
      <c r="B16" s="1" t="s">
        <v>24</v>
      </c>
      <c r="C16" s="1" t="s">
        <v>25</v>
      </c>
    </row>
    <row r="17" spans="2:3" x14ac:dyDescent="0.3">
      <c r="B17" s="1"/>
      <c r="C17" s="1"/>
    </row>
    <row r="18" spans="2:3" x14ac:dyDescent="0.3">
      <c r="B18" s="1" t="s">
        <v>39</v>
      </c>
      <c r="C18" s="1" t="s">
        <v>40</v>
      </c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E084-D0B9-480B-A2D2-09A42A17574E}">
  <dimension ref="A1:G10"/>
  <sheetViews>
    <sheetView zoomScale="160" zoomScaleNormal="160" workbookViewId="0">
      <selection activeCell="A6" sqref="A6:B6"/>
    </sheetView>
  </sheetViews>
  <sheetFormatPr defaultRowHeight="14.4" x14ac:dyDescent="0.3"/>
  <cols>
    <col min="2" max="2" width="21.5546875" bestFit="1" customWidth="1"/>
    <col min="3" max="3" width="9.109375" customWidth="1"/>
    <col min="4" max="4" width="10.6640625" bestFit="1" customWidth="1"/>
    <col min="5" max="5" width="6" customWidth="1"/>
  </cols>
  <sheetData>
    <row r="1" spans="1:7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3">
      <c r="C3" s="13" t="s">
        <v>26</v>
      </c>
      <c r="D3" t="s">
        <v>27</v>
      </c>
      <c r="E3" s="13" t="s">
        <v>29</v>
      </c>
      <c r="F3" s="13" t="s">
        <v>31</v>
      </c>
    </row>
    <row r="4" spans="1:7" x14ac:dyDescent="0.3">
      <c r="D4" s="13" t="s">
        <v>28</v>
      </c>
      <c r="F4" s="13" t="s">
        <v>28</v>
      </c>
    </row>
    <row r="6" spans="1:7" x14ac:dyDescent="0.3">
      <c r="A6" t="s">
        <v>32</v>
      </c>
      <c r="B6" t="s">
        <v>33</v>
      </c>
      <c r="F6" s="21">
        <f>(10 * 1.05) / (C9-C10)</f>
        <v>105.00000000000001</v>
      </c>
    </row>
    <row r="7" spans="1:7" x14ac:dyDescent="0.3">
      <c r="A7" t="s">
        <v>34</v>
      </c>
      <c r="B7" t="s">
        <v>35</v>
      </c>
      <c r="C7">
        <v>10</v>
      </c>
    </row>
    <row r="8" spans="1:7" x14ac:dyDescent="0.3">
      <c r="A8" t="s">
        <v>30</v>
      </c>
      <c r="B8" t="s">
        <v>36</v>
      </c>
      <c r="C8">
        <f>C7 * (1+C10)</f>
        <v>10.5</v>
      </c>
    </row>
    <row r="9" spans="1:7" x14ac:dyDescent="0.3">
      <c r="A9" t="s">
        <v>37</v>
      </c>
      <c r="B9" t="s">
        <v>38</v>
      </c>
      <c r="C9" s="20">
        <v>0.15</v>
      </c>
    </row>
    <row r="10" spans="1:7" x14ac:dyDescent="0.3">
      <c r="A10" t="s">
        <v>42</v>
      </c>
      <c r="B10" t="s">
        <v>43</v>
      </c>
      <c r="C10" s="20">
        <v>0.05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42C4-F5F3-4ED0-B79F-CBA964409DDC}">
  <dimension ref="A1:G15"/>
  <sheetViews>
    <sheetView zoomScale="160" zoomScaleNormal="160" workbookViewId="0">
      <selection activeCell="C13" sqref="C13"/>
    </sheetView>
  </sheetViews>
  <sheetFormatPr defaultRowHeight="14.4" x14ac:dyDescent="0.3"/>
  <cols>
    <col min="2" max="2" width="21.6640625" bestFit="1" customWidth="1"/>
    <col min="3" max="3" width="10" bestFit="1" customWidth="1"/>
    <col min="4" max="4" width="13.109375" bestFit="1" customWidth="1"/>
  </cols>
  <sheetData>
    <row r="1" spans="1:7" x14ac:dyDescent="0.3">
      <c r="A1" s="18" t="s">
        <v>44</v>
      </c>
      <c r="B1" s="18"/>
      <c r="C1" s="18"/>
      <c r="D1" s="18"/>
      <c r="E1" s="18"/>
      <c r="F1" s="18"/>
      <c r="G1" s="18"/>
    </row>
    <row r="3" spans="1:7" x14ac:dyDescent="0.3">
      <c r="C3" s="13" t="s">
        <v>26</v>
      </c>
      <c r="D3" t="s">
        <v>48</v>
      </c>
      <c r="E3" t="s">
        <v>45</v>
      </c>
    </row>
    <row r="5" spans="1:7" x14ac:dyDescent="0.3">
      <c r="C5" t="s">
        <v>49</v>
      </c>
      <c r="D5">
        <f>C9/C10</f>
        <v>50</v>
      </c>
      <c r="E5" t="s">
        <v>45</v>
      </c>
    </row>
    <row r="6" spans="1:7" x14ac:dyDescent="0.3">
      <c r="C6" t="s">
        <v>45</v>
      </c>
      <c r="D6">
        <v>10</v>
      </c>
    </row>
    <row r="8" spans="1:7" x14ac:dyDescent="0.3">
      <c r="A8" t="s">
        <v>32</v>
      </c>
      <c r="B8" t="s">
        <v>33</v>
      </c>
      <c r="C8">
        <v>60</v>
      </c>
    </row>
    <row r="9" spans="1:7" x14ac:dyDescent="0.3">
      <c r="A9" t="s">
        <v>47</v>
      </c>
      <c r="B9" t="s">
        <v>54</v>
      </c>
      <c r="C9">
        <v>5</v>
      </c>
    </row>
    <row r="10" spans="1:7" x14ac:dyDescent="0.3">
      <c r="A10" t="s">
        <v>37</v>
      </c>
      <c r="B10" t="s">
        <v>38</v>
      </c>
      <c r="C10" s="20">
        <v>0.1</v>
      </c>
    </row>
    <row r="11" spans="1:7" ht="28.8" x14ac:dyDescent="0.3">
      <c r="A11" t="s">
        <v>45</v>
      </c>
      <c r="B11" s="19" t="s">
        <v>46</v>
      </c>
      <c r="C11" s="13" t="s">
        <v>50</v>
      </c>
      <c r="D11" s="21">
        <f>D6</f>
        <v>10</v>
      </c>
    </row>
    <row r="13" spans="1:7" x14ac:dyDescent="0.3">
      <c r="A13" t="s">
        <v>53</v>
      </c>
      <c r="B13" t="s">
        <v>51</v>
      </c>
      <c r="C13" s="21">
        <f>C8/5</f>
        <v>12</v>
      </c>
    </row>
    <row r="15" spans="1:7" x14ac:dyDescent="0.3">
      <c r="A15" t="s">
        <v>52</v>
      </c>
      <c r="C15" s="21">
        <f>D11/C9</f>
        <v>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E4A0-C199-4DB0-BE4C-9546EEBCD174}">
  <dimension ref="B2:I13"/>
  <sheetViews>
    <sheetView zoomScale="130" zoomScaleNormal="130" workbookViewId="0">
      <selection activeCell="G20" sqref="G20"/>
    </sheetView>
  </sheetViews>
  <sheetFormatPr defaultRowHeight="14.4" x14ac:dyDescent="0.3"/>
  <cols>
    <col min="2" max="2" width="7.88671875" style="5" customWidth="1"/>
    <col min="3" max="3" width="10.5546875" bestFit="1" customWidth="1"/>
    <col min="4" max="4" width="10.77734375" style="5" bestFit="1" customWidth="1"/>
    <col min="5" max="5" width="10.77734375" style="5" customWidth="1"/>
    <col min="6" max="6" width="11.5546875" style="5" bestFit="1" customWidth="1"/>
    <col min="7" max="9" width="10.21875" bestFit="1" customWidth="1"/>
  </cols>
  <sheetData>
    <row r="2" spans="2:9" x14ac:dyDescent="0.3">
      <c r="B2" s="16" t="s">
        <v>15</v>
      </c>
      <c r="C2" s="17"/>
      <c r="D2" s="17"/>
      <c r="E2" s="17"/>
      <c r="F2" s="17"/>
      <c r="G2" s="17"/>
      <c r="H2" s="17"/>
      <c r="I2" s="17"/>
    </row>
    <row r="3" spans="2:9" s="13" customFormat="1" x14ac:dyDescent="0.3">
      <c r="B3" s="10">
        <v>45017</v>
      </c>
      <c r="C3" s="10">
        <v>45108</v>
      </c>
      <c r="D3" s="10">
        <v>45200</v>
      </c>
      <c r="E3" s="10">
        <v>45292</v>
      </c>
      <c r="F3" s="10">
        <v>45383</v>
      </c>
      <c r="G3" s="10">
        <v>45474</v>
      </c>
      <c r="H3" s="10">
        <v>45566</v>
      </c>
      <c r="I3" s="10">
        <v>45658</v>
      </c>
    </row>
    <row r="4" spans="2:9" s="5" customFormat="1" x14ac:dyDescent="0.3">
      <c r="B4" s="15">
        <v>0.82</v>
      </c>
      <c r="C4" s="15">
        <v>2.48</v>
      </c>
      <c r="D4" s="15">
        <v>3.71</v>
      </c>
      <c r="E4" s="15">
        <v>4.93</v>
      </c>
      <c r="F4" s="11">
        <f>E4*1.1</f>
        <v>5.423</v>
      </c>
      <c r="G4" s="11">
        <f t="shared" ref="G4:I4" si="0">F4*1.1</f>
        <v>5.9653000000000009</v>
      </c>
      <c r="H4" s="11">
        <f t="shared" si="0"/>
        <v>6.5618300000000014</v>
      </c>
      <c r="I4" s="11">
        <f t="shared" si="0"/>
        <v>7.2180130000000018</v>
      </c>
    </row>
    <row r="5" spans="2:9" x14ac:dyDescent="0.3">
      <c r="D5" s="8"/>
    </row>
    <row r="6" spans="2:9" s="5" customFormat="1" ht="28.8" x14ac:dyDescent="0.3">
      <c r="B6" s="3" t="s">
        <v>14</v>
      </c>
      <c r="C6" s="9" t="s">
        <v>19</v>
      </c>
      <c r="D6" s="9" t="s">
        <v>18</v>
      </c>
      <c r="E6" s="9" t="s">
        <v>20</v>
      </c>
      <c r="F6" s="9" t="s">
        <v>21</v>
      </c>
      <c r="G6" s="3" t="s">
        <v>15</v>
      </c>
      <c r="H6" s="3" t="s">
        <v>17</v>
      </c>
      <c r="I6" s="3" t="s">
        <v>16</v>
      </c>
    </row>
    <row r="7" spans="2:9" x14ac:dyDescent="0.3">
      <c r="B7" s="4">
        <v>2024</v>
      </c>
      <c r="C7" s="4">
        <v>100</v>
      </c>
      <c r="D7" s="6">
        <v>0.55000000000000004</v>
      </c>
      <c r="E7" s="4">
        <f>C7*D7</f>
        <v>55.000000000000007</v>
      </c>
      <c r="F7" s="4">
        <v>2.468</v>
      </c>
      <c r="G7" s="12">
        <f>E7/F7</f>
        <v>22.28525121555916</v>
      </c>
      <c r="H7" s="4">
        <v>100</v>
      </c>
      <c r="I7" s="14">
        <f t="shared" ref="I7:I13" si="1">H7*G7</f>
        <v>2228.525121555916</v>
      </c>
    </row>
    <row r="8" spans="2:9" x14ac:dyDescent="0.3">
      <c r="B8" s="4">
        <v>2024</v>
      </c>
      <c r="C8" s="4">
        <v>100</v>
      </c>
      <c r="D8" s="6">
        <v>0.55000000000000004</v>
      </c>
      <c r="E8" s="4">
        <f t="shared" ref="E8:E9" si="2">C8*D8</f>
        <v>55.000000000000007</v>
      </c>
      <c r="F8" s="4">
        <v>2.468</v>
      </c>
      <c r="G8" s="12">
        <f t="shared" ref="G8:G13" si="3">E8/F8</f>
        <v>22.28525121555916</v>
      </c>
      <c r="H8" s="4">
        <v>75</v>
      </c>
      <c r="I8" s="14">
        <f t="shared" si="1"/>
        <v>1671.3938411669371</v>
      </c>
    </row>
    <row r="9" spans="2:9" x14ac:dyDescent="0.3">
      <c r="B9" s="4">
        <v>2024</v>
      </c>
      <c r="C9" s="4">
        <v>100</v>
      </c>
      <c r="D9" s="6">
        <v>0.55000000000000004</v>
      </c>
      <c r="E9" s="4">
        <f t="shared" si="2"/>
        <v>55.000000000000007</v>
      </c>
      <c r="F9" s="4">
        <v>2.468</v>
      </c>
      <c r="G9" s="12">
        <f t="shared" si="3"/>
        <v>22.28525121555916</v>
      </c>
      <c r="H9" s="4">
        <v>50</v>
      </c>
      <c r="I9" s="14">
        <f t="shared" si="1"/>
        <v>1114.262560777958</v>
      </c>
    </row>
    <row r="10" spans="2:9" x14ac:dyDescent="0.3">
      <c r="B10" s="4"/>
      <c r="C10" s="4"/>
      <c r="D10" s="7"/>
      <c r="E10" s="4"/>
      <c r="F10" s="4"/>
      <c r="G10" s="12"/>
      <c r="H10" s="4"/>
      <c r="I10" s="14"/>
    </row>
    <row r="11" spans="2:9" x14ac:dyDescent="0.3">
      <c r="B11" s="4">
        <v>2025</v>
      </c>
      <c r="C11" s="4">
        <v>110</v>
      </c>
      <c r="D11" s="6">
        <v>0.65</v>
      </c>
      <c r="E11" s="4">
        <f>C11*D11</f>
        <v>71.5</v>
      </c>
      <c r="F11" s="4">
        <v>2.468</v>
      </c>
      <c r="G11" s="12">
        <f t="shared" si="3"/>
        <v>28.970826580226905</v>
      </c>
      <c r="H11" s="4">
        <v>100</v>
      </c>
      <c r="I11" s="14">
        <f t="shared" si="1"/>
        <v>2897.0826580226903</v>
      </c>
    </row>
    <row r="12" spans="2:9" x14ac:dyDescent="0.3">
      <c r="B12" s="4">
        <v>2025</v>
      </c>
      <c r="C12" s="4">
        <v>110</v>
      </c>
      <c r="D12" s="6">
        <v>0.65</v>
      </c>
      <c r="E12" s="4">
        <f t="shared" ref="E12:E13" si="4">C12*D12</f>
        <v>71.5</v>
      </c>
      <c r="F12" s="4">
        <v>2.468</v>
      </c>
      <c r="G12" s="12">
        <f t="shared" si="3"/>
        <v>28.970826580226905</v>
      </c>
      <c r="H12" s="4">
        <v>75</v>
      </c>
      <c r="I12" s="14">
        <f t="shared" si="1"/>
        <v>2172.811993517018</v>
      </c>
    </row>
    <row r="13" spans="2:9" x14ac:dyDescent="0.3">
      <c r="B13" s="4">
        <v>2025</v>
      </c>
      <c r="C13" s="4">
        <v>110</v>
      </c>
      <c r="D13" s="6">
        <v>0.65</v>
      </c>
      <c r="E13" s="4">
        <f t="shared" si="4"/>
        <v>71.5</v>
      </c>
      <c r="F13" s="4">
        <v>2.468</v>
      </c>
      <c r="G13" s="12">
        <f t="shared" si="3"/>
        <v>28.970826580226905</v>
      </c>
      <c r="H13" s="4">
        <v>50</v>
      </c>
      <c r="I13" s="14">
        <f t="shared" si="1"/>
        <v>1448.5413290113452</v>
      </c>
    </row>
  </sheetData>
  <mergeCells count="1">
    <mergeCell ref="B2:I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Stock_Basics</vt:lpstr>
      <vt:lpstr>Gordon_Growth_Model</vt:lpstr>
      <vt:lpstr>PE to PVGO</vt:lpstr>
      <vt:lpstr>NVIDIA_Valuation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Kansal, Sachin [OT-TECH NE]</dc:creator>
  <cp:lastModifiedBy>Sachin Kansal</cp:lastModifiedBy>
  <dcterms:created xsi:type="dcterms:W3CDTF">2015-06-05T18:17:20Z</dcterms:created>
  <dcterms:modified xsi:type="dcterms:W3CDTF">2024-03-24T00:39:30Z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81445-6ec4-4473-9810-00785f082df0_Enabled">
    <vt:lpwstr>true</vt:lpwstr>
  </property>
  <property fmtid="{D5CDD505-2E9C-101B-9397-08002B2CF9AE}" pid="3" name="MSIP_Label_dd181445-6ec4-4473-9810-00785f082df0_SetDate">
    <vt:lpwstr>2024-03-15T18:20:10Z</vt:lpwstr>
  </property>
  <property fmtid="{D5CDD505-2E9C-101B-9397-08002B2CF9AE}" pid="4" name="MSIP_Label_dd181445-6ec4-4473-9810-00785f082df0_Method">
    <vt:lpwstr>Privileged</vt:lpwstr>
  </property>
  <property fmtid="{D5CDD505-2E9C-101B-9397-08002B2CF9AE}" pid="5" name="MSIP_Label_dd181445-6ec4-4473-9810-00785f082df0_Name">
    <vt:lpwstr>Internal</vt:lpwstr>
  </property>
  <property fmtid="{D5CDD505-2E9C-101B-9397-08002B2CF9AE}" pid="6" name="MSIP_Label_dd181445-6ec4-4473-9810-00785f082df0_SiteId">
    <vt:lpwstr>1771ae17-e764-4e0f-a476-d4184d79a5d9</vt:lpwstr>
  </property>
  <property fmtid="{D5CDD505-2E9C-101B-9397-08002B2CF9AE}" pid="7" name="MSIP_Label_dd181445-6ec4-4473-9810-00785f082df0_ActionId">
    <vt:lpwstr>dbf82ff4-0e0d-4e72-b60e-dd9a504b77fc</vt:lpwstr>
  </property>
  <property fmtid="{D5CDD505-2E9C-101B-9397-08002B2CF9AE}" pid="8" name="MSIP_Label_dd181445-6ec4-4473-9810-00785f082df0_ContentBits">
    <vt:lpwstr>0</vt:lpwstr>
  </property>
</Properties>
</file>