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sacka\OneDrive\Desktop\GITHUB_Files\"/>
    </mc:Choice>
  </mc:AlternateContent>
  <xr:revisionPtr revIDLastSave="0" documentId="13_ncr:1_{320C9F03-D21C-43D1-AF83-D9261C241947}" xr6:coauthVersionLast="47" xr6:coauthVersionMax="47" xr10:uidLastSave="{00000000-0000-0000-0000-000000000000}"/>
  <bookViews>
    <workbookView xWindow="-108" yWindow="-108" windowWidth="23256" windowHeight="12456" tabRatio="548" xr2:uid="{00000000-000D-0000-FFFF-FFFF00000000}"/>
  </bookViews>
  <sheets>
    <sheet name="Bonds_IRRBB" sheetId="2" r:id="rId1"/>
    <sheet name="IRRBB"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 i="2" l="1"/>
  <c r="M26" i="2" s="1"/>
  <c r="K26" i="2"/>
  <c r="K25" i="2"/>
  <c r="L25" i="2" s="1"/>
  <c r="K24" i="2"/>
  <c r="L24" i="2" s="1"/>
  <c r="M24" i="2" s="1"/>
  <c r="L20" i="2"/>
  <c r="M20" i="2" s="1"/>
  <c r="K20" i="2"/>
  <c r="K19" i="2"/>
  <c r="L19" i="2" s="1"/>
  <c r="M19" i="2" s="1"/>
  <c r="K18" i="2"/>
  <c r="L18" i="2" s="1"/>
  <c r="M18" i="2" s="1"/>
  <c r="C14" i="2"/>
  <c r="B13" i="2"/>
  <c r="C13" i="2" s="1"/>
  <c r="B12" i="2"/>
  <c r="C12" i="2" s="1"/>
  <c r="B11" i="2"/>
  <c r="C11" i="2" s="1"/>
  <c r="B10" i="2"/>
  <c r="C10" i="2" s="1"/>
  <c r="B9" i="2"/>
  <c r="C9" i="2" s="1"/>
  <c r="B8" i="2"/>
  <c r="C8" i="2" s="1"/>
  <c r="C7" i="2"/>
  <c r="B7" i="2"/>
  <c r="D9" i="2" l="1"/>
  <c r="F9" i="2" s="1"/>
  <c r="D12" i="2"/>
  <c r="F12" i="2" s="1"/>
  <c r="F21" i="2"/>
  <c r="M25" i="2"/>
  <c r="D13" i="2"/>
  <c r="F13" i="2" s="1"/>
  <c r="C15" i="2"/>
  <c r="I11" i="2" s="1"/>
  <c r="D8" i="2" l="1"/>
  <c r="F8" i="2" s="1"/>
  <c r="D14" i="2"/>
  <c r="F14" i="2" s="1"/>
  <c r="D10" i="2"/>
  <c r="F10" i="2" s="1"/>
  <c r="D11" i="2"/>
  <c r="F11" i="2" s="1"/>
  <c r="D7" i="2"/>
  <c r="F7" i="2" l="1"/>
  <c r="F15" i="2" s="1"/>
  <c r="D15" i="2"/>
  <c r="F18" i="2" l="1"/>
  <c r="F24" i="2" s="1"/>
  <c r="I10" i="2"/>
  <c r="I9" i="2" s="1"/>
  <c r="I8" i="2" s="1"/>
  <c r="I7" i="2" s="1"/>
</calcChain>
</file>

<file path=xl/sharedStrings.xml><?xml version="1.0" encoding="utf-8"?>
<sst xmlns="http://schemas.openxmlformats.org/spreadsheetml/2006/main" count="35" uniqueCount="30">
  <si>
    <t>Time to Maturity (Years)</t>
  </si>
  <si>
    <t>Yield to Maturity</t>
  </si>
  <si>
    <t>VaR = Modified Duration * Z score * Annual Yield Volatility * Portfolio Value</t>
  </si>
  <si>
    <t>Coupon Rate</t>
  </si>
  <si>
    <t>Face Value</t>
  </si>
  <si>
    <t>Year</t>
  </si>
  <si>
    <t>Cash Flow</t>
  </si>
  <si>
    <t>Present Value</t>
  </si>
  <si>
    <t>Weight</t>
  </si>
  <si>
    <t>Period * Weight</t>
  </si>
  <si>
    <t>YTM</t>
  </si>
  <si>
    <t>Bond Price</t>
  </si>
  <si>
    <t xml:space="preserve">Macaulay's Duration
</t>
  </si>
  <si>
    <t>Macaulay duration is the WTD AVG term to maturity of the cash flows from a bond.</t>
  </si>
  <si>
    <t>Yield Up</t>
  </si>
  <si>
    <t>BPS</t>
  </si>
  <si>
    <t>Change %</t>
  </si>
  <si>
    <t>Denominator</t>
  </si>
  <si>
    <t>Bond Price Change</t>
  </si>
  <si>
    <t>Price Change</t>
  </si>
  <si>
    <t>% in Decimal</t>
  </si>
  <si>
    <t>Bond's price sensitivity to changes in interest rates, which takes the Macaulay duration and adjusts it for the bond's YTM.</t>
  </si>
  <si>
    <t>Modified Duration</t>
  </si>
  <si>
    <t>Effective Duration</t>
  </si>
  <si>
    <t>Yield Down</t>
  </si>
  <si>
    <t>Multiplier</t>
  </si>
  <si>
    <t>DV01</t>
  </si>
  <si>
    <t>EVE is specifically used to measure banks’ IRRBB in a standardised outlier test, with supervisors entitled to take action if a bank experiences a change in EVE of more than 15% of common equity Tier 1 under the outlier test.</t>
  </si>
  <si>
    <t>If rates were to increase and a bank’s deposits repriced sooner than its loans, it could result in the bank paying out more interest on deposits than the interest it is receiving from loans. The mismatch would subsequently bite into the bank’s net interest income, as well as affecting the economic value of its equity (EVE), which is derived by discounting future cash inflows and outflows.</t>
  </si>
  <si>
    <t>Interest rate risk in the banking book is the risk posed by adverse movements in interest rates that cause a mismatch between the rates banks set on customer loans and on deposits.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</si>
</sst>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quot;#,##0"/>
    <numFmt numFmtId="165" formatCode="&quot;$&quot;#,##0.00"/>
    <numFmt numFmtId="166" formatCode="&quot;$&quot;#,##0.0000"/>
    <numFmt numFmtId="167" formatCode="_(* #,##0_);_(* \(#,##0\);_(* &quot;-&quot;??_);_(@_)"/>
    <numFmt numFmtId="168" formatCode="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0">
    <xf numFmtId="0" fontId="0" fillId="0" borderId="0" xfId="0"/>
    <xf numFmtId="0" fontId="2" fillId="2"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9" fontId="0" fillId="0" borderId="1" xfId="0" applyNumberFormat="1" applyBorder="1" applyAlignment="1">
      <alignment horizontal="center"/>
    </xf>
    <xf numFmtId="164" fontId="0" fillId="0" borderId="1" xfId="0" applyNumberFormat="1" applyBorder="1" applyAlignment="1">
      <alignment horizontal="center"/>
    </xf>
    <xf numFmtId="0" fontId="2" fillId="2" borderId="2" xfId="0" applyFont="1" applyFill="1" applyBorder="1" applyAlignment="1">
      <alignment horizontal="center"/>
    </xf>
    <xf numFmtId="0" fontId="2" fillId="0" borderId="0" xfId="0" applyFont="1" applyAlignment="1">
      <alignment horizontal="center"/>
    </xf>
    <xf numFmtId="165" fontId="0" fillId="0" borderId="1" xfId="0" applyNumberFormat="1" applyBorder="1" applyAlignment="1">
      <alignment horizontal="center"/>
    </xf>
    <xf numFmtId="10" fontId="0" fillId="0" borderId="1" xfId="1" applyNumberFormat="1" applyFont="1" applyBorder="1" applyAlignment="1">
      <alignment horizontal="center"/>
    </xf>
    <xf numFmtId="0" fontId="0" fillId="0" borderId="1" xfId="0" applyBorder="1"/>
    <xf numFmtId="2" fontId="0" fillId="0" borderId="2" xfId="0" applyNumberFormat="1" applyBorder="1" applyAlignment="1">
      <alignment horizontal="center"/>
    </xf>
    <xf numFmtId="165" fontId="0" fillId="0" borderId="0" xfId="0" applyNumberFormat="1" applyAlignment="1">
      <alignment horizontal="center"/>
    </xf>
    <xf numFmtId="165" fontId="2" fillId="2" borderId="0" xfId="0" applyNumberFormat="1" applyFont="1" applyFill="1" applyAlignment="1">
      <alignment horizontal="center"/>
    </xf>
    <xf numFmtId="10" fontId="2" fillId="2" borderId="1" xfId="1" applyNumberFormat="1" applyFont="1" applyFill="1" applyBorder="1" applyAlignment="1">
      <alignment horizontal="center"/>
    </xf>
    <xf numFmtId="0" fontId="2" fillId="2" borderId="0" xfId="0" applyFont="1" applyFill="1" applyAlignment="1">
      <alignment wrapText="1"/>
    </xf>
    <xf numFmtId="2" fontId="2" fillId="3" borderId="3" xfId="0" applyNumberFormat="1" applyFont="1" applyFill="1" applyBorder="1" applyAlignment="1">
      <alignment horizontal="center" vertical="center"/>
    </xf>
    <xf numFmtId="0" fontId="2" fillId="0" borderId="0" xfId="0" applyFont="1"/>
    <xf numFmtId="2" fontId="2" fillId="0" borderId="0" xfId="0" applyNumberFormat="1" applyFont="1" applyAlignment="1">
      <alignment vertical="center"/>
    </xf>
    <xf numFmtId="2" fontId="2" fillId="3" borderId="0" xfId="0" applyNumberFormat="1" applyFont="1" applyFill="1" applyAlignment="1">
      <alignment horizontal="center" vertical="center"/>
    </xf>
    <xf numFmtId="166" fontId="0" fillId="0" borderId="1" xfId="0" applyNumberFormat="1" applyBorder="1" applyAlignment="1">
      <alignment horizontal="center"/>
    </xf>
    <xf numFmtId="167" fontId="0" fillId="0" borderId="1" xfId="2" applyNumberFormat="1" applyFont="1" applyBorder="1" applyAlignment="1">
      <alignment horizontal="center"/>
    </xf>
    <xf numFmtId="0" fontId="2" fillId="0" borderId="0" xfId="0" applyFont="1" applyAlignment="1">
      <alignment wrapText="1"/>
    </xf>
    <xf numFmtId="2" fontId="2" fillId="0" borderId="0" xfId="0" applyNumberFormat="1" applyFont="1" applyAlignment="1">
      <alignment horizontal="center" vertical="center"/>
    </xf>
    <xf numFmtId="10" fontId="0" fillId="0" borderId="1" xfId="0" applyNumberFormat="1" applyBorder="1" applyAlignment="1">
      <alignment horizontal="center"/>
    </xf>
    <xf numFmtId="166" fontId="0" fillId="3" borderId="1" xfId="0" applyNumberFormat="1" applyFill="1" applyBorder="1" applyAlignment="1">
      <alignment horizontal="center"/>
    </xf>
    <xf numFmtId="0" fontId="0" fillId="0" borderId="0" xfId="0" applyAlignment="1">
      <alignment horizontal="center" wrapText="1"/>
    </xf>
    <xf numFmtId="168" fontId="2" fillId="3" borderId="0" xfId="0" applyNumberFormat="1" applyFont="1" applyFill="1" applyAlignment="1">
      <alignment horizontal="center" vertical="center"/>
    </xf>
    <xf numFmtId="167" fontId="0" fillId="0" borderId="0" xfId="2" applyNumberFormat="1" applyFont="1" applyFill="1" applyBorder="1" applyAlignment="1">
      <alignment horizontal="center"/>
    </xf>
    <xf numFmtId="0" fontId="0" fillId="0" borderId="0" xfId="0" applyAlignment="1">
      <alignment wrapText="1"/>
    </xf>
  </cellXfs>
  <cellStyles count="3">
    <cellStyle name="Comma 2" xfId="2" xr:uid="{870F8486-64A1-447D-9A66-EB5007F38F1B}"/>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63240</xdr:colOff>
      <xdr:row>0</xdr:row>
      <xdr:rowOff>34291</xdr:rowOff>
    </xdr:from>
    <xdr:to>
      <xdr:col>13</xdr:col>
      <xdr:colOff>24765</xdr:colOff>
      <xdr:row>6</xdr:row>
      <xdr:rowOff>9525</xdr:rowOff>
    </xdr:to>
    <xdr:pic>
      <xdr:nvPicPr>
        <xdr:cNvPr id="2" name="Picture 1">
          <a:extLst>
            <a:ext uri="{FF2B5EF4-FFF2-40B4-BE49-F238E27FC236}">
              <a16:creationId xmlns:a16="http://schemas.microsoft.com/office/drawing/2014/main" id="{5277F8A2-25AA-4557-9642-E8B31BDA08E1}"/>
            </a:ext>
          </a:extLst>
        </xdr:cNvPr>
        <xdr:cNvPicPr>
          <a:picLocks noChangeAspect="1"/>
        </xdr:cNvPicPr>
      </xdr:nvPicPr>
      <xdr:blipFill>
        <a:blip xmlns:r="http://schemas.openxmlformats.org/officeDocument/2006/relationships" r:embed="rId1"/>
        <a:stretch>
          <a:fillRect/>
        </a:stretch>
      </xdr:blipFill>
      <xdr:spPr>
        <a:xfrm>
          <a:off x="10435965" y="34291"/>
          <a:ext cx="3895350" cy="1118234"/>
        </a:xfrm>
        <a:prstGeom prst="rect">
          <a:avLst/>
        </a:prstGeom>
      </xdr:spPr>
    </xdr:pic>
    <xdr:clientData/>
  </xdr:twoCellAnchor>
  <xdr:twoCellAnchor editAs="oneCell">
    <xdr:from>
      <xdr:col>9</xdr:col>
      <xdr:colOff>95250</xdr:colOff>
      <xdr:row>6</xdr:row>
      <xdr:rowOff>180975</xdr:rowOff>
    </xdr:from>
    <xdr:to>
      <xdr:col>12</xdr:col>
      <xdr:colOff>758190</xdr:colOff>
      <xdr:row>13</xdr:row>
      <xdr:rowOff>38100</xdr:rowOff>
    </xdr:to>
    <xdr:pic>
      <xdr:nvPicPr>
        <xdr:cNvPr id="3" name="Picture 2">
          <a:extLst>
            <a:ext uri="{FF2B5EF4-FFF2-40B4-BE49-F238E27FC236}">
              <a16:creationId xmlns:a16="http://schemas.microsoft.com/office/drawing/2014/main" id="{CCE15EB4-953C-4D7E-B5C2-B23B1F7B3618}"/>
            </a:ext>
          </a:extLst>
        </xdr:cNvPr>
        <xdr:cNvPicPr>
          <a:picLocks noChangeAspect="1"/>
        </xdr:cNvPicPr>
      </xdr:nvPicPr>
      <xdr:blipFill>
        <a:blip xmlns:r="http://schemas.openxmlformats.org/officeDocument/2006/relationships" r:embed="rId2"/>
        <a:stretch>
          <a:fillRect/>
        </a:stretch>
      </xdr:blipFill>
      <xdr:spPr>
        <a:xfrm>
          <a:off x="10467975" y="1323975"/>
          <a:ext cx="3615690" cy="1190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B8F42-15D4-44F8-A2B4-4C14724FE070}">
  <dimension ref="A1:O30"/>
  <sheetViews>
    <sheetView tabSelected="1" workbookViewId="0">
      <selection activeCell="B17" sqref="B17"/>
    </sheetView>
  </sheetViews>
  <sheetFormatPr defaultRowHeight="14.4" x14ac:dyDescent="0.3"/>
  <cols>
    <col min="1" max="1" width="28.6640625" style="3" customWidth="1"/>
    <col min="2" max="2" width="15.6640625" style="3" customWidth="1"/>
    <col min="3" max="3" width="14.6640625" style="3" customWidth="1"/>
    <col min="4" max="4" width="15.44140625" style="3" customWidth="1"/>
    <col min="5" max="5" width="19.44140625" bestFit="1" customWidth="1"/>
    <col min="6" max="6" width="16.5546875" style="3" customWidth="1"/>
    <col min="7" max="7" width="13.88671875" style="3" customWidth="1"/>
    <col min="8" max="8" width="16.88671875" style="3" customWidth="1"/>
    <col min="9" max="9" width="14.33203125" style="3" customWidth="1"/>
    <col min="10" max="10" width="12.33203125" customWidth="1"/>
    <col min="11" max="11" width="14.33203125" style="3" customWidth="1"/>
    <col min="12" max="12" width="17.6640625" style="3" bestFit="1" customWidth="1"/>
    <col min="13" max="13" width="14.6640625" style="3" customWidth="1"/>
    <col min="14" max="14" width="12.33203125" bestFit="1" customWidth="1"/>
    <col min="15" max="15" width="12.6640625" style="3" bestFit="1" customWidth="1"/>
  </cols>
  <sheetData>
    <row r="1" spans="1:14" x14ac:dyDescent="0.3">
      <c r="A1" s="1" t="s">
        <v>0</v>
      </c>
      <c r="B1" s="2">
        <v>8</v>
      </c>
    </row>
    <row r="2" spans="1:14" x14ac:dyDescent="0.3">
      <c r="A2" s="1" t="s">
        <v>1</v>
      </c>
      <c r="B2" s="4">
        <v>0.06</v>
      </c>
      <c r="F2" s="3" t="s">
        <v>2</v>
      </c>
    </row>
    <row r="3" spans="1:14" x14ac:dyDescent="0.3">
      <c r="A3" s="1" t="s">
        <v>3</v>
      </c>
      <c r="B3" s="4">
        <v>0.05</v>
      </c>
    </row>
    <row r="4" spans="1:14" x14ac:dyDescent="0.3">
      <c r="A4" s="1" t="s">
        <v>4</v>
      </c>
      <c r="B4" s="5">
        <v>1000</v>
      </c>
    </row>
    <row r="6" spans="1:14" s="3" customFormat="1" x14ac:dyDescent="0.3">
      <c r="A6" s="1" t="s">
        <v>5</v>
      </c>
      <c r="B6" s="1" t="s">
        <v>6</v>
      </c>
      <c r="C6" s="1" t="s">
        <v>7</v>
      </c>
      <c r="D6" s="1" t="s">
        <v>8</v>
      </c>
      <c r="E6" s="1"/>
      <c r="F6" s="6" t="s">
        <v>9</v>
      </c>
      <c r="G6" s="7"/>
      <c r="H6" s="1" t="s">
        <v>10</v>
      </c>
      <c r="I6" s="1" t="s">
        <v>11</v>
      </c>
      <c r="N6"/>
    </row>
    <row r="7" spans="1:14" x14ac:dyDescent="0.3">
      <c r="A7" s="2">
        <v>1</v>
      </c>
      <c r="B7" s="8">
        <f t="shared" ref="B7:B13" si="0">$B$4*$B$3</f>
        <v>50</v>
      </c>
      <c r="C7" s="8">
        <f t="shared" ref="C7:C14" si="1">B7/((1+$B$2)^A7)</f>
        <v>47.169811320754718</v>
      </c>
      <c r="D7" s="9">
        <f t="shared" ref="D7:D14" si="2">C7/$C$15</f>
        <v>5.0292896494635961E-2</v>
      </c>
      <c r="E7" s="10"/>
      <c r="F7" s="11">
        <f>A7 * D7</f>
        <v>5.0292896494635961E-2</v>
      </c>
      <c r="H7" s="4">
        <v>0.02</v>
      </c>
      <c r="I7" s="8">
        <f t="shared" ref="I7:I9" si="3">(1 + (H8-H7) * $F$15) * I8</f>
        <v>1217.5123093736061</v>
      </c>
    </row>
    <row r="8" spans="1:14" x14ac:dyDescent="0.3">
      <c r="A8" s="2">
        <v>2</v>
      </c>
      <c r="B8" s="8">
        <f t="shared" si="0"/>
        <v>50</v>
      </c>
      <c r="C8" s="8">
        <f t="shared" si="1"/>
        <v>44.499822000711994</v>
      </c>
      <c r="D8" s="9">
        <f t="shared" si="2"/>
        <v>4.7446128768524491E-2</v>
      </c>
      <c r="E8" s="10"/>
      <c r="F8" s="11">
        <f t="shared" ref="F8:F14" si="4">A8 * D8</f>
        <v>9.4892257537048982E-2</v>
      </c>
      <c r="H8" s="4">
        <v>0.03</v>
      </c>
      <c r="I8" s="8">
        <f t="shared" si="3"/>
        <v>1140.6289581646822</v>
      </c>
    </row>
    <row r="9" spans="1:14" x14ac:dyDescent="0.3">
      <c r="A9" s="2">
        <v>3</v>
      </c>
      <c r="B9" s="8">
        <f t="shared" si="0"/>
        <v>50</v>
      </c>
      <c r="C9" s="8">
        <f t="shared" si="1"/>
        <v>41.980964151615083</v>
      </c>
      <c r="D9" s="9">
        <f t="shared" si="2"/>
        <v>4.476049883823064E-2</v>
      </c>
      <c r="E9" s="10"/>
      <c r="F9" s="11">
        <f>A9 * D9</f>
        <v>0.13428149651469193</v>
      </c>
      <c r="H9" s="4">
        <v>0.04</v>
      </c>
      <c r="I9" s="8">
        <f t="shared" si="3"/>
        <v>1068.6006294862132</v>
      </c>
    </row>
    <row r="10" spans="1:14" x14ac:dyDescent="0.3">
      <c r="A10" s="2">
        <v>4</v>
      </c>
      <c r="B10" s="8">
        <f t="shared" si="0"/>
        <v>50</v>
      </c>
      <c r="C10" s="8">
        <f t="shared" si="1"/>
        <v>39.604683161901022</v>
      </c>
      <c r="D10" s="9">
        <f t="shared" si="2"/>
        <v>4.2226885696444005E-2</v>
      </c>
      <c r="E10" s="10"/>
      <c r="F10" s="11">
        <f t="shared" si="4"/>
        <v>0.16890754278577602</v>
      </c>
      <c r="H10" s="4">
        <v>0.05</v>
      </c>
      <c r="I10" s="8">
        <f>(1 + (H11-H10) * $F$15) * I11</f>
        <v>1001.1207388384262</v>
      </c>
    </row>
    <row r="11" spans="1:14" x14ac:dyDescent="0.3">
      <c r="A11" s="2">
        <v>5</v>
      </c>
      <c r="B11" s="8">
        <f t="shared" si="0"/>
        <v>50</v>
      </c>
      <c r="C11" s="8">
        <f t="shared" si="1"/>
        <v>37.362908643302845</v>
      </c>
      <c r="D11" s="9">
        <f t="shared" si="2"/>
        <v>3.9836684619286786E-2</v>
      </c>
      <c r="E11" s="10"/>
      <c r="F11" s="11">
        <f t="shared" si="4"/>
        <v>0.19918342309643394</v>
      </c>
      <c r="H11" s="4">
        <v>0.06</v>
      </c>
      <c r="I11" s="8">
        <f>C15</f>
        <v>937.90206189030414</v>
      </c>
    </row>
    <row r="12" spans="1:14" x14ac:dyDescent="0.3">
      <c r="A12" s="2">
        <v>6</v>
      </c>
      <c r="B12" s="8">
        <f t="shared" si="0"/>
        <v>50</v>
      </c>
      <c r="C12" s="8">
        <f t="shared" si="1"/>
        <v>35.248027021983816</v>
      </c>
      <c r="D12" s="9">
        <f t="shared" si="2"/>
        <v>3.7581777942723389E-2</v>
      </c>
      <c r="E12" s="10"/>
      <c r="F12" s="11">
        <f t="shared" si="4"/>
        <v>0.22549066765634035</v>
      </c>
      <c r="H12" s="4">
        <v>7.0000000000000007E-2</v>
      </c>
      <c r="I12" s="2"/>
    </row>
    <row r="13" spans="1:14" x14ac:dyDescent="0.3">
      <c r="A13" s="2">
        <v>7</v>
      </c>
      <c r="B13" s="8">
        <f t="shared" si="0"/>
        <v>50</v>
      </c>
      <c r="C13" s="8">
        <f t="shared" si="1"/>
        <v>33.252855681116799</v>
      </c>
      <c r="D13" s="9">
        <f t="shared" si="2"/>
        <v>3.5454507493135258E-2</v>
      </c>
      <c r="E13" s="10"/>
      <c r="F13" s="11">
        <f t="shared" si="4"/>
        <v>0.24818155245194681</v>
      </c>
      <c r="H13" s="4">
        <v>0.08</v>
      </c>
      <c r="I13" s="2"/>
    </row>
    <row r="14" spans="1:14" x14ac:dyDescent="0.3">
      <c r="A14" s="2">
        <v>8</v>
      </c>
      <c r="B14" s="8">
        <v>1050</v>
      </c>
      <c r="C14" s="8">
        <f t="shared" si="1"/>
        <v>658.78298990891778</v>
      </c>
      <c r="D14" s="9">
        <f t="shared" si="2"/>
        <v>0.70240062014701943</v>
      </c>
      <c r="E14" s="10"/>
      <c r="F14" s="11">
        <f t="shared" si="4"/>
        <v>5.6192049611761554</v>
      </c>
      <c r="H14" s="4">
        <v>0.09</v>
      </c>
      <c r="I14" s="2"/>
    </row>
    <row r="15" spans="1:14" ht="28.8" x14ac:dyDescent="0.3">
      <c r="B15" s="12"/>
      <c r="C15" s="13">
        <f>SUM(C7:C14)</f>
        <v>937.90206189030414</v>
      </c>
      <c r="D15" s="14">
        <f>SUM(D7:D14)</f>
        <v>1</v>
      </c>
      <c r="E15" s="15" t="s">
        <v>12</v>
      </c>
      <c r="F15" s="16">
        <f>SUM(F7:F14)</f>
        <v>6.7404347977130294</v>
      </c>
    </row>
    <row r="16" spans="1:14" x14ac:dyDescent="0.3">
      <c r="A16" s="2" t="s">
        <v>13</v>
      </c>
      <c r="B16" s="12"/>
      <c r="E16" s="17"/>
      <c r="F16" s="18"/>
    </row>
    <row r="17" spans="1:15" x14ac:dyDescent="0.3">
      <c r="H17" s="1" t="s">
        <v>14</v>
      </c>
      <c r="I17" s="1" t="s">
        <v>15</v>
      </c>
      <c r="J17" s="1" t="s">
        <v>16</v>
      </c>
      <c r="K17" s="1" t="s">
        <v>17</v>
      </c>
      <c r="L17" s="1" t="s">
        <v>18</v>
      </c>
      <c r="M17" s="1" t="s">
        <v>19</v>
      </c>
      <c r="N17" s="1" t="s">
        <v>20</v>
      </c>
      <c r="O17" s="1" t="s">
        <v>17</v>
      </c>
    </row>
    <row r="18" spans="1:15" x14ac:dyDescent="0.3">
      <c r="A18" s="2" t="s">
        <v>21</v>
      </c>
      <c r="E18" s="15" t="s">
        <v>22</v>
      </c>
      <c r="F18" s="19">
        <f>F15 / (1 + (B2/B1))</f>
        <v>6.6902578637350167</v>
      </c>
      <c r="H18" s="4">
        <v>0.01</v>
      </c>
      <c r="I18" s="2">
        <v>100</v>
      </c>
      <c r="J18" s="2">
        <v>6.69</v>
      </c>
      <c r="K18" s="2">
        <f>1 + J18/100</f>
        <v>1.0669</v>
      </c>
      <c r="L18" s="20">
        <f>$B$4/K18</f>
        <v>937.29496672602875</v>
      </c>
      <c r="M18" s="20">
        <f>L18-$B$4</f>
        <v>-62.705033273971253</v>
      </c>
      <c r="N18" s="10">
        <v>0.01</v>
      </c>
      <c r="O18" s="21">
        <v>100</v>
      </c>
    </row>
    <row r="19" spans="1:15" x14ac:dyDescent="0.3">
      <c r="E19" s="22"/>
      <c r="F19" s="23"/>
      <c r="H19" s="24">
        <v>1E-3</v>
      </c>
      <c r="I19" s="2">
        <v>10</v>
      </c>
      <c r="J19" s="2">
        <v>0.66900000000000004</v>
      </c>
      <c r="K19" s="2">
        <f>1 + J19/100</f>
        <v>1.0066900000000001</v>
      </c>
      <c r="L19" s="20">
        <f>$B$4/K19</f>
        <v>993.35445867148769</v>
      </c>
      <c r="M19" s="20">
        <f>L19-$B$4</f>
        <v>-6.6455413285123086</v>
      </c>
      <c r="N19" s="10">
        <v>1E-3</v>
      </c>
      <c r="O19" s="21">
        <v>1000</v>
      </c>
    </row>
    <row r="20" spans="1:15" x14ac:dyDescent="0.3">
      <c r="H20" s="24">
        <v>1E-4</v>
      </c>
      <c r="I20" s="2">
        <v>1</v>
      </c>
      <c r="J20" s="2">
        <v>6.6900000000000001E-2</v>
      </c>
      <c r="K20" s="2">
        <f>1 + J20/100</f>
        <v>1.000669</v>
      </c>
      <c r="L20" s="20">
        <f>$B$4/K20</f>
        <v>999.33144726178182</v>
      </c>
      <c r="M20" s="25">
        <f>L20-$B$4</f>
        <v>-0.66855273821818173</v>
      </c>
      <c r="N20" s="10">
        <v>1E-4</v>
      </c>
      <c r="O20" s="21">
        <v>100000</v>
      </c>
    </row>
    <row r="21" spans="1:15" x14ac:dyDescent="0.3">
      <c r="E21" s="15" t="s">
        <v>23</v>
      </c>
      <c r="F21" s="19">
        <f xml:space="preserve"> (L25-L19) / (2 * B4 * 0.001)</f>
        <v>6.6677706642561816</v>
      </c>
    </row>
    <row r="23" spans="1:15" x14ac:dyDescent="0.3">
      <c r="A23" s="26"/>
      <c r="H23" s="1" t="s">
        <v>24</v>
      </c>
      <c r="I23" s="1" t="s">
        <v>15</v>
      </c>
      <c r="J23" s="1" t="s">
        <v>16</v>
      </c>
      <c r="K23" s="1" t="s">
        <v>25</v>
      </c>
      <c r="L23" s="1" t="s">
        <v>18</v>
      </c>
      <c r="M23" s="1" t="s">
        <v>19</v>
      </c>
    </row>
    <row r="24" spans="1:15" x14ac:dyDescent="0.3">
      <c r="E24" s="15" t="s">
        <v>26</v>
      </c>
      <c r="F24" s="27">
        <f>(F18* B4) / 10000</f>
        <v>0.66902578637350174</v>
      </c>
      <c r="H24" s="4">
        <v>0.01</v>
      </c>
      <c r="I24" s="2">
        <v>100</v>
      </c>
      <c r="J24" s="2">
        <v>6.69</v>
      </c>
      <c r="K24" s="2">
        <f>1 + J24/100</f>
        <v>1.0669</v>
      </c>
      <c r="L24" s="20">
        <f>$B$4 *K24</f>
        <v>1066.8999999999999</v>
      </c>
      <c r="M24" s="20">
        <f>L24-$B$4</f>
        <v>66.899999999999864</v>
      </c>
    </row>
    <row r="25" spans="1:15" x14ac:dyDescent="0.3">
      <c r="H25" s="24">
        <v>1E-3</v>
      </c>
      <c r="I25" s="2">
        <v>10</v>
      </c>
      <c r="J25" s="2">
        <v>0.66900000000000004</v>
      </c>
      <c r="K25" s="2">
        <f>1 + J25/100</f>
        <v>1.0066900000000001</v>
      </c>
      <c r="L25" s="20">
        <f>$B$4 *K25</f>
        <v>1006.69</v>
      </c>
      <c r="M25" s="20">
        <f>L25-$B$4</f>
        <v>6.6900000000000546</v>
      </c>
    </row>
    <row r="26" spans="1:15" x14ac:dyDescent="0.3">
      <c r="H26" s="24">
        <v>1E-4</v>
      </c>
      <c r="I26" s="2">
        <v>1</v>
      </c>
      <c r="J26" s="2">
        <v>6.6900000000000001E-2</v>
      </c>
      <c r="K26" s="2">
        <f>1 + J26/100</f>
        <v>1.000669</v>
      </c>
      <c r="L26" s="20">
        <f>$B$4 *K26</f>
        <v>1000.669</v>
      </c>
      <c r="M26" s="25">
        <f>L26-$B$4</f>
        <v>0.66899999999998272</v>
      </c>
    </row>
    <row r="27" spans="1:15" x14ac:dyDescent="0.3">
      <c r="N27" s="7"/>
      <c r="O27" s="7"/>
    </row>
    <row r="29" spans="1:15" x14ac:dyDescent="0.3">
      <c r="O29" s="28"/>
    </row>
    <row r="30" spans="1:15" x14ac:dyDescent="0.3">
      <c r="O30" s="2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F8D2F-5891-4839-BB8E-CB8394B02431}">
  <dimension ref="B2:B6"/>
  <sheetViews>
    <sheetView workbookViewId="0">
      <selection activeCell="B4" sqref="B4"/>
    </sheetView>
  </sheetViews>
  <sheetFormatPr defaultRowHeight="14.4" x14ac:dyDescent="0.3"/>
  <cols>
    <col min="2" max="2" width="175.44140625" style="29" customWidth="1"/>
  </cols>
  <sheetData>
    <row r="2" spans="2:2" x14ac:dyDescent="0.3">
      <c r="B2" s="29" t="s">
        <v>29</v>
      </c>
    </row>
    <row r="4" spans="2:2" ht="28.8" x14ac:dyDescent="0.3">
      <c r="B4" s="29" t="s">
        <v>28</v>
      </c>
    </row>
    <row r="6" spans="2:2" ht="28.8" x14ac:dyDescent="0.3">
      <c r="B6" s="2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Bonds_IRRBB</vt:lpstr>
      <vt:lpstr>IRRBB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Kansal</dc:creator>
  <cp:lastModifiedBy>Sachin Kansal</cp:lastModifiedBy>
  <dcterms:created xsi:type="dcterms:W3CDTF">2015-06-05T18:17:20Z</dcterms:created>
  <dcterms:modified xsi:type="dcterms:W3CDTF">2024-03-11T21:45:02Z</dcterms:modified>
</cp:coreProperties>
</file>