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TUDY\VAR_Multi_Asset\"/>
    </mc:Choice>
  </mc:AlternateContent>
  <xr:revisionPtr revIDLastSave="0" documentId="13_ncr:1_{EE266ED1-C31E-4B1A-A647-3EE2B049D5F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quity_Bond" sheetId="1" r:id="rId1"/>
    <sheet name="Equity_Bond_Put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7" i="3" l="1"/>
  <c r="K6" i="3"/>
  <c r="K4" i="3"/>
  <c r="B14" i="3"/>
  <c r="B13" i="3" s="1"/>
  <c r="B10" i="3"/>
  <c r="B4" i="3"/>
  <c r="H3" i="3"/>
  <c r="E2" i="3"/>
  <c r="H10" i="1"/>
  <c r="H9" i="1"/>
  <c r="H8" i="1"/>
  <c r="E6" i="1"/>
  <c r="E7" i="1"/>
  <c r="H7" i="1" s="1"/>
  <c r="H3" i="1"/>
  <c r="B16" i="1"/>
  <c r="B15" i="1" s="1"/>
  <c r="E2" i="1"/>
  <c r="B12" i="1"/>
  <c r="E6" i="3" l="1"/>
  <c r="E7" i="3" s="1"/>
  <c r="H8" i="3" s="1"/>
  <c r="H7" i="3" l="1"/>
  <c r="H10" i="3"/>
  <c r="H9" i="3"/>
  <c r="B3" i="1" l="1"/>
  <c r="B6" i="1"/>
</calcChain>
</file>

<file path=xl/sharedStrings.xml><?xml version="1.0" encoding="utf-8"?>
<sst xmlns="http://schemas.openxmlformats.org/spreadsheetml/2006/main" count="74" uniqueCount="46">
  <si>
    <t>Market Value of Nvidia</t>
  </si>
  <si>
    <t>Nvidia Price</t>
  </si>
  <si>
    <t>Numer of Stocks</t>
  </si>
  <si>
    <t>STD DEV Annual</t>
  </si>
  <si>
    <t>NVIDIA</t>
  </si>
  <si>
    <t>Corporate Bond</t>
  </si>
  <si>
    <t>Face Value</t>
  </si>
  <si>
    <t>Duration in Years</t>
  </si>
  <si>
    <t>STD DEV Daily</t>
  </si>
  <si>
    <t>Yield change Volatility - Annual</t>
  </si>
  <si>
    <t>Total Portfolio</t>
  </si>
  <si>
    <t>Portfolio Value</t>
  </si>
  <si>
    <t>Weight of Bond</t>
  </si>
  <si>
    <t>Weight of Nvidia</t>
  </si>
  <si>
    <t>Covariance Annual</t>
  </si>
  <si>
    <t>Covariance 1 day</t>
  </si>
  <si>
    <t>Correlation</t>
  </si>
  <si>
    <t>VaR = [Expected Return - Z score * Std Dev] * Portfolio Value</t>
  </si>
  <si>
    <t>Correlation &amp; Covariance</t>
  </si>
  <si>
    <t>Value at Risk (VaR)</t>
  </si>
  <si>
    <t>Confidence Interval</t>
  </si>
  <si>
    <t>Z-score</t>
  </si>
  <si>
    <t>VAR (Annual)</t>
  </si>
  <si>
    <t>VaR (1 day)</t>
  </si>
  <si>
    <t>VaR (10 day)</t>
  </si>
  <si>
    <t>VaR in Percent</t>
  </si>
  <si>
    <t>Portfolio Variance - 1 day</t>
  </si>
  <si>
    <t>Portfolio STD DEV - 1 day</t>
  </si>
  <si>
    <t>Strike Price</t>
  </si>
  <si>
    <t>Market Value of Stock</t>
  </si>
  <si>
    <t>Option premium</t>
  </si>
  <si>
    <t>Expiry</t>
  </si>
  <si>
    <t>1 month</t>
  </si>
  <si>
    <t>Long Put Option</t>
  </si>
  <si>
    <t>Stock Price</t>
  </si>
  <si>
    <t>Put exercise</t>
  </si>
  <si>
    <t>Profit</t>
  </si>
  <si>
    <t>Cost of Put</t>
  </si>
  <si>
    <t>Net Profit</t>
  </si>
  <si>
    <t>Put not exercised</t>
  </si>
  <si>
    <t>Net Loss</t>
  </si>
  <si>
    <t>Put Scenario 1</t>
  </si>
  <si>
    <t>Put Scenario 2</t>
  </si>
  <si>
    <t>Stock A</t>
  </si>
  <si>
    <t>Loss = Premium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</si>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</sst>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0.0000"/>
    <numFmt numFmtId="167" formatCode="0.000000"/>
    <numFmt numFmtId="168" formatCode="0.000"/>
    <numFmt numFmtId="169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/>
    <xf numFmtId="10" fontId="0" fillId="0" borderId="1" xfId="1" applyNumberFormat="1" applyFont="1" applyBorder="1"/>
    <xf numFmtId="165" fontId="0" fillId="0" borderId="1" xfId="2" applyNumberFormat="1" applyFont="1" applyBorder="1"/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6" fontId="0" fillId="0" borderId="1" xfId="0" applyNumberFormat="1" applyBorder="1" applyAlignment="1">
      <alignment horizontal="center"/>
    </xf>
    <xf numFmtId="9" fontId="0" fillId="0" borderId="1" xfId="1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67" fontId="0" fillId="0" borderId="1" xfId="1" applyNumberFormat="1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2" fontId="0" fillId="0" borderId="1" xfId="0" applyNumberFormat="1" applyBorder="1"/>
    <xf numFmtId="168" fontId="0" fillId="0" borderId="1" xfId="0" applyNumberFormat="1" applyBorder="1" applyAlignment="1">
      <alignment horizontal="center"/>
    </xf>
    <xf numFmtId="169" fontId="0" fillId="0" borderId="1" xfId="0" applyNumberFormat="1" applyBorder="1" applyAlignment="1">
      <alignment horizontal="center"/>
    </xf>
    <xf numFmtId="8" fontId="0" fillId="0" borderId="1" xfId="0" applyNumberFormat="1" applyBorder="1" applyAlignment="1">
      <alignment horizontal="center"/>
    </xf>
    <xf numFmtId="8" fontId="0" fillId="0" borderId="1" xfId="0" applyNumberFormat="1" applyBorder="1"/>
    <xf numFmtId="10" fontId="0" fillId="0" borderId="1" xfId="1" applyNumberFormat="1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37" fontId="0" fillId="0" borderId="1" xfId="2" applyNumberFormat="1" applyFont="1" applyBorder="1" applyAlignment="1">
      <alignment horizontal="center"/>
    </xf>
    <xf numFmtId="37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4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37" fontId="0" fillId="0" borderId="1" xfId="2" applyNumberFormat="1" applyFont="1" applyBorder="1" applyAlignment="1">
      <alignment horizontal="right"/>
    </xf>
    <xf numFmtId="164" fontId="0" fillId="0" borderId="1" xfId="3" applyNumberFormat="1" applyFont="1" applyBorder="1"/>
    <xf numFmtId="164" fontId="0" fillId="0" borderId="1" xfId="0" applyNumberFormat="1" applyFill="1" applyBorder="1"/>
    <xf numFmtId="164" fontId="0" fillId="0" borderId="1" xfId="3" applyNumberFormat="1" applyFont="1" applyBorder="1" applyAlignment="1">
      <alignment horizontal="right"/>
    </xf>
  </cellXfs>
  <cellStyles count="4">
    <cellStyle name="Comma" xfId="3" builtinId="3"/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</xdr:colOff>
      <xdr:row>13</xdr:row>
      <xdr:rowOff>167640</xdr:rowOff>
    </xdr:from>
    <xdr:to>
      <xdr:col>5</xdr:col>
      <xdr:colOff>188945</xdr:colOff>
      <xdr:row>17</xdr:row>
      <xdr:rowOff>64858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7E0C77-5F36-6130-29F8-C62B520E0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62300" y="2545080"/>
          <a:ext cx="2505425" cy="628738"/>
        </a:xfrm>
        <a:prstGeom prst="rect">
          <a:avLst/>
        </a:prstGeom>
      </xdr:spPr>
    </xdr:pic>
    <xdr:clientData/>
  </xdr:twoCellAnchor>
  <xdr:twoCellAnchor editAs="oneCell">
    <xdr:from>
      <xdr:col>2</xdr:col>
      <xdr:colOff>601980</xdr:colOff>
      <xdr:row>18</xdr:row>
      <xdr:rowOff>137160</xdr:rowOff>
    </xdr:from>
    <xdr:to>
      <xdr:col>12</xdr:col>
      <xdr:colOff>44776</xdr:colOff>
      <xdr:row>23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9FE9D56-C52B-4F00-802F-524E314654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39440" y="3429000"/>
          <a:ext cx="7504756" cy="7772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</xdr:colOff>
      <xdr:row>13</xdr:row>
      <xdr:rowOff>167640</xdr:rowOff>
    </xdr:from>
    <xdr:to>
      <xdr:col>5</xdr:col>
      <xdr:colOff>601980</xdr:colOff>
      <xdr:row>18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B69AE8D-9784-45E5-9E27-6074388E8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44240" y="2545080"/>
          <a:ext cx="2918460" cy="74676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30480</xdr:rowOff>
    </xdr:from>
    <xdr:to>
      <xdr:col>11</xdr:col>
      <xdr:colOff>121920</xdr:colOff>
      <xdr:row>22</xdr:row>
      <xdr:rowOff>71563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C709445-939A-409D-9C06-322A9F5F94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0" y="3322320"/>
          <a:ext cx="7459980" cy="7726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workbookViewId="0">
      <selection activeCell="B27" sqref="B27"/>
    </sheetView>
  </sheetViews>
  <sheetFormatPr defaultRowHeight="14.4" x14ac:dyDescent="0.3"/>
  <cols>
    <col min="1" max="1" width="27.44140625" bestFit="1" customWidth="1"/>
    <col min="2" max="2" width="9.5546875" bestFit="1" customWidth="1"/>
    <col min="4" max="4" width="24.44140625" customWidth="1"/>
    <col min="5" max="5" width="9.5546875" bestFit="1" customWidth="1"/>
    <col min="7" max="7" width="17.6640625" bestFit="1" customWidth="1"/>
    <col min="8" max="8" width="12.5546875" bestFit="1" customWidth="1"/>
  </cols>
  <sheetData>
    <row r="1" spans="1:8" x14ac:dyDescent="0.3">
      <c r="A1" s="24" t="s">
        <v>4</v>
      </c>
      <c r="B1" s="24"/>
      <c r="D1" s="22" t="s">
        <v>10</v>
      </c>
      <c r="E1" s="23"/>
      <c r="G1" s="22" t="s">
        <v>19</v>
      </c>
      <c r="H1" s="23"/>
    </row>
    <row r="2" spans="1:8" x14ac:dyDescent="0.3">
      <c r="A2" s="1" t="s">
        <v>1</v>
      </c>
      <c r="B2" s="2">
        <v>1000</v>
      </c>
      <c r="D2" s="1" t="s">
        <v>11</v>
      </c>
      <c r="E2" s="11">
        <f>B4+B9</f>
        <v>300000</v>
      </c>
      <c r="G2" s="1" t="s">
        <v>20</v>
      </c>
      <c r="H2" s="7">
        <v>0.95</v>
      </c>
    </row>
    <row r="3" spans="1:8" x14ac:dyDescent="0.3">
      <c r="A3" s="1" t="s">
        <v>2</v>
      </c>
      <c r="B3" s="3">
        <f>B4/B2</f>
        <v>100</v>
      </c>
      <c r="D3" s="1" t="s">
        <v>13</v>
      </c>
      <c r="E3" s="7">
        <v>0.5</v>
      </c>
      <c r="G3" s="1" t="s">
        <v>21</v>
      </c>
      <c r="H3" s="17">
        <f>_xlfn.NORM.S.INV(H2)</f>
        <v>1.6448536269514715</v>
      </c>
    </row>
    <row r="4" spans="1:8" x14ac:dyDescent="0.3">
      <c r="A4" s="1" t="s">
        <v>0</v>
      </c>
      <c r="B4" s="6">
        <v>100000</v>
      </c>
      <c r="D4" s="1" t="s">
        <v>12</v>
      </c>
      <c r="E4" s="7">
        <v>0.5</v>
      </c>
      <c r="G4" s="1"/>
      <c r="H4" s="9"/>
    </row>
    <row r="5" spans="1:8" x14ac:dyDescent="0.3">
      <c r="A5" s="1" t="s">
        <v>3</v>
      </c>
      <c r="B5" s="4">
        <v>0.2</v>
      </c>
      <c r="E5" s="8"/>
      <c r="G5" s="1"/>
      <c r="H5" s="18"/>
    </row>
    <row r="6" spans="1:8" x14ac:dyDescent="0.3">
      <c r="A6" s="1" t="s">
        <v>8</v>
      </c>
      <c r="B6" s="5">
        <f>B5/252^0.5</f>
        <v>1.259881576697424E-2</v>
      </c>
      <c r="D6" s="1" t="s">
        <v>26</v>
      </c>
      <c r="E6" s="12">
        <f>(E3^2 * B6^2) + (E4^2 * B12^2) + 2*E3*E4*B17*B6*B12</f>
        <v>5.7539682539682541E-5</v>
      </c>
      <c r="G6" s="1"/>
      <c r="H6" s="8"/>
    </row>
    <row r="7" spans="1:8" x14ac:dyDescent="0.3">
      <c r="D7" s="1" t="s">
        <v>27</v>
      </c>
      <c r="E7" s="12">
        <f>SQRT(E6)</f>
        <v>7.585491581939996E-3</v>
      </c>
      <c r="G7" s="1" t="s">
        <v>25</v>
      </c>
      <c r="H7" s="21">
        <f>H3*E7</f>
        <v>1.2477023340763858E-2</v>
      </c>
    </row>
    <row r="8" spans="1:8" x14ac:dyDescent="0.3">
      <c r="A8" s="22" t="s">
        <v>5</v>
      </c>
      <c r="B8" s="23"/>
      <c r="D8" s="1"/>
      <c r="E8" s="10"/>
      <c r="G8" s="1" t="s">
        <v>23</v>
      </c>
      <c r="H8" s="19">
        <f>H3*E7 *E2</f>
        <v>3743.1070022291574</v>
      </c>
    </row>
    <row r="9" spans="1:8" x14ac:dyDescent="0.3">
      <c r="A9" s="1" t="s">
        <v>6</v>
      </c>
      <c r="B9" s="6">
        <v>200000</v>
      </c>
      <c r="D9" s="1"/>
      <c r="E9" s="8"/>
      <c r="G9" s="1" t="s">
        <v>24</v>
      </c>
      <c r="H9" s="19">
        <f>H8 * 10^0.5</f>
        <v>11836.743652769097</v>
      </c>
    </row>
    <row r="10" spans="1:8" x14ac:dyDescent="0.3">
      <c r="A10" s="1" t="s">
        <v>7</v>
      </c>
      <c r="B10" s="3">
        <v>5</v>
      </c>
      <c r="D10" s="1"/>
      <c r="E10" s="8"/>
      <c r="G10" s="1" t="s">
        <v>22</v>
      </c>
      <c r="H10" s="20">
        <f>H8* 252^0.5</f>
        <v>59419.981551617057</v>
      </c>
    </row>
    <row r="11" spans="1:8" x14ac:dyDescent="0.3">
      <c r="A11" s="1" t="s">
        <v>9</v>
      </c>
      <c r="B11" s="4">
        <v>0.1</v>
      </c>
    </row>
    <row r="12" spans="1:8" x14ac:dyDescent="0.3">
      <c r="A12" s="1" t="s">
        <v>8</v>
      </c>
      <c r="B12" s="5">
        <f>B11/252^0.5</f>
        <v>6.2994078834871202E-3</v>
      </c>
    </row>
    <row r="13" spans="1:8" x14ac:dyDescent="0.3">
      <c r="D13" t="s">
        <v>17</v>
      </c>
    </row>
    <row r="14" spans="1:8" x14ac:dyDescent="0.3">
      <c r="A14" s="22" t="s">
        <v>18</v>
      </c>
      <c r="B14" s="23"/>
    </row>
    <row r="15" spans="1:8" x14ac:dyDescent="0.3">
      <c r="A15" s="1" t="s">
        <v>15</v>
      </c>
      <c r="B15" s="12">
        <f>B16/(252^0.5)</f>
        <v>2.5197631533948489E-4</v>
      </c>
    </row>
    <row r="16" spans="1:8" x14ac:dyDescent="0.3">
      <c r="A16" s="1" t="s">
        <v>14</v>
      </c>
      <c r="B16" s="13">
        <f>B17*B5*B11</f>
        <v>4.000000000000001E-3</v>
      </c>
    </row>
    <row r="17" spans="1:2" x14ac:dyDescent="0.3">
      <c r="A17" s="1" t="s">
        <v>16</v>
      </c>
      <c r="B17" s="16">
        <v>0.2</v>
      </c>
    </row>
  </sheetData>
  <mergeCells count="5">
    <mergeCell ref="G1:H1"/>
    <mergeCell ref="A1:B1"/>
    <mergeCell ref="D1:E1"/>
    <mergeCell ref="A8:B8"/>
    <mergeCell ref="A14:B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7E3D8-B73F-422F-B45A-01E60C5AFF7C}">
  <dimension ref="A1:N20"/>
  <sheetViews>
    <sheetView tabSelected="1" workbookViewId="0">
      <selection activeCell="J12" sqref="J12"/>
    </sheetView>
  </sheetViews>
  <sheetFormatPr defaultRowHeight="14.4" x14ac:dyDescent="0.3"/>
  <cols>
    <col min="1" max="1" width="27.44140625" bestFit="1" customWidth="1"/>
    <col min="2" max="2" width="13.6640625" style="26" bestFit="1" customWidth="1"/>
    <col min="4" max="4" width="24.44140625" customWidth="1"/>
    <col min="5" max="5" width="9.5546875" bestFit="1" customWidth="1"/>
    <col min="7" max="7" width="17.6640625" bestFit="1" customWidth="1"/>
    <col min="8" max="8" width="12.5546875" style="37" bestFit="1" customWidth="1"/>
    <col min="10" max="10" width="12.88671875" bestFit="1" customWidth="1"/>
    <col min="11" max="11" width="12.109375" bestFit="1" customWidth="1"/>
    <col min="13" max="13" width="15.5546875" bestFit="1" customWidth="1"/>
    <col min="14" max="14" width="9.109375" bestFit="1" customWidth="1"/>
  </cols>
  <sheetData>
    <row r="1" spans="1:14" x14ac:dyDescent="0.3">
      <c r="A1" s="24" t="s">
        <v>43</v>
      </c>
      <c r="B1" s="24"/>
      <c r="D1" s="22" t="s">
        <v>10</v>
      </c>
      <c r="E1" s="23"/>
      <c r="G1" s="22" t="s">
        <v>19</v>
      </c>
      <c r="H1" s="23"/>
      <c r="J1" s="24" t="s">
        <v>41</v>
      </c>
      <c r="K1" s="24"/>
      <c r="M1" s="24" t="s">
        <v>42</v>
      </c>
      <c r="N1" s="24"/>
    </row>
    <row r="2" spans="1:14" x14ac:dyDescent="0.3">
      <c r="A2" s="1" t="s">
        <v>29</v>
      </c>
      <c r="B2" s="28">
        <v>150000</v>
      </c>
      <c r="D2" s="1" t="s">
        <v>11</v>
      </c>
      <c r="E2" s="29">
        <f>B2+B7</f>
        <v>400000</v>
      </c>
      <c r="G2" s="1" t="s">
        <v>20</v>
      </c>
      <c r="H2" s="30">
        <v>0.95</v>
      </c>
      <c r="J2" s="1" t="s">
        <v>34</v>
      </c>
      <c r="K2" s="40">
        <v>130000</v>
      </c>
      <c r="M2" s="1" t="s">
        <v>34</v>
      </c>
      <c r="N2" s="40">
        <v>160000</v>
      </c>
    </row>
    <row r="3" spans="1:14" x14ac:dyDescent="0.3">
      <c r="A3" s="1" t="s">
        <v>3</v>
      </c>
      <c r="B3" s="7">
        <v>0.2</v>
      </c>
      <c r="D3" s="1" t="s">
        <v>13</v>
      </c>
      <c r="E3" s="7">
        <v>0.5</v>
      </c>
      <c r="G3" s="1" t="s">
        <v>21</v>
      </c>
      <c r="H3" s="31">
        <f>_xlfn.NORM.S.INV(H2)</f>
        <v>1.6448536269514715</v>
      </c>
      <c r="J3" s="1" t="s">
        <v>35</v>
      </c>
      <c r="K3" s="42">
        <v>140000</v>
      </c>
      <c r="M3" s="1" t="s">
        <v>39</v>
      </c>
      <c r="N3" s="39"/>
    </row>
    <row r="4" spans="1:14" x14ac:dyDescent="0.3">
      <c r="A4" s="1" t="s">
        <v>8</v>
      </c>
      <c r="B4" s="21">
        <f>B3/252^0.5</f>
        <v>1.259881576697424E-2</v>
      </c>
      <c r="D4" s="1" t="s">
        <v>12</v>
      </c>
      <c r="E4" s="7">
        <v>0.5</v>
      </c>
      <c r="G4" s="1"/>
      <c r="H4" s="32"/>
      <c r="J4" s="1" t="s">
        <v>36</v>
      </c>
      <c r="K4" s="40">
        <f>K3-K2</f>
        <v>10000</v>
      </c>
      <c r="M4" s="1" t="s">
        <v>44</v>
      </c>
      <c r="N4" s="40">
        <v>5000</v>
      </c>
    </row>
    <row r="5" spans="1:14" x14ac:dyDescent="0.3">
      <c r="E5" s="8"/>
      <c r="G5" s="1"/>
      <c r="H5" s="33"/>
      <c r="J5" s="1" t="s">
        <v>37</v>
      </c>
      <c r="K5" s="40">
        <v>5000</v>
      </c>
      <c r="M5" s="1"/>
      <c r="N5" s="2"/>
    </row>
    <row r="6" spans="1:14" x14ac:dyDescent="0.3">
      <c r="A6" s="14" t="s">
        <v>5</v>
      </c>
      <c r="B6" s="15"/>
      <c r="D6" s="1" t="s">
        <v>26</v>
      </c>
      <c r="E6" s="12">
        <f>(E3^2 * B4^2) + (E4^2 * B10^2) + 2*E3*E4*B15*B4*B10</f>
        <v>5.7539682539682541E-5</v>
      </c>
      <c r="G6" s="1"/>
      <c r="H6" s="34"/>
      <c r="J6" s="1" t="s">
        <v>38</v>
      </c>
      <c r="K6" s="40">
        <f>K4-K5</f>
        <v>5000</v>
      </c>
      <c r="M6" s="1" t="s">
        <v>40</v>
      </c>
      <c r="N6" s="3">
        <v>5000</v>
      </c>
    </row>
    <row r="7" spans="1:14" x14ac:dyDescent="0.3">
      <c r="A7" s="1" t="s">
        <v>6</v>
      </c>
      <c r="B7" s="28">
        <v>250000</v>
      </c>
      <c r="D7" s="1" t="s">
        <v>27</v>
      </c>
      <c r="E7" s="12">
        <f>SQRT(E6)</f>
        <v>7.585491581939996E-3</v>
      </c>
      <c r="G7" s="1" t="s">
        <v>25</v>
      </c>
      <c r="H7" s="35">
        <f>H3*E7</f>
        <v>1.2477023340763858E-2</v>
      </c>
      <c r="J7" s="1" t="s">
        <v>45</v>
      </c>
      <c r="K7" s="41">
        <v>0</v>
      </c>
      <c r="M7" s="1" t="s">
        <v>45</v>
      </c>
      <c r="N7" s="3">
        <f>N6</f>
        <v>5000</v>
      </c>
    </row>
    <row r="8" spans="1:14" x14ac:dyDescent="0.3">
      <c r="A8" s="1" t="s">
        <v>7</v>
      </c>
      <c r="B8" s="27">
        <v>5</v>
      </c>
      <c r="D8" s="1"/>
      <c r="E8" s="10"/>
      <c r="G8" s="1" t="s">
        <v>23</v>
      </c>
      <c r="H8" s="36">
        <f>H3*E7 *E2</f>
        <v>4990.8093363055432</v>
      </c>
    </row>
    <row r="9" spans="1:14" x14ac:dyDescent="0.3">
      <c r="A9" s="1" t="s">
        <v>9</v>
      </c>
      <c r="B9" s="7">
        <v>0.1</v>
      </c>
      <c r="D9" s="1"/>
      <c r="E9" s="8"/>
      <c r="G9" s="1" t="s">
        <v>24</v>
      </c>
      <c r="H9" s="36">
        <f>H8 * 10^0.5</f>
        <v>15782.324870358796</v>
      </c>
    </row>
    <row r="10" spans="1:14" x14ac:dyDescent="0.3">
      <c r="A10" s="1" t="s">
        <v>8</v>
      </c>
      <c r="B10" s="21">
        <f>B9/252^0.5</f>
        <v>6.2994078834871202E-3</v>
      </c>
      <c r="D10" s="1"/>
      <c r="E10" s="8"/>
      <c r="G10" s="1" t="s">
        <v>22</v>
      </c>
      <c r="H10" s="36">
        <f>H8* 252^0.5</f>
        <v>79226.642068822737</v>
      </c>
    </row>
    <row r="12" spans="1:14" x14ac:dyDescent="0.3">
      <c r="A12" s="22" t="s">
        <v>18</v>
      </c>
      <c r="B12" s="23"/>
    </row>
    <row r="13" spans="1:14" x14ac:dyDescent="0.3">
      <c r="A13" s="1" t="s">
        <v>15</v>
      </c>
      <c r="B13" s="12">
        <f>B14/(252^0.5)</f>
        <v>2.5197631533948489E-4</v>
      </c>
      <c r="D13" s="38" t="s">
        <v>17</v>
      </c>
    </row>
    <row r="14" spans="1:14" x14ac:dyDescent="0.3">
      <c r="A14" s="1" t="s">
        <v>14</v>
      </c>
      <c r="B14" s="13">
        <f>B15*B3*B9</f>
        <v>4.000000000000001E-3</v>
      </c>
    </row>
    <row r="15" spans="1:14" x14ac:dyDescent="0.3">
      <c r="A15" s="1" t="s">
        <v>16</v>
      </c>
      <c r="B15" s="25">
        <v>0.2</v>
      </c>
    </row>
    <row r="17" spans="1:2" x14ac:dyDescent="0.3">
      <c r="A17" s="22" t="s">
        <v>33</v>
      </c>
      <c r="B17" s="23"/>
    </row>
    <row r="18" spans="1:2" x14ac:dyDescent="0.3">
      <c r="A18" s="1" t="s">
        <v>28</v>
      </c>
      <c r="B18" s="28">
        <v>140000</v>
      </c>
    </row>
    <row r="19" spans="1:2" x14ac:dyDescent="0.3">
      <c r="A19" s="1" t="s">
        <v>30</v>
      </c>
      <c r="B19" s="28">
        <v>5000</v>
      </c>
    </row>
    <row r="20" spans="1:2" x14ac:dyDescent="0.3">
      <c r="A20" s="1" t="s">
        <v>31</v>
      </c>
      <c r="B20" s="25" t="s">
        <v>32</v>
      </c>
    </row>
  </sheetData>
  <mergeCells count="7">
    <mergeCell ref="J1:K1"/>
    <mergeCell ref="M1:N1"/>
    <mergeCell ref="A12:B12"/>
    <mergeCell ref="A17:B17"/>
    <mergeCell ref="A1:B1"/>
    <mergeCell ref="D1:E1"/>
    <mergeCell ref="G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Equity_Bond</vt:lpstr>
      <vt:lpstr>Equity_Bond_Put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Kansal</dc:creator>
  <cp:lastModifiedBy>Sachin Kansal</cp:lastModifiedBy>
  <dcterms:created xsi:type="dcterms:W3CDTF">2015-06-05T18:17:20Z</dcterms:created>
  <dcterms:modified xsi:type="dcterms:W3CDTF">2024-03-23T21:56:05Z</dcterms:modified>
</cp:coreProperties>
</file>