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e\Work Files\Github\3DSoftRenderer\SoftRenderer\Tools\"/>
    </mc:Choice>
  </mc:AlternateContent>
  <xr:revisionPtr revIDLastSave="0" documentId="8_{6C98C317-2132-479E-8265-F3A5E6EB650B}" xr6:coauthVersionLast="43" xr6:coauthVersionMax="43" xr10:uidLastSave="{00000000-0000-0000-0000-000000000000}"/>
  <bookViews>
    <workbookView xWindow="-108" yWindow="-108" windowWidth="23256" windowHeight="12576" xr2:uid="{A7A28D86-8DCB-4C93-AB6C-C7970AE24D0A}"/>
  </bookViews>
  <sheets>
    <sheet name="矩阵运算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04" i="1" l="1"/>
  <c r="U103" i="1"/>
  <c r="U102" i="1"/>
  <c r="U101" i="1"/>
  <c r="J87" i="1"/>
  <c r="I87" i="1"/>
  <c r="N65" i="1"/>
  <c r="M65" i="1"/>
  <c r="L65" i="1"/>
  <c r="K65" i="1"/>
  <c r="L64" i="1"/>
  <c r="K64" i="1"/>
  <c r="N63" i="1"/>
  <c r="K63" i="1"/>
  <c r="N62" i="1"/>
  <c r="L62" i="1"/>
  <c r="E43" i="1"/>
  <c r="N64" i="1" s="1"/>
  <c r="D43" i="1"/>
  <c r="M64" i="1" s="1"/>
  <c r="N35" i="1"/>
  <c r="N34" i="1"/>
  <c r="N33" i="1"/>
  <c r="N28" i="1"/>
  <c r="N27" i="1"/>
  <c r="N26" i="1"/>
  <c r="B26" i="1"/>
  <c r="K49" i="1" s="1"/>
  <c r="B24" i="1"/>
  <c r="M49" i="1" s="1"/>
  <c r="A24" i="1"/>
  <c r="K40" i="1" s="1"/>
  <c r="M21" i="1"/>
  <c r="L20" i="1"/>
  <c r="K19" i="1"/>
  <c r="T15" i="1"/>
  <c r="A14" i="1"/>
  <c r="B14" i="1" s="1"/>
  <c r="Z8" i="1"/>
  <c r="Y8" i="1"/>
  <c r="S15" i="1" s="1"/>
  <c r="M7" i="1"/>
  <c r="D7" i="1"/>
  <c r="L14" i="1" s="1"/>
  <c r="Z6" i="1"/>
  <c r="T13" i="1" s="1"/>
  <c r="Y6" i="1"/>
  <c r="S13" i="1" s="1"/>
  <c r="C5" i="1"/>
  <c r="K5" i="1" s="1"/>
  <c r="B5" i="1"/>
  <c r="Q5" i="1" s="1"/>
  <c r="A3" i="1"/>
  <c r="C7" i="1" s="1"/>
  <c r="D19" i="1" l="1"/>
  <c r="C14" i="1"/>
  <c r="C19" i="1"/>
  <c r="K7" i="1"/>
  <c r="M5" i="1"/>
  <c r="Y5" i="1" s="1"/>
  <c r="S12" i="1" s="1"/>
  <c r="K47" i="1"/>
  <c r="M47" i="1"/>
  <c r="R6" i="1"/>
  <c r="D5" i="1"/>
  <c r="C24" i="1"/>
  <c r="M13" i="1"/>
  <c r="A26" i="1"/>
  <c r="B7" i="1"/>
  <c r="C26" i="1"/>
  <c r="L41" i="1"/>
  <c r="Y12" i="1" l="1"/>
  <c r="S19" i="1" s="1"/>
  <c r="Z7" i="1"/>
  <c r="T14" i="1" s="1"/>
  <c r="Y7" i="1"/>
  <c r="S14" i="1" s="1"/>
  <c r="Y15" i="1" s="1"/>
  <c r="S22" i="1" s="1"/>
  <c r="X7" i="1"/>
  <c r="R14" i="1" s="1"/>
  <c r="W7" i="1"/>
  <c r="Q14" i="1" s="1"/>
  <c r="M55" i="1"/>
  <c r="L56" i="1"/>
  <c r="R5" i="1"/>
  <c r="Q6" i="1"/>
  <c r="L40" i="1"/>
  <c r="K41" i="1"/>
  <c r="D42" i="1"/>
  <c r="M63" i="1" s="1"/>
  <c r="C42" i="1"/>
  <c r="L63" i="1" s="1"/>
  <c r="B19" i="1"/>
  <c r="A19" i="1"/>
  <c r="L55" i="1"/>
  <c r="M56" i="1"/>
  <c r="M14" i="1"/>
  <c r="Y14" i="1" s="1"/>
  <c r="S21" i="1" s="1"/>
  <c r="L13" i="1"/>
  <c r="Y13" i="1" s="1"/>
  <c r="S20" i="1" s="1"/>
  <c r="Z5" i="1"/>
  <c r="T12" i="1" s="1"/>
  <c r="W8" i="1" l="1"/>
  <c r="Q15" i="1" s="1"/>
  <c r="W6" i="1"/>
  <c r="Q13" i="1" s="1"/>
  <c r="W5" i="1"/>
  <c r="Q12" i="1" s="1"/>
  <c r="Y19" i="1"/>
  <c r="S26" i="1" s="1"/>
  <c r="Y20" i="1"/>
  <c r="S27" i="1" s="1"/>
  <c r="Y21" i="1"/>
  <c r="S28" i="1" s="1"/>
  <c r="Y22" i="1"/>
  <c r="S29" i="1" s="1"/>
  <c r="D41" i="1"/>
  <c r="M62" i="1" s="1"/>
  <c r="B41" i="1"/>
  <c r="K62" i="1" s="1"/>
  <c r="Z15" i="1"/>
  <c r="T22" i="1" s="1"/>
  <c r="Z12" i="1"/>
  <c r="T19" i="1" s="1"/>
  <c r="Z14" i="1"/>
  <c r="T21" i="1" s="1"/>
  <c r="Z13" i="1"/>
  <c r="T20" i="1" s="1"/>
  <c r="X8" i="1"/>
  <c r="R15" i="1" s="1"/>
  <c r="X6" i="1"/>
  <c r="R13" i="1" s="1"/>
  <c r="X5" i="1"/>
  <c r="R12" i="1" s="1"/>
  <c r="X13" i="1" l="1"/>
  <c r="R20" i="1" s="1"/>
  <c r="X15" i="1"/>
  <c r="R22" i="1" s="1"/>
  <c r="X12" i="1"/>
  <c r="R19" i="1" s="1"/>
  <c r="X14" i="1"/>
  <c r="R21" i="1" s="1"/>
  <c r="W13" i="1"/>
  <c r="Q20" i="1" s="1"/>
  <c r="W14" i="1"/>
  <c r="Q21" i="1" s="1"/>
  <c r="W15" i="1"/>
  <c r="Q22" i="1" s="1"/>
  <c r="W12" i="1"/>
  <c r="Q19" i="1" s="1"/>
  <c r="Y28" i="1"/>
  <c r="S35" i="1" s="1"/>
  <c r="Y29" i="1"/>
  <c r="S36" i="1" s="1"/>
  <c r="Y26" i="1"/>
  <c r="S33" i="1" s="1"/>
  <c r="Y27" i="1"/>
  <c r="S34" i="1" s="1"/>
  <c r="Z20" i="1"/>
  <c r="T27" i="1" s="1"/>
  <c r="Z19" i="1"/>
  <c r="T26" i="1" s="1"/>
  <c r="Z21" i="1"/>
  <c r="T28" i="1" s="1"/>
  <c r="Z22" i="1"/>
  <c r="T29" i="1" s="1"/>
  <c r="W22" i="1" l="1"/>
  <c r="Q29" i="1" s="1"/>
  <c r="W20" i="1"/>
  <c r="Q27" i="1" s="1"/>
  <c r="W21" i="1"/>
  <c r="Q28" i="1" s="1"/>
  <c r="W19" i="1"/>
  <c r="Q26" i="1" s="1"/>
  <c r="X22" i="1"/>
  <c r="R29" i="1" s="1"/>
  <c r="X20" i="1"/>
  <c r="R27" i="1" s="1"/>
  <c r="X21" i="1"/>
  <c r="R28" i="1" s="1"/>
  <c r="X19" i="1"/>
  <c r="R26" i="1" s="1"/>
  <c r="Z28" i="1"/>
  <c r="T35" i="1" s="1"/>
  <c r="Z29" i="1"/>
  <c r="T36" i="1" s="1"/>
  <c r="Z26" i="1"/>
  <c r="T33" i="1" s="1"/>
  <c r="Z27" i="1"/>
  <c r="T34" i="1" s="1"/>
  <c r="Y34" i="1"/>
  <c r="S41" i="1" s="1"/>
  <c r="Y35" i="1"/>
  <c r="S42" i="1" s="1"/>
  <c r="Y36" i="1"/>
  <c r="S43" i="1" s="1"/>
  <c r="Y33" i="1"/>
  <c r="S40" i="1" s="1"/>
  <c r="Z35" i="1" l="1"/>
  <c r="T42" i="1" s="1"/>
  <c r="Z36" i="1"/>
  <c r="T43" i="1" s="1"/>
  <c r="Z33" i="1"/>
  <c r="T40" i="1" s="1"/>
  <c r="Z34" i="1"/>
  <c r="T41" i="1" s="1"/>
  <c r="Y43" i="1"/>
  <c r="S50" i="1" s="1"/>
  <c r="Y42" i="1"/>
  <c r="S49" i="1" s="1"/>
  <c r="Y40" i="1"/>
  <c r="S47" i="1" s="1"/>
  <c r="Y41" i="1"/>
  <c r="S48" i="1" s="1"/>
  <c r="X27" i="1"/>
  <c r="R34" i="1" s="1"/>
  <c r="X28" i="1"/>
  <c r="R35" i="1" s="1"/>
  <c r="X29" i="1"/>
  <c r="R36" i="1" s="1"/>
  <c r="X26" i="1"/>
  <c r="R33" i="1" s="1"/>
  <c r="W27" i="1"/>
  <c r="Q34" i="1" s="1"/>
  <c r="W28" i="1"/>
  <c r="Q35" i="1" s="1"/>
  <c r="W29" i="1"/>
  <c r="Q36" i="1" s="1"/>
  <c r="W26" i="1"/>
  <c r="Q33" i="1" s="1"/>
  <c r="X34" i="1" l="1"/>
  <c r="R41" i="1" s="1"/>
  <c r="X35" i="1"/>
  <c r="R42" i="1" s="1"/>
  <c r="X36" i="1"/>
  <c r="R43" i="1" s="1"/>
  <c r="X33" i="1"/>
  <c r="R40" i="1" s="1"/>
  <c r="Y50" i="1"/>
  <c r="S57" i="1" s="1"/>
  <c r="Y48" i="1"/>
  <c r="S55" i="1" s="1"/>
  <c r="Y49" i="1"/>
  <c r="S56" i="1" s="1"/>
  <c r="Y47" i="1"/>
  <c r="S54" i="1" s="1"/>
  <c r="Z43" i="1"/>
  <c r="T50" i="1" s="1"/>
  <c r="Z42" i="1"/>
  <c r="T49" i="1" s="1"/>
  <c r="Z40" i="1"/>
  <c r="T47" i="1" s="1"/>
  <c r="Z41" i="1"/>
  <c r="T48" i="1" s="1"/>
  <c r="W34" i="1"/>
  <c r="Q41" i="1" s="1"/>
  <c r="W35" i="1"/>
  <c r="Q42" i="1" s="1"/>
  <c r="W36" i="1"/>
  <c r="Q43" i="1" s="1"/>
  <c r="W33" i="1"/>
  <c r="Q40" i="1" s="1"/>
  <c r="Z50" i="1" l="1"/>
  <c r="T57" i="1" s="1"/>
  <c r="Z48" i="1"/>
  <c r="T55" i="1" s="1"/>
  <c r="Z49" i="1"/>
  <c r="T56" i="1" s="1"/>
  <c r="Z47" i="1"/>
  <c r="T54" i="1" s="1"/>
  <c r="Y57" i="1"/>
  <c r="S65" i="1" s="1"/>
  <c r="Y54" i="1"/>
  <c r="S62" i="1" s="1"/>
  <c r="Y55" i="1"/>
  <c r="S63" i="1" s="1"/>
  <c r="Y56" i="1"/>
  <c r="S64" i="1" s="1"/>
  <c r="W42" i="1"/>
  <c r="Q49" i="1" s="1"/>
  <c r="W43" i="1"/>
  <c r="Q50" i="1" s="1"/>
  <c r="W40" i="1"/>
  <c r="Q47" i="1" s="1"/>
  <c r="W41" i="1"/>
  <c r="Q48" i="1" s="1"/>
  <c r="X42" i="1"/>
  <c r="R49" i="1" s="1"/>
  <c r="X43" i="1"/>
  <c r="R50" i="1" s="1"/>
  <c r="X40" i="1"/>
  <c r="R47" i="1" s="1"/>
  <c r="X41" i="1"/>
  <c r="R48" i="1" s="1"/>
  <c r="W50" i="1" l="1"/>
  <c r="Q57" i="1" s="1"/>
  <c r="W48" i="1"/>
  <c r="Q55" i="1" s="1"/>
  <c r="W49" i="1"/>
  <c r="Q56" i="1" s="1"/>
  <c r="W47" i="1"/>
  <c r="Q54" i="1" s="1"/>
  <c r="Y63" i="1"/>
  <c r="P73" i="1" s="1"/>
  <c r="Y64" i="1"/>
  <c r="P74" i="1" s="1"/>
  <c r="Y65" i="1"/>
  <c r="P75" i="1" s="1"/>
  <c r="Y62" i="1"/>
  <c r="P72" i="1" s="1"/>
  <c r="Z57" i="1"/>
  <c r="T65" i="1" s="1"/>
  <c r="Z54" i="1"/>
  <c r="T62" i="1" s="1"/>
  <c r="Z55" i="1"/>
  <c r="T63" i="1" s="1"/>
  <c r="Z56" i="1"/>
  <c r="T64" i="1" s="1"/>
  <c r="X50" i="1"/>
  <c r="R57" i="1" s="1"/>
  <c r="X48" i="1"/>
  <c r="R55" i="1" s="1"/>
  <c r="X49" i="1"/>
  <c r="R56" i="1" s="1"/>
  <c r="X47" i="1"/>
  <c r="R54" i="1" s="1"/>
  <c r="Z65" i="1" l="1"/>
  <c r="Q75" i="1" s="1"/>
  <c r="Z64" i="1"/>
  <c r="Q74" i="1" s="1"/>
  <c r="Z63" i="1"/>
  <c r="Q73" i="1" s="1"/>
  <c r="Z62" i="1"/>
  <c r="Q72" i="1" s="1"/>
  <c r="X57" i="1"/>
  <c r="R65" i="1" s="1"/>
  <c r="X54" i="1"/>
  <c r="R62" i="1" s="1"/>
  <c r="X55" i="1"/>
  <c r="R63" i="1" s="1"/>
  <c r="X56" i="1"/>
  <c r="R64" i="1" s="1"/>
  <c r="W57" i="1"/>
  <c r="Q65" i="1" s="1"/>
  <c r="W54" i="1"/>
  <c r="Q62" i="1" s="1"/>
  <c r="W55" i="1"/>
  <c r="Q63" i="1" s="1"/>
  <c r="W56" i="1"/>
  <c r="Q64" i="1" s="1"/>
  <c r="W65" i="1" l="1"/>
  <c r="N75" i="1" s="1"/>
  <c r="U75" i="1" s="1"/>
  <c r="W63" i="1"/>
  <c r="N73" i="1" s="1"/>
  <c r="U73" i="1" s="1"/>
  <c r="W64" i="1"/>
  <c r="N74" i="1" s="1"/>
  <c r="W62" i="1"/>
  <c r="N72" i="1" s="1"/>
  <c r="X63" i="1"/>
  <c r="O73" i="1" s="1"/>
  <c r="X65" i="1"/>
  <c r="O75" i="1" s="1"/>
  <c r="X64" i="1"/>
  <c r="O74" i="1" s="1"/>
  <c r="X62" i="1"/>
  <c r="O72" i="1" s="1"/>
  <c r="S104" i="1" l="1"/>
  <c r="M82" i="1"/>
  <c r="M80" i="1"/>
  <c r="S102" i="1"/>
  <c r="U72" i="1"/>
  <c r="U74" i="1"/>
  <c r="S103" i="1" l="1"/>
  <c r="M81" i="1"/>
  <c r="Q81" i="1" s="1"/>
  <c r="M89" i="1" s="1"/>
  <c r="Q89" i="1" s="1"/>
  <c r="M79" i="1"/>
  <c r="Q79" i="1" s="1"/>
  <c r="M87" i="1" s="1"/>
  <c r="Q87" i="1" s="1"/>
  <c r="S101" i="1"/>
  <c r="O80" i="1"/>
  <c r="Q80" i="1" s="1"/>
  <c r="M88" i="1" s="1"/>
  <c r="Q88" i="1" s="1"/>
  <c r="Q82" i="1"/>
  <c r="M90" i="1" s="1"/>
  <c r="Q90" i="1" s="1"/>
  <c r="L95" i="1" l="1"/>
  <c r="L93" i="1"/>
</calcChain>
</file>

<file path=xl/sharedStrings.xml><?xml version="1.0" encoding="utf-8"?>
<sst xmlns="http://schemas.openxmlformats.org/spreadsheetml/2006/main" count="409" uniqueCount="96">
  <si>
    <t>Deg2Rad</t>
    <phoneticPr fontId="1" type="noConversion"/>
  </si>
  <si>
    <t>world旋转Z(角度)</t>
    <phoneticPr fontId="1" type="noConversion"/>
  </si>
  <si>
    <t>world旋转Y(角度)</t>
    <phoneticPr fontId="1" type="noConversion"/>
  </si>
  <si>
    <t>world旋转X(角度)</t>
    <phoneticPr fontId="1" type="noConversion"/>
  </si>
  <si>
    <t>縮放x</t>
    <phoneticPr fontId="1" type="noConversion"/>
  </si>
  <si>
    <t>偏移x</t>
    <phoneticPr fontId="1" type="noConversion"/>
  </si>
  <si>
    <t>rotation y</t>
    <phoneticPr fontId="1" type="noConversion"/>
  </si>
  <si>
    <t>rotation z</t>
    <phoneticPr fontId="1" type="noConversion"/>
  </si>
  <si>
    <t>roation y * rotation z</t>
    <phoneticPr fontId="1" type="noConversion"/>
  </si>
  <si>
    <t>PI</t>
    <phoneticPr fontId="1" type="noConversion"/>
  </si>
  <si>
    <t>cosa-z</t>
    <phoneticPr fontId="1" type="noConversion"/>
  </si>
  <si>
    <t>cosa-y</t>
    <phoneticPr fontId="1" type="noConversion"/>
  </si>
  <si>
    <t>縮放y</t>
    <phoneticPr fontId="1" type="noConversion"/>
  </si>
  <si>
    <t>偏移y</t>
    <phoneticPr fontId="1" type="noConversion"/>
  </si>
  <si>
    <t>world mat</t>
    <phoneticPr fontId="1" type="noConversion"/>
  </si>
  <si>
    <t>mat4</t>
    <phoneticPr fontId="1" type="noConversion"/>
  </si>
  <si>
    <t>col0</t>
    <phoneticPr fontId="1" type="noConversion"/>
  </si>
  <si>
    <t>col1</t>
    <phoneticPr fontId="1" type="noConversion"/>
  </si>
  <si>
    <t>col2</t>
  </si>
  <si>
    <t>col3</t>
  </si>
  <si>
    <t>row0</t>
    <phoneticPr fontId="1" type="noConversion"/>
  </si>
  <si>
    <t>sina-z</t>
    <phoneticPr fontId="1" type="noConversion"/>
  </si>
  <si>
    <t>sina-y</t>
    <phoneticPr fontId="1" type="noConversion"/>
  </si>
  <si>
    <t>縮放z</t>
    <phoneticPr fontId="1" type="noConversion"/>
  </si>
  <si>
    <t>偏移z</t>
    <phoneticPr fontId="1" type="noConversion"/>
  </si>
  <si>
    <t>row1</t>
    <phoneticPr fontId="1" type="noConversion"/>
  </si>
  <si>
    <t>X</t>
    <phoneticPr fontId="1" type="noConversion"/>
  </si>
  <si>
    <t>‘=</t>
    <phoneticPr fontId="1" type="noConversion"/>
  </si>
  <si>
    <t>row2</t>
  </si>
  <si>
    <t>相机x</t>
    <phoneticPr fontId="1" type="noConversion"/>
  </si>
  <si>
    <t>相机rx</t>
    <phoneticPr fontId="1" type="noConversion"/>
  </si>
  <si>
    <t>相机fov(角度)</t>
    <phoneticPr fontId="1" type="noConversion"/>
  </si>
  <si>
    <t>相机aspect</t>
    <phoneticPr fontId="1" type="noConversion"/>
  </si>
  <si>
    <t>row3</t>
  </si>
  <si>
    <t>相机y</t>
    <phoneticPr fontId="1" type="noConversion"/>
  </si>
  <si>
    <t>相机ry</t>
    <phoneticPr fontId="1" type="noConversion"/>
  </si>
  <si>
    <t>相机near</t>
    <phoneticPr fontId="1" type="noConversion"/>
  </si>
  <si>
    <t>rotation x</t>
    <phoneticPr fontId="1" type="noConversion"/>
  </si>
  <si>
    <t>rotation x * roation y * rotation z</t>
    <phoneticPr fontId="1" type="noConversion"/>
  </si>
  <si>
    <t>相机z</t>
    <phoneticPr fontId="1" type="noConversion"/>
  </si>
  <si>
    <t>相机rz</t>
    <phoneticPr fontId="1" type="noConversion"/>
  </si>
  <si>
    <t>相机far</t>
    <phoneticPr fontId="1" type="noConversion"/>
  </si>
  <si>
    <t>scale</t>
    <phoneticPr fontId="1" type="noConversion"/>
  </si>
  <si>
    <t>scale * rotation x * roation y * rotation z</t>
    <phoneticPr fontId="1" type="noConversion"/>
  </si>
  <si>
    <t>FrustumL</t>
    <phoneticPr fontId="1" type="noConversion"/>
  </si>
  <si>
    <t>FrustumR</t>
    <phoneticPr fontId="1" type="noConversion"/>
  </si>
  <si>
    <t>FrustumB</t>
    <phoneticPr fontId="1" type="noConversion"/>
  </si>
  <si>
    <t>FrustumT</t>
    <phoneticPr fontId="1" type="noConversion"/>
  </si>
  <si>
    <t>view旋转Z(角度)</t>
    <phoneticPr fontId="1" type="noConversion"/>
  </si>
  <si>
    <t>view旋转Y(角度)</t>
    <phoneticPr fontId="1" type="noConversion"/>
  </si>
  <si>
    <t>view旋转X(角度)</t>
    <phoneticPr fontId="1" type="noConversion"/>
  </si>
  <si>
    <t>translate</t>
    <phoneticPr fontId="1" type="noConversion"/>
  </si>
  <si>
    <t>viewTranslate * Model=scale * rotation x * roation y * rotation z</t>
    <phoneticPr fontId="1" type="noConversion"/>
  </si>
  <si>
    <t>Vt*M</t>
    <phoneticPr fontId="1" type="noConversion"/>
  </si>
  <si>
    <t>view mat</t>
    <phoneticPr fontId="1" type="noConversion"/>
  </si>
  <si>
    <t>eulerZ</t>
    <phoneticPr fontId="1" type="noConversion"/>
  </si>
  <si>
    <t>viewEulerZ*Vt*M</t>
    <phoneticPr fontId="1" type="noConversion"/>
  </si>
  <si>
    <t>Vrz*Vt*M</t>
    <phoneticPr fontId="1" type="noConversion"/>
  </si>
  <si>
    <t>eulerY</t>
    <phoneticPr fontId="1" type="noConversion"/>
  </si>
  <si>
    <t>viewEulerY*Vrz*Vt*M</t>
    <phoneticPr fontId="1" type="noConversion"/>
  </si>
  <si>
    <t>Vry*Vrz*Vt*M</t>
    <phoneticPr fontId="1" type="noConversion"/>
  </si>
  <si>
    <t>eulerX</t>
    <phoneticPr fontId="1" type="noConversion"/>
  </si>
  <si>
    <t>View=viewEulerX*Vry*Vrz*Vt*M</t>
    <phoneticPr fontId="1" type="noConversion"/>
  </si>
  <si>
    <t>V*M</t>
    <phoneticPr fontId="1" type="noConversion"/>
  </si>
  <si>
    <t>perspective</t>
    <phoneticPr fontId="1" type="noConversion"/>
  </si>
  <si>
    <t>proj*V*M</t>
    <phoneticPr fontId="1" type="noConversion"/>
  </si>
  <si>
    <t>MVP</t>
    <phoneticPr fontId="1" type="noConversion"/>
  </si>
  <si>
    <t>proj mat</t>
    <phoneticPr fontId="1" type="noConversion"/>
  </si>
  <si>
    <t>pos</t>
    <phoneticPr fontId="1" type="noConversion"/>
  </si>
  <si>
    <t>MVP*pos</t>
    <phoneticPr fontId="1" type="noConversion"/>
  </si>
  <si>
    <t>ClipPos</t>
    <phoneticPr fontId="1" type="noConversion"/>
  </si>
  <si>
    <t>pos4x1</t>
    <phoneticPr fontId="1" type="noConversion"/>
  </si>
  <si>
    <t>new pos4x1</t>
    <phoneticPr fontId="1" type="noConversion"/>
  </si>
  <si>
    <t>=</t>
    <phoneticPr fontId="1" type="noConversion"/>
  </si>
  <si>
    <t>1/ClipPos.w</t>
    <phoneticPr fontId="1" type="noConversion"/>
  </si>
  <si>
    <t>ClipPos*(1/ClipPos.w)</t>
    <phoneticPr fontId="1" type="noConversion"/>
  </si>
  <si>
    <t>NDCPos</t>
    <phoneticPr fontId="1" type="noConversion"/>
  </si>
  <si>
    <t>ClipPos.w</t>
    <phoneticPr fontId="1" type="noConversion"/>
  </si>
  <si>
    <t>WinPos</t>
    <phoneticPr fontId="1" type="noConversion"/>
  </si>
  <si>
    <t>ViewportRect</t>
    <phoneticPr fontId="1" type="noConversion"/>
  </si>
  <si>
    <t>Near</t>
    <phoneticPr fontId="1" type="noConversion"/>
  </si>
  <si>
    <t>Far</t>
    <phoneticPr fontId="1" type="noConversion"/>
  </si>
  <si>
    <t>winPosX</t>
    <phoneticPr fontId="1" type="noConversion"/>
  </si>
  <si>
    <t>winPosY</t>
    <phoneticPr fontId="1" type="noConversion"/>
  </si>
  <si>
    <t>winPosZ</t>
    <phoneticPr fontId="1" type="noConversion"/>
  </si>
  <si>
    <t>depth=1 - (winPosZ-Near)/(Far-Near) or depth = 1 / winPosZ</t>
    <phoneticPr fontId="1" type="noConversion"/>
  </si>
  <si>
    <t>depth=1 - (winPosZ-Near)/(Far-Near)</t>
    <phoneticPr fontId="1" type="noConversion"/>
  </si>
  <si>
    <t>depth = 1 / winPosZ</t>
    <phoneticPr fontId="1" type="noConversion"/>
  </si>
  <si>
    <t>ndc</t>
    <phoneticPr fontId="1" type="noConversion"/>
  </si>
  <si>
    <t>win</t>
    <phoneticPr fontId="1" type="noConversion"/>
  </si>
  <si>
    <t>x</t>
    <phoneticPr fontId="1" type="noConversion"/>
  </si>
  <si>
    <t>y</t>
    <phoneticPr fontId="1" type="noConversion"/>
  </si>
  <si>
    <t>{x:75.25642, y:124.7436, z:957.4429, w:7}</t>
  </si>
  <si>
    <t>z</t>
    <phoneticPr fontId="1" type="noConversion"/>
  </si>
  <si>
    <t>w</t>
    <phoneticPr fontId="1" type="noConversion"/>
  </si>
  <si>
    <t>translate 位移矩阵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</si>
</sst>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0" xfId="0" quotePrefix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1" xfId="0" quotePrefix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B5E9-1B7D-4237-803B-C5E489D627E9}">
  <dimension ref="A2:Z109"/>
  <sheetViews>
    <sheetView tabSelected="1" topLeftCell="A88" zoomScale="85" zoomScaleNormal="85" workbookViewId="0">
      <selection activeCell="S72" sqref="S72:S75"/>
    </sheetView>
  </sheetViews>
  <sheetFormatPr defaultColWidth="11.109375" defaultRowHeight="18" customHeight="1" x14ac:dyDescent="0.25"/>
  <cols>
    <col min="1" max="1" width="14.44140625" bestFit="1" customWidth="1"/>
    <col min="2" max="4" width="18.109375" bestFit="1" customWidth="1"/>
    <col min="5" max="5" width="6.77734375" bestFit="1" customWidth="1"/>
  </cols>
  <sheetData>
    <row r="2" spans="1:26" ht="18" customHeight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26" ht="18" customHeight="1" x14ac:dyDescent="0.25">
      <c r="A3">
        <f>A5/180</f>
        <v>1.7453292519943278E-2</v>
      </c>
      <c r="B3">
        <v>0</v>
      </c>
      <c r="C3">
        <v>0</v>
      </c>
      <c r="D3">
        <v>0</v>
      </c>
      <c r="E3">
        <v>1</v>
      </c>
      <c r="F3">
        <v>0</v>
      </c>
      <c r="J3" t="s">
        <v>6</v>
      </c>
      <c r="P3" t="s">
        <v>7</v>
      </c>
      <c r="V3" t="s">
        <v>8</v>
      </c>
    </row>
    <row r="4" spans="1:26" ht="18" customHeight="1" x14ac:dyDescent="0.25">
      <c r="A4" t="s">
        <v>9</v>
      </c>
      <c r="B4" t="s">
        <v>10</v>
      </c>
      <c r="C4" t="s">
        <v>11</v>
      </c>
      <c r="D4" t="s">
        <v>11</v>
      </c>
      <c r="E4" t="s">
        <v>12</v>
      </c>
      <c r="F4" t="s">
        <v>13</v>
      </c>
      <c r="I4" t="s">
        <v>14</v>
      </c>
      <c r="J4" s="1" t="s">
        <v>15</v>
      </c>
      <c r="K4" s="1" t="s">
        <v>16</v>
      </c>
      <c r="L4" s="1" t="s">
        <v>17</v>
      </c>
      <c r="M4" s="1" t="s">
        <v>18</v>
      </c>
      <c r="N4" s="1" t="s">
        <v>19</v>
      </c>
      <c r="O4" s="2"/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2"/>
      <c r="V4" s="1" t="s">
        <v>15</v>
      </c>
      <c r="W4" s="1" t="s">
        <v>16</v>
      </c>
      <c r="X4" s="1" t="s">
        <v>17</v>
      </c>
      <c r="Y4" s="1" t="s">
        <v>18</v>
      </c>
      <c r="Z4" s="1" t="s">
        <v>19</v>
      </c>
    </row>
    <row r="5" spans="1:26" ht="18" customHeight="1" x14ac:dyDescent="0.25">
      <c r="A5">
        <v>3.14159265358979</v>
      </c>
      <c r="B5">
        <f>COS(B3*$A$3)</f>
        <v>1</v>
      </c>
      <c r="C5">
        <f>COS(C3*$A$3)</f>
        <v>1</v>
      </c>
      <c r="D5">
        <f>COS(D3*$A$3)</f>
        <v>1</v>
      </c>
      <c r="E5">
        <v>1</v>
      </c>
      <c r="F5">
        <v>0</v>
      </c>
      <c r="J5" s="1" t="s">
        <v>20</v>
      </c>
      <c r="K5" s="3">
        <f>C5</f>
        <v>1</v>
      </c>
      <c r="L5" s="3">
        <v>0</v>
      </c>
      <c r="M5" s="3">
        <f>C7</f>
        <v>0</v>
      </c>
      <c r="N5" s="3">
        <v>0</v>
      </c>
      <c r="O5" s="2"/>
      <c r="P5" s="1" t="s">
        <v>20</v>
      </c>
      <c r="Q5" s="3">
        <f>B5</f>
        <v>1</v>
      </c>
      <c r="R5" s="3">
        <f>-B7</f>
        <v>0</v>
      </c>
      <c r="S5" s="3">
        <v>0</v>
      </c>
      <c r="T5" s="3">
        <v>0</v>
      </c>
      <c r="U5" s="2"/>
      <c r="V5" s="1" t="s">
        <v>20</v>
      </c>
      <c r="W5" s="3">
        <f>$K5*Q$5+$L5*Q$6+$M5*Q$7+$N5*Q$8</f>
        <v>1</v>
      </c>
      <c r="X5" s="3">
        <f t="shared" ref="X5:Z8" si="0">$K5*R$5+$L5*R$6+$M5*R$7+$N5*R$8</f>
        <v>0</v>
      </c>
      <c r="Y5" s="3">
        <f t="shared" si="0"/>
        <v>0</v>
      </c>
      <c r="Z5" s="3">
        <f t="shared" si="0"/>
        <v>0</v>
      </c>
    </row>
    <row r="6" spans="1:26" ht="18" customHeight="1" x14ac:dyDescent="0.25">
      <c r="B6" t="s">
        <v>21</v>
      </c>
      <c r="C6" t="s">
        <v>22</v>
      </c>
      <c r="D6" t="s">
        <v>22</v>
      </c>
      <c r="E6" t="s">
        <v>23</v>
      </c>
      <c r="F6" t="s">
        <v>24</v>
      </c>
      <c r="J6" s="1" t="s">
        <v>25</v>
      </c>
      <c r="K6" s="3">
        <v>0</v>
      </c>
      <c r="L6" s="3">
        <v>1</v>
      </c>
      <c r="M6" s="3">
        <v>0</v>
      </c>
      <c r="N6" s="3">
        <v>0</v>
      </c>
      <c r="O6" s="2" t="s">
        <v>26</v>
      </c>
      <c r="P6" s="1" t="s">
        <v>25</v>
      </c>
      <c r="Q6" s="3">
        <f>$B$7</f>
        <v>0</v>
      </c>
      <c r="R6" s="3">
        <f>B5</f>
        <v>1</v>
      </c>
      <c r="S6" s="3">
        <v>0</v>
      </c>
      <c r="T6" s="3">
        <v>0</v>
      </c>
      <c r="U6" s="2" t="s">
        <v>27</v>
      </c>
      <c r="V6" s="1" t="s">
        <v>25</v>
      </c>
      <c r="W6" s="3">
        <f t="shared" ref="W6:W8" si="1">$K6*Q$5+$L6*Q$6+$M6*Q$7+$N6*Q$8</f>
        <v>0</v>
      </c>
      <c r="X6" s="3">
        <f t="shared" si="0"/>
        <v>1</v>
      </c>
      <c r="Y6" s="3">
        <f t="shared" si="0"/>
        <v>0</v>
      </c>
      <c r="Z6" s="3">
        <f t="shared" si="0"/>
        <v>0</v>
      </c>
    </row>
    <row r="7" spans="1:26" ht="18" customHeight="1" x14ac:dyDescent="0.25">
      <c r="B7">
        <f>SIN(B3*$A$3)</f>
        <v>0</v>
      </c>
      <c r="C7">
        <f>SIN(C3*$A$3)</f>
        <v>0</v>
      </c>
      <c r="D7">
        <f>SIN(D3*$A$3)</f>
        <v>0</v>
      </c>
      <c r="E7">
        <v>1</v>
      </c>
      <c r="F7">
        <v>0</v>
      </c>
      <c r="J7" s="1" t="s">
        <v>28</v>
      </c>
      <c r="K7" s="3">
        <f>-C7</f>
        <v>0</v>
      </c>
      <c r="L7" s="3">
        <v>0</v>
      </c>
      <c r="M7" s="3">
        <f>C5</f>
        <v>1</v>
      </c>
      <c r="N7" s="3">
        <v>0</v>
      </c>
      <c r="O7" s="2"/>
      <c r="P7" s="1" t="s">
        <v>28</v>
      </c>
      <c r="Q7" s="3">
        <v>0</v>
      </c>
      <c r="R7" s="3">
        <v>0</v>
      </c>
      <c r="S7" s="3">
        <v>1</v>
      </c>
      <c r="T7" s="3">
        <v>0</v>
      </c>
      <c r="U7" s="2"/>
      <c r="V7" s="1" t="s">
        <v>28</v>
      </c>
      <c r="W7" s="3">
        <f t="shared" si="1"/>
        <v>0</v>
      </c>
      <c r="X7" s="3">
        <f t="shared" si="0"/>
        <v>0</v>
      </c>
      <c r="Y7" s="3">
        <f t="shared" si="0"/>
        <v>1</v>
      </c>
      <c r="Z7" s="3">
        <f t="shared" si="0"/>
        <v>0</v>
      </c>
    </row>
    <row r="8" spans="1:26" ht="18" customHeight="1" x14ac:dyDescent="0.25">
      <c r="A8" t="s">
        <v>29</v>
      </c>
      <c r="B8" t="s">
        <v>30</v>
      </c>
      <c r="C8" t="s">
        <v>31</v>
      </c>
      <c r="D8" t="s">
        <v>32</v>
      </c>
      <c r="J8" s="1" t="s">
        <v>33</v>
      </c>
      <c r="K8" s="3">
        <v>0</v>
      </c>
      <c r="L8" s="3">
        <v>0</v>
      </c>
      <c r="M8" s="3">
        <v>0</v>
      </c>
      <c r="N8" s="3">
        <v>1</v>
      </c>
      <c r="O8" s="2"/>
      <c r="P8" s="1" t="s">
        <v>33</v>
      </c>
      <c r="Q8" s="3">
        <v>0</v>
      </c>
      <c r="R8" s="3">
        <v>0</v>
      </c>
      <c r="S8" s="3">
        <v>0</v>
      </c>
      <c r="T8" s="3">
        <v>1</v>
      </c>
      <c r="U8" s="2"/>
      <c r="V8" s="1" t="s">
        <v>33</v>
      </c>
      <c r="W8" s="3">
        <f t="shared" si="1"/>
        <v>0</v>
      </c>
      <c r="X8" s="3">
        <f t="shared" si="0"/>
        <v>0</v>
      </c>
      <c r="Y8" s="3">
        <f t="shared" si="0"/>
        <v>0</v>
      </c>
      <c r="Z8" s="3">
        <f t="shared" si="0"/>
        <v>1</v>
      </c>
    </row>
    <row r="9" spans="1:26" ht="18" customHeight="1" x14ac:dyDescent="0.25">
      <c r="A9">
        <v>0</v>
      </c>
      <c r="B9">
        <v>0</v>
      </c>
      <c r="C9">
        <v>60</v>
      </c>
      <c r="D9">
        <v>1</v>
      </c>
    </row>
    <row r="10" spans="1:26" ht="18" customHeight="1" x14ac:dyDescent="0.25">
      <c r="A10" t="s">
        <v>34</v>
      </c>
      <c r="B10" t="s">
        <v>35</v>
      </c>
      <c r="D10" t="s">
        <v>36</v>
      </c>
      <c r="J10" t="s">
        <v>37</v>
      </c>
      <c r="P10" t="s">
        <v>8</v>
      </c>
      <c r="V10" t="s">
        <v>38</v>
      </c>
    </row>
    <row r="11" spans="1:26" ht="18" customHeight="1" x14ac:dyDescent="0.25">
      <c r="A11">
        <v>0</v>
      </c>
      <c r="B11">
        <v>0</v>
      </c>
      <c r="D11">
        <v>0.3</v>
      </c>
      <c r="I11" t="s">
        <v>14</v>
      </c>
      <c r="J11" s="1" t="s">
        <v>15</v>
      </c>
      <c r="K11" s="1" t="s">
        <v>16</v>
      </c>
      <c r="L11" s="1" t="s">
        <v>17</v>
      </c>
      <c r="M11" s="1" t="s">
        <v>18</v>
      </c>
      <c r="N11" s="1" t="s">
        <v>19</v>
      </c>
      <c r="O11" s="2"/>
      <c r="P11" s="1" t="s">
        <v>15</v>
      </c>
      <c r="Q11" s="1" t="s">
        <v>16</v>
      </c>
      <c r="R11" s="1" t="s">
        <v>17</v>
      </c>
      <c r="S11" s="1" t="s">
        <v>18</v>
      </c>
      <c r="T11" s="1" t="s">
        <v>19</v>
      </c>
      <c r="U11" s="2"/>
      <c r="V11" s="1" t="s">
        <v>15</v>
      </c>
      <c r="W11" s="1" t="s">
        <v>16</v>
      </c>
      <c r="X11" s="1" t="s">
        <v>17</v>
      </c>
      <c r="Y11" s="1" t="s">
        <v>18</v>
      </c>
      <c r="Z11" s="1" t="s">
        <v>19</v>
      </c>
    </row>
    <row r="12" spans="1:26" ht="18" customHeight="1" x14ac:dyDescent="0.25">
      <c r="A12" t="s">
        <v>39</v>
      </c>
      <c r="B12" t="s">
        <v>40</v>
      </c>
      <c r="D12" t="s">
        <v>41</v>
      </c>
      <c r="J12" s="1" t="s">
        <v>20</v>
      </c>
      <c r="K12" s="3">
        <v>1</v>
      </c>
      <c r="L12" s="3">
        <v>0</v>
      </c>
      <c r="M12" s="3">
        <v>0</v>
      </c>
      <c r="N12" s="3">
        <v>0</v>
      </c>
      <c r="O12" s="2"/>
      <c r="P12" s="1" t="s">
        <v>20</v>
      </c>
      <c r="Q12" s="3">
        <f>W5</f>
        <v>1</v>
      </c>
      <c r="R12" s="3">
        <f t="shared" ref="R12:T15" si="2">X5</f>
        <v>0</v>
      </c>
      <c r="S12" s="3">
        <f t="shared" si="2"/>
        <v>0</v>
      </c>
      <c r="T12" s="3">
        <f t="shared" si="2"/>
        <v>0</v>
      </c>
      <c r="U12" s="2"/>
      <c r="V12" s="1" t="s">
        <v>20</v>
      </c>
      <c r="W12" s="3">
        <f>$K12*Q$12+$L12*Q$13+$M12*Q$14+$N12*Q$15</f>
        <v>1</v>
      </c>
      <c r="X12" s="3">
        <f t="shared" ref="X12:Z15" si="3">$K12*R$12+$L12*R$13+$M12*R$14+$N12*R$15</f>
        <v>0</v>
      </c>
      <c r="Y12" s="3">
        <f t="shared" si="3"/>
        <v>0</v>
      </c>
      <c r="Z12" s="3">
        <f t="shared" si="3"/>
        <v>0</v>
      </c>
    </row>
    <row r="13" spans="1:26" ht="18" customHeight="1" x14ac:dyDescent="0.25">
      <c r="A13">
        <v>8</v>
      </c>
      <c r="B13">
        <v>0</v>
      </c>
      <c r="D13">
        <v>1000</v>
      </c>
      <c r="J13" s="1" t="s">
        <v>25</v>
      </c>
      <c r="K13" s="3">
        <v>0</v>
      </c>
      <c r="L13" s="3">
        <f>D5</f>
        <v>1</v>
      </c>
      <c r="M13" s="3">
        <f>-D7</f>
        <v>0</v>
      </c>
      <c r="N13" s="3">
        <v>0</v>
      </c>
      <c r="O13" s="2" t="s">
        <v>26</v>
      </c>
      <c r="P13" s="1" t="s">
        <v>25</v>
      </c>
      <c r="Q13" s="3">
        <f t="shared" ref="Q13:Q15" si="4">W6</f>
        <v>0</v>
      </c>
      <c r="R13" s="3">
        <f t="shared" si="2"/>
        <v>1</v>
      </c>
      <c r="S13" s="3">
        <f t="shared" si="2"/>
        <v>0</v>
      </c>
      <c r="T13" s="3">
        <f t="shared" si="2"/>
        <v>0</v>
      </c>
      <c r="U13" s="2" t="s">
        <v>27</v>
      </c>
      <c r="V13" s="1" t="s">
        <v>25</v>
      </c>
      <c r="W13" s="3">
        <f t="shared" ref="W13:W15" si="5">$K13*Q$12+$L13*Q$13+$M13*Q$14+$N13*Q$15</f>
        <v>0</v>
      </c>
      <c r="X13" s="3">
        <f t="shared" si="3"/>
        <v>1</v>
      </c>
      <c r="Y13" s="3">
        <f t="shared" si="3"/>
        <v>0</v>
      </c>
      <c r="Z13" s="3">
        <f t="shared" si="3"/>
        <v>0</v>
      </c>
    </row>
    <row r="14" spans="1:26" ht="18" customHeight="1" x14ac:dyDescent="0.25">
      <c r="A14">
        <f>TAN(C9*0.5*A3)</f>
        <v>0.57735026918962506</v>
      </c>
      <c r="B14">
        <f>D11*A14</f>
        <v>0.17320508075688751</v>
      </c>
      <c r="C14">
        <f>B14*D9</f>
        <v>0.17320508075688751</v>
      </c>
      <c r="J14" s="1" t="s">
        <v>28</v>
      </c>
      <c r="K14" s="3">
        <v>0</v>
      </c>
      <c r="L14" s="3">
        <f>D7</f>
        <v>0</v>
      </c>
      <c r="M14" s="3">
        <f>D5</f>
        <v>1</v>
      </c>
      <c r="N14" s="3">
        <v>0</v>
      </c>
      <c r="O14" s="2"/>
      <c r="P14" s="1" t="s">
        <v>28</v>
      </c>
      <c r="Q14" s="3">
        <f t="shared" si="4"/>
        <v>0</v>
      </c>
      <c r="R14" s="3">
        <f t="shared" si="2"/>
        <v>0</v>
      </c>
      <c r="S14" s="3">
        <f t="shared" si="2"/>
        <v>1</v>
      </c>
      <c r="T14" s="3">
        <f t="shared" si="2"/>
        <v>0</v>
      </c>
      <c r="U14" s="2"/>
      <c r="V14" s="1" t="s">
        <v>28</v>
      </c>
      <c r="W14" s="3">
        <f t="shared" si="5"/>
        <v>0</v>
      </c>
      <c r="X14" s="3">
        <f t="shared" si="3"/>
        <v>0</v>
      </c>
      <c r="Y14" s="3">
        <f t="shared" si="3"/>
        <v>1</v>
      </c>
      <c r="Z14" s="3">
        <f t="shared" si="3"/>
        <v>0</v>
      </c>
    </row>
    <row r="15" spans="1:26" ht="18" customHeight="1" x14ac:dyDescent="0.25">
      <c r="J15" s="1" t="s">
        <v>33</v>
      </c>
      <c r="K15" s="3">
        <v>0</v>
      </c>
      <c r="L15" s="3">
        <v>0</v>
      </c>
      <c r="M15" s="3">
        <v>0</v>
      </c>
      <c r="N15" s="3">
        <v>1</v>
      </c>
      <c r="O15" s="2"/>
      <c r="P15" s="1" t="s">
        <v>33</v>
      </c>
      <c r="Q15" s="3">
        <f t="shared" si="4"/>
        <v>0</v>
      </c>
      <c r="R15" s="3">
        <f t="shared" si="2"/>
        <v>0</v>
      </c>
      <c r="S15" s="3">
        <f t="shared" si="2"/>
        <v>0</v>
      </c>
      <c r="T15" s="3">
        <f t="shared" si="2"/>
        <v>1</v>
      </c>
      <c r="U15" s="2"/>
      <c r="V15" s="1" t="s">
        <v>33</v>
      </c>
      <c r="W15" s="3">
        <f t="shared" si="5"/>
        <v>0</v>
      </c>
      <c r="X15" s="3">
        <f t="shared" si="3"/>
        <v>0</v>
      </c>
      <c r="Y15" s="3">
        <f t="shared" si="3"/>
        <v>0</v>
      </c>
      <c r="Z15" s="3">
        <f t="shared" si="3"/>
        <v>1</v>
      </c>
    </row>
    <row r="17" spans="1:26" ht="18" customHeight="1" x14ac:dyDescent="0.25">
      <c r="J17" t="s">
        <v>42</v>
      </c>
      <c r="P17" t="s">
        <v>38</v>
      </c>
      <c r="V17" t="s">
        <v>43</v>
      </c>
    </row>
    <row r="18" spans="1:26" ht="18" customHeight="1" x14ac:dyDescent="0.25">
      <c r="A18" t="s">
        <v>44</v>
      </c>
      <c r="B18" t="s">
        <v>45</v>
      </c>
      <c r="C18" t="s">
        <v>46</v>
      </c>
      <c r="D18" t="s">
        <v>47</v>
      </c>
      <c r="I18" t="s">
        <v>14</v>
      </c>
      <c r="J18" s="1" t="s">
        <v>15</v>
      </c>
      <c r="K18" s="1" t="s">
        <v>16</v>
      </c>
      <c r="L18" s="1" t="s">
        <v>17</v>
      </c>
      <c r="M18" s="1" t="s">
        <v>18</v>
      </c>
      <c r="N18" s="1" t="s">
        <v>19</v>
      </c>
      <c r="O18" s="2"/>
      <c r="P18" s="1" t="s">
        <v>15</v>
      </c>
      <c r="Q18" s="1" t="s">
        <v>16</v>
      </c>
      <c r="R18" s="1" t="s">
        <v>17</v>
      </c>
      <c r="S18" s="1" t="s">
        <v>18</v>
      </c>
      <c r="T18" s="1" t="s">
        <v>19</v>
      </c>
      <c r="U18" s="2"/>
      <c r="V18" s="1" t="s">
        <v>15</v>
      </c>
      <c r="W18" s="1" t="s">
        <v>16</v>
      </c>
      <c r="X18" s="1" t="s">
        <v>17</v>
      </c>
      <c r="Y18" s="1" t="s">
        <v>18</v>
      </c>
      <c r="Z18" s="1" t="s">
        <v>19</v>
      </c>
    </row>
    <row r="19" spans="1:26" ht="18" customHeight="1" x14ac:dyDescent="0.25">
      <c r="A19">
        <f>-C14</f>
        <v>-0.17320508075688751</v>
      </c>
      <c r="B19">
        <f>C14</f>
        <v>0.17320508075688751</v>
      </c>
      <c r="C19">
        <f>-B14</f>
        <v>-0.17320508075688751</v>
      </c>
      <c r="D19">
        <f>B14</f>
        <v>0.17320508075688751</v>
      </c>
      <c r="J19" s="1" t="s">
        <v>20</v>
      </c>
      <c r="K19" s="3">
        <f>E3</f>
        <v>1</v>
      </c>
      <c r="L19" s="3">
        <v>0</v>
      </c>
      <c r="M19" s="3">
        <v>0</v>
      </c>
      <c r="N19" s="3">
        <v>0</v>
      </c>
      <c r="O19" s="2"/>
      <c r="P19" s="1" t="s">
        <v>20</v>
      </c>
      <c r="Q19" s="3">
        <f>W12</f>
        <v>1</v>
      </c>
      <c r="R19" s="3">
        <f t="shared" ref="R19:T22" si="6">X12</f>
        <v>0</v>
      </c>
      <c r="S19" s="3">
        <f t="shared" si="6"/>
        <v>0</v>
      </c>
      <c r="T19" s="3">
        <f t="shared" si="6"/>
        <v>0</v>
      </c>
      <c r="U19" s="2"/>
      <c r="V19" s="1" t="s">
        <v>20</v>
      </c>
      <c r="W19" s="3">
        <f>$K19*Q$19+$L19*Q$20+$M19*Q$21+$N19*Q$22</f>
        <v>1</v>
      </c>
      <c r="X19" s="3">
        <f t="shared" ref="X19:Z22" si="7">$K19*R$19+$L19*R$20+$M19*R$21+$N19*R$22</f>
        <v>0</v>
      </c>
      <c r="Y19" s="3">
        <f t="shared" si="7"/>
        <v>0</v>
      </c>
      <c r="Z19" s="3">
        <f t="shared" si="7"/>
        <v>0</v>
      </c>
    </row>
    <row r="20" spans="1:26" ht="18" customHeight="1" x14ac:dyDescent="0.25">
      <c r="J20" s="1" t="s">
        <v>25</v>
      </c>
      <c r="K20" s="3">
        <v>0</v>
      </c>
      <c r="L20" s="3">
        <f>E5</f>
        <v>1</v>
      </c>
      <c r="M20" s="3">
        <v>0</v>
      </c>
      <c r="N20" s="3">
        <v>0</v>
      </c>
      <c r="O20" s="2" t="s">
        <v>26</v>
      </c>
      <c r="P20" s="1" t="s">
        <v>25</v>
      </c>
      <c r="Q20" s="3">
        <f t="shared" ref="Q20:Q22" si="8">W13</f>
        <v>0</v>
      </c>
      <c r="R20" s="3">
        <f t="shared" si="6"/>
        <v>1</v>
      </c>
      <c r="S20" s="3">
        <f t="shared" si="6"/>
        <v>0</v>
      </c>
      <c r="T20" s="3">
        <f t="shared" si="6"/>
        <v>0</v>
      </c>
      <c r="U20" s="2" t="s">
        <v>27</v>
      </c>
      <c r="V20" s="1" t="s">
        <v>25</v>
      </c>
      <c r="W20" s="3">
        <f t="shared" ref="W20:W22" si="9">$K20*Q$19+$L20*Q$20+$M20*Q$21+$N20*Q$22</f>
        <v>0</v>
      </c>
      <c r="X20" s="3">
        <f t="shared" si="7"/>
        <v>1</v>
      </c>
      <c r="Y20" s="3">
        <f t="shared" si="7"/>
        <v>0</v>
      </c>
      <c r="Z20" s="3">
        <f t="shared" si="7"/>
        <v>0</v>
      </c>
    </row>
    <row r="21" spans="1:26" ht="18" customHeight="1" x14ac:dyDescent="0.25">
      <c r="A21" t="s">
        <v>48</v>
      </c>
      <c r="B21" t="s">
        <v>49</v>
      </c>
      <c r="C21" t="s">
        <v>50</v>
      </c>
      <c r="J21" s="1" t="s">
        <v>28</v>
      </c>
      <c r="K21" s="3">
        <v>0</v>
      </c>
      <c r="L21" s="3">
        <v>0</v>
      </c>
      <c r="M21" s="3">
        <f>E7</f>
        <v>1</v>
      </c>
      <c r="N21" s="3">
        <v>0</v>
      </c>
      <c r="O21" s="2"/>
      <c r="P21" s="1" t="s">
        <v>28</v>
      </c>
      <c r="Q21" s="3">
        <f t="shared" si="8"/>
        <v>0</v>
      </c>
      <c r="R21" s="3">
        <f t="shared" si="6"/>
        <v>0</v>
      </c>
      <c r="S21" s="3">
        <f t="shared" si="6"/>
        <v>1</v>
      </c>
      <c r="T21" s="3">
        <f t="shared" si="6"/>
        <v>0</v>
      </c>
      <c r="U21" s="2"/>
      <c r="V21" s="1" t="s">
        <v>28</v>
      </c>
      <c r="W21" s="3">
        <f t="shared" si="9"/>
        <v>0</v>
      </c>
      <c r="X21" s="3">
        <f t="shared" si="7"/>
        <v>0</v>
      </c>
      <c r="Y21" s="3">
        <f t="shared" si="7"/>
        <v>1</v>
      </c>
      <c r="Z21" s="3">
        <f t="shared" si="7"/>
        <v>0</v>
      </c>
    </row>
    <row r="22" spans="1:26" ht="18" customHeight="1" x14ac:dyDescent="0.25">
      <c r="A22">
        <v>0</v>
      </c>
      <c r="B22">
        <v>0</v>
      </c>
      <c r="C22">
        <v>0</v>
      </c>
      <c r="J22" s="1" t="s">
        <v>33</v>
      </c>
      <c r="K22" s="3">
        <v>0</v>
      </c>
      <c r="L22" s="3">
        <v>0</v>
      </c>
      <c r="M22" s="3">
        <v>0</v>
      </c>
      <c r="N22" s="3">
        <v>1</v>
      </c>
      <c r="O22" s="2"/>
      <c r="P22" s="1" t="s">
        <v>33</v>
      </c>
      <c r="Q22" s="3">
        <f t="shared" si="8"/>
        <v>0</v>
      </c>
      <c r="R22" s="3">
        <f t="shared" si="6"/>
        <v>0</v>
      </c>
      <c r="S22" s="3">
        <f t="shared" si="6"/>
        <v>0</v>
      </c>
      <c r="T22" s="3">
        <f t="shared" si="6"/>
        <v>1</v>
      </c>
      <c r="U22" s="2"/>
      <c r="V22" s="1" t="s">
        <v>33</v>
      </c>
      <c r="W22" s="3">
        <f t="shared" si="9"/>
        <v>0</v>
      </c>
      <c r="X22" s="3">
        <f t="shared" si="7"/>
        <v>0</v>
      </c>
      <c r="Y22" s="3">
        <f t="shared" si="7"/>
        <v>0</v>
      </c>
      <c r="Z22" s="3">
        <f t="shared" si="7"/>
        <v>1</v>
      </c>
    </row>
    <row r="23" spans="1:26" ht="18" customHeight="1" x14ac:dyDescent="0.25">
      <c r="A23" t="s">
        <v>10</v>
      </c>
      <c r="B23" t="s">
        <v>11</v>
      </c>
      <c r="C23" t="s">
        <v>11</v>
      </c>
    </row>
    <row r="24" spans="1:26" ht="18" customHeight="1" x14ac:dyDescent="0.25">
      <c r="A24">
        <f>COS(A22*$A$3)</f>
        <v>1</v>
      </c>
      <c r="B24">
        <f>COS(B22*$A$3)</f>
        <v>1</v>
      </c>
      <c r="C24">
        <f>COS(C22*$A$3)</f>
        <v>1</v>
      </c>
      <c r="J24" t="s">
        <v>51</v>
      </c>
      <c r="P24" t="s">
        <v>43</v>
      </c>
      <c r="V24" t="s">
        <v>43</v>
      </c>
    </row>
    <row r="25" spans="1:26" ht="18" customHeight="1" x14ac:dyDescent="0.25">
      <c r="A25" t="s">
        <v>21</v>
      </c>
      <c r="B25" t="s">
        <v>22</v>
      </c>
      <c r="C25" t="s">
        <v>22</v>
      </c>
      <c r="I25" t="s">
        <v>14</v>
      </c>
      <c r="J25" s="1" t="s">
        <v>15</v>
      </c>
      <c r="K25" s="1" t="s">
        <v>16</v>
      </c>
      <c r="L25" s="1" t="s">
        <v>17</v>
      </c>
      <c r="M25" s="1" t="s">
        <v>18</v>
      </c>
      <c r="N25" s="1" t="s">
        <v>19</v>
      </c>
      <c r="O25" s="2"/>
      <c r="P25" s="1" t="s">
        <v>15</v>
      </c>
      <c r="Q25" s="1" t="s">
        <v>16</v>
      </c>
      <c r="R25" s="1" t="s">
        <v>17</v>
      </c>
      <c r="S25" s="1" t="s">
        <v>18</v>
      </c>
      <c r="T25" s="1" t="s">
        <v>19</v>
      </c>
      <c r="U25" s="2"/>
      <c r="V25" s="1" t="s">
        <v>15</v>
      </c>
      <c r="W25" s="1" t="s">
        <v>16</v>
      </c>
      <c r="X25" s="1" t="s">
        <v>17</v>
      </c>
      <c r="Y25" s="1" t="s">
        <v>18</v>
      </c>
      <c r="Z25" s="1" t="s">
        <v>19</v>
      </c>
    </row>
    <row r="26" spans="1:26" ht="18" customHeight="1" x14ac:dyDescent="0.25">
      <c r="A26">
        <f>SIN(A22*$A$3)</f>
        <v>0</v>
      </c>
      <c r="B26">
        <f>SIN(B22*$A$3)</f>
        <v>0</v>
      </c>
      <c r="C26">
        <f>SIN(C22*$A$3)</f>
        <v>0</v>
      </c>
      <c r="J26" s="1" t="s">
        <v>20</v>
      </c>
      <c r="K26" s="3">
        <v>1</v>
      </c>
      <c r="L26" s="3">
        <v>0</v>
      </c>
      <c r="M26" s="3">
        <v>0</v>
      </c>
      <c r="N26" s="3">
        <f>F3</f>
        <v>0</v>
      </c>
      <c r="O26" s="2"/>
      <c r="P26" s="1" t="s">
        <v>20</v>
      </c>
      <c r="Q26" s="3">
        <f>W19</f>
        <v>1</v>
      </c>
      <c r="R26" s="3">
        <f t="shared" ref="R26:T29" si="10">X19</f>
        <v>0</v>
      </c>
      <c r="S26" s="3">
        <f t="shared" si="10"/>
        <v>0</v>
      </c>
      <c r="T26" s="3">
        <f t="shared" si="10"/>
        <v>0</v>
      </c>
      <c r="U26" s="2"/>
      <c r="V26" s="1" t="s">
        <v>20</v>
      </c>
      <c r="W26" s="3">
        <f>$K26*Q$26+$L26*Q$27+$M26*Q$28+$N26*Q$29</f>
        <v>1</v>
      </c>
      <c r="X26" s="3">
        <f t="shared" ref="X26:Z29" si="11">$K26*R$26+$L26*R$27+$M26*R$28+$N26*R$29</f>
        <v>0</v>
      </c>
      <c r="Y26" s="3">
        <f t="shared" si="11"/>
        <v>0</v>
      </c>
      <c r="Z26" s="3">
        <f t="shared" si="11"/>
        <v>0</v>
      </c>
    </row>
    <row r="27" spans="1:26" ht="18" customHeight="1" x14ac:dyDescent="0.25">
      <c r="J27" s="1" t="s">
        <v>25</v>
      </c>
      <c r="K27" s="3">
        <v>0</v>
      </c>
      <c r="L27" s="3">
        <v>1</v>
      </c>
      <c r="M27" s="3">
        <v>0</v>
      </c>
      <c r="N27" s="3">
        <f>F5</f>
        <v>0</v>
      </c>
      <c r="O27" s="2" t="s">
        <v>26</v>
      </c>
      <c r="P27" s="1" t="s">
        <v>25</v>
      </c>
      <c r="Q27" s="3">
        <f t="shared" ref="Q27:Q29" si="12">W20</f>
        <v>0</v>
      </c>
      <c r="R27" s="3">
        <f t="shared" si="10"/>
        <v>1</v>
      </c>
      <c r="S27" s="3">
        <f t="shared" si="10"/>
        <v>0</v>
      </c>
      <c r="T27" s="3">
        <f t="shared" si="10"/>
        <v>0</v>
      </c>
      <c r="U27" s="2" t="s">
        <v>27</v>
      </c>
      <c r="V27" s="1" t="s">
        <v>25</v>
      </c>
      <c r="W27" s="3">
        <f t="shared" ref="W27:W29" si="13">$K27*Q$26+$L27*Q$27+$M27*Q$28+$N27*Q$29</f>
        <v>0</v>
      </c>
      <c r="X27" s="3">
        <f t="shared" si="11"/>
        <v>1</v>
      </c>
      <c r="Y27" s="3">
        <f t="shared" si="11"/>
        <v>0</v>
      </c>
      <c r="Z27" s="3">
        <f t="shared" si="11"/>
        <v>0</v>
      </c>
    </row>
    <row r="28" spans="1:26" ht="18" customHeight="1" x14ac:dyDescent="0.25">
      <c r="J28" s="1" t="s">
        <v>28</v>
      </c>
      <c r="K28" s="3">
        <v>0</v>
      </c>
      <c r="L28" s="3">
        <v>0</v>
      </c>
      <c r="M28" s="3">
        <v>1</v>
      </c>
      <c r="N28" s="3">
        <f>F7</f>
        <v>0</v>
      </c>
      <c r="O28" s="2"/>
      <c r="P28" s="1" t="s">
        <v>28</v>
      </c>
      <c r="Q28" s="3">
        <f t="shared" si="12"/>
        <v>0</v>
      </c>
      <c r="R28" s="3">
        <f t="shared" si="10"/>
        <v>0</v>
      </c>
      <c r="S28" s="3">
        <f t="shared" si="10"/>
        <v>1</v>
      </c>
      <c r="T28" s="3">
        <f t="shared" si="10"/>
        <v>0</v>
      </c>
      <c r="U28" s="2"/>
      <c r="V28" s="1" t="s">
        <v>28</v>
      </c>
      <c r="W28" s="3">
        <f t="shared" si="13"/>
        <v>0</v>
      </c>
      <c r="X28" s="3">
        <f t="shared" si="11"/>
        <v>0</v>
      </c>
      <c r="Y28" s="3">
        <f t="shared" si="11"/>
        <v>1</v>
      </c>
      <c r="Z28" s="3">
        <f t="shared" si="11"/>
        <v>0</v>
      </c>
    </row>
    <row r="29" spans="1:26" ht="18" customHeight="1" x14ac:dyDescent="0.25">
      <c r="J29" s="1" t="s">
        <v>33</v>
      </c>
      <c r="K29" s="3">
        <v>0</v>
      </c>
      <c r="L29" s="3">
        <v>0</v>
      </c>
      <c r="M29" s="3">
        <v>0</v>
      </c>
      <c r="N29" s="3">
        <v>1</v>
      </c>
      <c r="O29" s="2"/>
      <c r="P29" s="1" t="s">
        <v>33</v>
      </c>
      <c r="Q29" s="3">
        <f t="shared" si="12"/>
        <v>0</v>
      </c>
      <c r="R29" s="3">
        <f t="shared" si="10"/>
        <v>0</v>
      </c>
      <c r="S29" s="3">
        <f t="shared" si="10"/>
        <v>0</v>
      </c>
      <c r="T29" s="3">
        <f t="shared" si="10"/>
        <v>1</v>
      </c>
      <c r="U29" s="2"/>
      <c r="V29" s="1" t="s">
        <v>33</v>
      </c>
      <c r="W29" s="3">
        <f t="shared" si="13"/>
        <v>0</v>
      </c>
      <c r="X29" s="3">
        <f t="shared" si="11"/>
        <v>0</v>
      </c>
      <c r="Y29" s="3">
        <f t="shared" si="11"/>
        <v>0</v>
      </c>
      <c r="Z29" s="3">
        <f t="shared" si="11"/>
        <v>1</v>
      </c>
    </row>
    <row r="31" spans="1:26" ht="18" customHeight="1" x14ac:dyDescent="0.25">
      <c r="J31" t="s">
        <v>51</v>
      </c>
      <c r="P31" t="s">
        <v>52</v>
      </c>
      <c r="V31" t="s">
        <v>53</v>
      </c>
    </row>
    <row r="32" spans="1:26" ht="18" customHeight="1" x14ac:dyDescent="0.25">
      <c r="I32" t="s">
        <v>54</v>
      </c>
      <c r="J32" s="1" t="s">
        <v>15</v>
      </c>
      <c r="K32" s="1" t="s">
        <v>16</v>
      </c>
      <c r="L32" s="1" t="s">
        <v>17</v>
      </c>
      <c r="M32" s="1" t="s">
        <v>18</v>
      </c>
      <c r="N32" s="1" t="s">
        <v>19</v>
      </c>
      <c r="O32" s="2"/>
      <c r="P32" s="1" t="s">
        <v>15</v>
      </c>
      <c r="Q32" s="1" t="s">
        <v>16</v>
      </c>
      <c r="R32" s="1" t="s">
        <v>17</v>
      </c>
      <c r="S32" s="1" t="s">
        <v>18</v>
      </c>
      <c r="T32" s="1" t="s">
        <v>19</v>
      </c>
      <c r="U32" s="2"/>
      <c r="V32" s="1" t="s">
        <v>15</v>
      </c>
      <c r="W32" s="1" t="s">
        <v>16</v>
      </c>
      <c r="X32" s="1" t="s">
        <v>17</v>
      </c>
      <c r="Y32" s="1" t="s">
        <v>18</v>
      </c>
      <c r="Z32" s="1" t="s">
        <v>19</v>
      </c>
    </row>
    <row r="33" spans="2:26" ht="18" customHeight="1" x14ac:dyDescent="0.25">
      <c r="J33" s="1" t="s">
        <v>20</v>
      </c>
      <c r="K33" s="3">
        <v>1</v>
      </c>
      <c r="L33" s="3">
        <v>0</v>
      </c>
      <c r="M33" s="3">
        <v>0</v>
      </c>
      <c r="N33" s="3">
        <f>-A9</f>
        <v>0</v>
      </c>
      <c r="O33" s="2"/>
      <c r="P33" s="1" t="s">
        <v>20</v>
      </c>
      <c r="Q33" s="3">
        <f>W26</f>
        <v>1</v>
      </c>
      <c r="R33" s="3">
        <f t="shared" ref="R33:T36" si="14">X26</f>
        <v>0</v>
      </c>
      <c r="S33" s="3">
        <f t="shared" si="14"/>
        <v>0</v>
      </c>
      <c r="T33" s="3">
        <f t="shared" si="14"/>
        <v>0</v>
      </c>
      <c r="U33" s="2"/>
      <c r="V33" s="1" t="s">
        <v>20</v>
      </c>
      <c r="W33" s="3">
        <f>$K33*Q$33+$L33*Q$34+$M33*Q$35+$N33*Q$36</f>
        <v>1</v>
      </c>
      <c r="X33" s="3">
        <f t="shared" ref="X33:Z36" si="15">$K33*R$33+$L33*R$34+$M33*R$35+$N33*R$36</f>
        <v>0</v>
      </c>
      <c r="Y33" s="3">
        <f t="shared" si="15"/>
        <v>0</v>
      </c>
      <c r="Z33" s="3">
        <f t="shared" si="15"/>
        <v>0</v>
      </c>
    </row>
    <row r="34" spans="2:26" ht="18" customHeight="1" x14ac:dyDescent="0.25">
      <c r="J34" s="1" t="s">
        <v>25</v>
      </c>
      <c r="K34" s="3">
        <v>0</v>
      </c>
      <c r="L34" s="3">
        <v>1</v>
      </c>
      <c r="M34" s="3">
        <v>0</v>
      </c>
      <c r="N34" s="3">
        <f>-A11</f>
        <v>0</v>
      </c>
      <c r="O34" s="2" t="s">
        <v>26</v>
      </c>
      <c r="P34" s="1" t="s">
        <v>25</v>
      </c>
      <c r="Q34" s="3">
        <f t="shared" ref="Q34:Q36" si="16">W27</f>
        <v>0</v>
      </c>
      <c r="R34" s="3">
        <f t="shared" si="14"/>
        <v>1</v>
      </c>
      <c r="S34" s="3">
        <f t="shared" si="14"/>
        <v>0</v>
      </c>
      <c r="T34" s="3">
        <f t="shared" si="14"/>
        <v>0</v>
      </c>
      <c r="U34" s="2" t="s">
        <v>27</v>
      </c>
      <c r="V34" s="1" t="s">
        <v>25</v>
      </c>
      <c r="W34" s="3">
        <f t="shared" ref="W34:W36" si="17">$K34*Q$33+$L34*Q$34+$M34*Q$35+$N34*Q$36</f>
        <v>0</v>
      </c>
      <c r="X34" s="3">
        <f t="shared" si="15"/>
        <v>1</v>
      </c>
      <c r="Y34" s="3">
        <f t="shared" si="15"/>
        <v>0</v>
      </c>
      <c r="Z34" s="3">
        <f t="shared" si="15"/>
        <v>0</v>
      </c>
    </row>
    <row r="35" spans="2:26" ht="18" customHeight="1" x14ac:dyDescent="0.25">
      <c r="J35" s="1" t="s">
        <v>28</v>
      </c>
      <c r="K35" s="3">
        <v>0</v>
      </c>
      <c r="L35" s="3">
        <v>0</v>
      </c>
      <c r="M35" s="3">
        <v>1</v>
      </c>
      <c r="N35" s="3">
        <f>-A13</f>
        <v>-8</v>
      </c>
      <c r="O35" s="2"/>
      <c r="P35" s="1" t="s">
        <v>28</v>
      </c>
      <c r="Q35" s="3">
        <f t="shared" si="16"/>
        <v>0</v>
      </c>
      <c r="R35" s="3">
        <f t="shared" si="14"/>
        <v>0</v>
      </c>
      <c r="S35" s="3">
        <f t="shared" si="14"/>
        <v>1</v>
      </c>
      <c r="T35" s="3">
        <f t="shared" si="14"/>
        <v>0</v>
      </c>
      <c r="U35" s="2"/>
      <c r="V35" s="1" t="s">
        <v>28</v>
      </c>
      <c r="W35" s="3">
        <f t="shared" si="17"/>
        <v>0</v>
      </c>
      <c r="X35" s="3">
        <f t="shared" si="15"/>
        <v>0</v>
      </c>
      <c r="Y35" s="3">
        <f t="shared" si="15"/>
        <v>1</v>
      </c>
      <c r="Z35" s="3">
        <f t="shared" si="15"/>
        <v>-8</v>
      </c>
    </row>
    <row r="36" spans="2:26" ht="18" customHeight="1" x14ac:dyDescent="0.25">
      <c r="J36" s="1" t="s">
        <v>33</v>
      </c>
      <c r="K36" s="3">
        <v>0</v>
      </c>
      <c r="L36" s="3">
        <v>0</v>
      </c>
      <c r="M36" s="3">
        <v>0</v>
      </c>
      <c r="N36" s="3">
        <v>1</v>
      </c>
      <c r="O36" s="2"/>
      <c r="P36" s="1" t="s">
        <v>33</v>
      </c>
      <c r="Q36" s="3">
        <f t="shared" si="16"/>
        <v>0</v>
      </c>
      <c r="R36" s="3">
        <f t="shared" si="14"/>
        <v>0</v>
      </c>
      <c r="S36" s="3">
        <f t="shared" si="14"/>
        <v>0</v>
      </c>
      <c r="T36" s="3">
        <f t="shared" si="14"/>
        <v>1</v>
      </c>
      <c r="U36" s="2"/>
      <c r="V36" s="1" t="s">
        <v>33</v>
      </c>
      <c r="W36" s="3">
        <f t="shared" si="17"/>
        <v>0</v>
      </c>
      <c r="X36" s="3">
        <f t="shared" si="15"/>
        <v>0</v>
      </c>
      <c r="Y36" s="3">
        <f t="shared" si="15"/>
        <v>0</v>
      </c>
      <c r="Z36" s="3">
        <f t="shared" si="15"/>
        <v>1</v>
      </c>
    </row>
    <row r="38" spans="2:26" ht="18" customHeight="1" x14ac:dyDescent="0.25">
      <c r="J38" t="s">
        <v>55</v>
      </c>
      <c r="P38" t="s">
        <v>56</v>
      </c>
      <c r="V38" t="s">
        <v>57</v>
      </c>
    </row>
    <row r="39" spans="2:26" ht="18" customHeight="1" x14ac:dyDescent="0.25">
      <c r="I39" t="s">
        <v>54</v>
      </c>
      <c r="J39" s="1" t="s">
        <v>15</v>
      </c>
      <c r="K39" s="1" t="s">
        <v>16</v>
      </c>
      <c r="L39" s="1" t="s">
        <v>17</v>
      </c>
      <c r="M39" s="1" t="s">
        <v>18</v>
      </c>
      <c r="N39" s="1" t="s">
        <v>19</v>
      </c>
      <c r="O39" s="2"/>
      <c r="P39" s="1" t="s">
        <v>15</v>
      </c>
      <c r="Q39" s="1" t="s">
        <v>16</v>
      </c>
      <c r="R39" s="1" t="s">
        <v>17</v>
      </c>
      <c r="S39" s="1" t="s">
        <v>18</v>
      </c>
      <c r="T39" s="1" t="s">
        <v>19</v>
      </c>
      <c r="U39" s="2"/>
      <c r="V39" s="1" t="s">
        <v>15</v>
      </c>
      <c r="W39" s="1" t="s">
        <v>16</v>
      </c>
      <c r="X39" s="1" t="s">
        <v>17</v>
      </c>
      <c r="Y39" s="1" t="s">
        <v>18</v>
      </c>
      <c r="Z39" s="1" t="s">
        <v>19</v>
      </c>
    </row>
    <row r="40" spans="2:26" ht="18" customHeight="1" x14ac:dyDescent="0.25">
      <c r="J40" s="1" t="s">
        <v>20</v>
      </c>
      <c r="K40" s="3">
        <f>A24</f>
        <v>1</v>
      </c>
      <c r="L40" s="3">
        <f>-A26</f>
        <v>0</v>
      </c>
      <c r="M40" s="3">
        <v>0</v>
      </c>
      <c r="N40" s="3">
        <v>0</v>
      </c>
      <c r="O40" s="2"/>
      <c r="P40" s="1" t="s">
        <v>20</v>
      </c>
      <c r="Q40" s="3">
        <f>W33</f>
        <v>1</v>
      </c>
      <c r="R40" s="3">
        <f t="shared" ref="R40:T43" si="18">X33</f>
        <v>0</v>
      </c>
      <c r="S40" s="3">
        <f t="shared" si="18"/>
        <v>0</v>
      </c>
      <c r="T40" s="3">
        <f t="shared" si="18"/>
        <v>0</v>
      </c>
      <c r="U40" s="2"/>
      <c r="V40" s="1" t="s">
        <v>20</v>
      </c>
      <c r="W40" s="3">
        <f>$K40*Q$40+$L40*Q$41+$M40*Q$42+$N40*Q$43</f>
        <v>1</v>
      </c>
      <c r="X40" s="3">
        <f t="shared" ref="X40:Z43" si="19">$K40*R$40+$L40*R$41+$M40*R$42+$N40*R$43</f>
        <v>0</v>
      </c>
      <c r="Y40" s="3">
        <f t="shared" si="19"/>
        <v>0</v>
      </c>
      <c r="Z40" s="3">
        <f t="shared" si="19"/>
        <v>0</v>
      </c>
    </row>
    <row r="41" spans="2:26" ht="18" customHeight="1" x14ac:dyDescent="0.25">
      <c r="B41">
        <f>2*D11/(B19-A19)</f>
        <v>1.7320508075688794</v>
      </c>
      <c r="C41">
        <v>0</v>
      </c>
      <c r="D41">
        <f>(B19+A19)/(B19-A19)</f>
        <v>0</v>
      </c>
      <c r="E41">
        <v>0</v>
      </c>
      <c r="J41" s="1" t="s">
        <v>25</v>
      </c>
      <c r="K41" s="3">
        <f>A26</f>
        <v>0</v>
      </c>
      <c r="L41" s="3">
        <f>A24</f>
        <v>1</v>
      </c>
      <c r="M41" s="3">
        <v>0</v>
      </c>
      <c r="N41" s="3">
        <v>0</v>
      </c>
      <c r="O41" s="2" t="s">
        <v>26</v>
      </c>
      <c r="P41" s="1" t="s">
        <v>25</v>
      </c>
      <c r="Q41" s="3">
        <f t="shared" ref="Q41:Q43" si="20">W34</f>
        <v>0</v>
      </c>
      <c r="R41" s="3">
        <f t="shared" si="18"/>
        <v>1</v>
      </c>
      <c r="S41" s="3">
        <f t="shared" si="18"/>
        <v>0</v>
      </c>
      <c r="T41" s="3">
        <f t="shared" si="18"/>
        <v>0</v>
      </c>
      <c r="U41" s="2" t="s">
        <v>27</v>
      </c>
      <c r="V41" s="1" t="s">
        <v>25</v>
      </c>
      <c r="W41" s="3">
        <f t="shared" ref="W41:W43" si="21">$K41*Q$40+$L41*Q$41+$M41*Q$42+$N41*Q$43</f>
        <v>0</v>
      </c>
      <c r="X41" s="3">
        <f t="shared" si="19"/>
        <v>1</v>
      </c>
      <c r="Y41" s="3">
        <f t="shared" si="19"/>
        <v>0</v>
      </c>
      <c r="Z41" s="3">
        <f t="shared" si="19"/>
        <v>0</v>
      </c>
    </row>
    <row r="42" spans="2:26" ht="18" customHeight="1" x14ac:dyDescent="0.25">
      <c r="B42">
        <v>0</v>
      </c>
      <c r="C42">
        <f>2*D11/(D19-C19)</f>
        <v>1.7320508075688794</v>
      </c>
      <c r="D42">
        <f>(D19+C19)/(D19-C19)</f>
        <v>0</v>
      </c>
      <c r="E42">
        <v>0</v>
      </c>
      <c r="J42" s="1" t="s">
        <v>28</v>
      </c>
      <c r="K42" s="3">
        <v>0</v>
      </c>
      <c r="L42" s="3">
        <v>0</v>
      </c>
      <c r="M42" s="3">
        <v>1</v>
      </c>
      <c r="N42" s="3">
        <v>0</v>
      </c>
      <c r="O42" s="2"/>
      <c r="P42" s="1" t="s">
        <v>28</v>
      </c>
      <c r="Q42" s="3">
        <f t="shared" si="20"/>
        <v>0</v>
      </c>
      <c r="R42" s="3">
        <f t="shared" si="18"/>
        <v>0</v>
      </c>
      <c r="S42" s="3">
        <f t="shared" si="18"/>
        <v>1</v>
      </c>
      <c r="T42" s="3">
        <f t="shared" si="18"/>
        <v>-8</v>
      </c>
      <c r="U42" s="2"/>
      <c r="V42" s="1" t="s">
        <v>28</v>
      </c>
      <c r="W42" s="3">
        <f t="shared" si="21"/>
        <v>0</v>
      </c>
      <c r="X42" s="3">
        <f t="shared" si="19"/>
        <v>0</v>
      </c>
      <c r="Y42" s="3">
        <f t="shared" si="19"/>
        <v>1</v>
      </c>
      <c r="Z42" s="3">
        <f t="shared" si="19"/>
        <v>-8</v>
      </c>
    </row>
    <row r="43" spans="2:26" ht="18" customHeight="1" x14ac:dyDescent="0.25">
      <c r="B43">
        <v>0</v>
      </c>
      <c r="C43">
        <v>0</v>
      </c>
      <c r="D43">
        <f>-(D13+D11)/(D13-D11)</f>
        <v>-1.0006001800540161</v>
      </c>
      <c r="E43">
        <f>-(2*D13*D11)/(D13-D11)</f>
        <v>-0.60018005401620489</v>
      </c>
      <c r="J43" s="1" t="s">
        <v>33</v>
      </c>
      <c r="K43" s="3">
        <v>0</v>
      </c>
      <c r="L43" s="3">
        <v>0</v>
      </c>
      <c r="M43" s="3">
        <v>0</v>
      </c>
      <c r="N43" s="3">
        <v>1</v>
      </c>
      <c r="O43" s="2"/>
      <c r="P43" s="1" t="s">
        <v>33</v>
      </c>
      <c r="Q43" s="3">
        <f t="shared" si="20"/>
        <v>0</v>
      </c>
      <c r="R43" s="3">
        <f t="shared" si="18"/>
        <v>0</v>
      </c>
      <c r="S43" s="3">
        <f t="shared" si="18"/>
        <v>0</v>
      </c>
      <c r="T43" s="3">
        <f t="shared" si="18"/>
        <v>1</v>
      </c>
      <c r="U43" s="2"/>
      <c r="V43" s="1" t="s">
        <v>33</v>
      </c>
      <c r="W43" s="3">
        <f t="shared" si="21"/>
        <v>0</v>
      </c>
      <c r="X43" s="3">
        <f t="shared" si="19"/>
        <v>0</v>
      </c>
      <c r="Y43" s="3">
        <f t="shared" si="19"/>
        <v>0</v>
      </c>
      <c r="Z43" s="3">
        <f t="shared" si="19"/>
        <v>1</v>
      </c>
    </row>
    <row r="44" spans="2:26" ht="18" customHeight="1" x14ac:dyDescent="0.25">
      <c r="B44">
        <v>0</v>
      </c>
      <c r="C44">
        <v>0</v>
      </c>
      <c r="D44">
        <v>-1</v>
      </c>
      <c r="E44">
        <v>0</v>
      </c>
    </row>
    <row r="45" spans="2:26" ht="18" customHeight="1" x14ac:dyDescent="0.25">
      <c r="J45" t="s">
        <v>58</v>
      </c>
      <c r="P45" t="s">
        <v>59</v>
      </c>
      <c r="V45" t="s">
        <v>60</v>
      </c>
    </row>
    <row r="46" spans="2:26" ht="18" customHeight="1" x14ac:dyDescent="0.25">
      <c r="I46" t="s">
        <v>54</v>
      </c>
      <c r="J46" s="1" t="s">
        <v>15</v>
      </c>
      <c r="K46" s="1" t="s">
        <v>16</v>
      </c>
      <c r="L46" s="1" t="s">
        <v>17</v>
      </c>
      <c r="M46" s="1" t="s">
        <v>18</v>
      </c>
      <c r="N46" s="1" t="s">
        <v>19</v>
      </c>
      <c r="O46" s="2"/>
      <c r="P46" s="1" t="s">
        <v>15</v>
      </c>
      <c r="Q46" s="1" t="s">
        <v>16</v>
      </c>
      <c r="R46" s="1" t="s">
        <v>17</v>
      </c>
      <c r="S46" s="1" t="s">
        <v>18</v>
      </c>
      <c r="T46" s="1" t="s">
        <v>19</v>
      </c>
      <c r="U46" s="2"/>
      <c r="V46" s="1" t="s">
        <v>15</v>
      </c>
      <c r="W46" s="1" t="s">
        <v>16</v>
      </c>
      <c r="X46" s="1" t="s">
        <v>17</v>
      </c>
      <c r="Y46" s="1" t="s">
        <v>18</v>
      </c>
      <c r="Z46" s="1" t="s">
        <v>19</v>
      </c>
    </row>
    <row r="47" spans="2:26" ht="18" customHeight="1" x14ac:dyDescent="0.25">
      <c r="J47" s="1" t="s">
        <v>20</v>
      </c>
      <c r="K47" s="3">
        <f>B24</f>
        <v>1</v>
      </c>
      <c r="L47" s="3">
        <v>0</v>
      </c>
      <c r="M47" s="3">
        <f>B26</f>
        <v>0</v>
      </c>
      <c r="N47" s="3">
        <v>0</v>
      </c>
      <c r="O47" s="2"/>
      <c r="P47" s="1" t="s">
        <v>20</v>
      </c>
      <c r="Q47" s="3">
        <f>W40</f>
        <v>1</v>
      </c>
      <c r="R47" s="3">
        <f t="shared" ref="R47:T50" si="22">X40</f>
        <v>0</v>
      </c>
      <c r="S47" s="3">
        <f t="shared" si="22"/>
        <v>0</v>
      </c>
      <c r="T47" s="3">
        <f t="shared" si="22"/>
        <v>0</v>
      </c>
      <c r="U47" s="2"/>
      <c r="V47" s="1" t="s">
        <v>20</v>
      </c>
      <c r="W47" s="3">
        <f>$K47*Q$47+$L47*Q$48+$M47*Q$49+$N47*Q$50</f>
        <v>1</v>
      </c>
      <c r="X47" s="3">
        <f t="shared" ref="X47:Z50" si="23">$K47*R$47+$L47*R$48+$M47*R$49+$N47*R$50</f>
        <v>0</v>
      </c>
      <c r="Y47" s="3">
        <f t="shared" si="23"/>
        <v>0</v>
      </c>
      <c r="Z47" s="3">
        <f t="shared" si="23"/>
        <v>0</v>
      </c>
    </row>
    <row r="48" spans="2:26" ht="18" customHeight="1" x14ac:dyDescent="0.25">
      <c r="J48" s="1" t="s">
        <v>25</v>
      </c>
      <c r="K48" s="3">
        <v>0</v>
      </c>
      <c r="L48" s="3">
        <v>1</v>
      </c>
      <c r="M48" s="3">
        <v>0</v>
      </c>
      <c r="N48" s="3">
        <v>0</v>
      </c>
      <c r="O48" s="2" t="s">
        <v>26</v>
      </c>
      <c r="P48" s="1" t="s">
        <v>25</v>
      </c>
      <c r="Q48" s="3">
        <f t="shared" ref="Q48:Q50" si="24">W41</f>
        <v>0</v>
      </c>
      <c r="R48" s="3">
        <f t="shared" si="22"/>
        <v>1</v>
      </c>
      <c r="S48" s="3">
        <f t="shared" si="22"/>
        <v>0</v>
      </c>
      <c r="T48" s="3">
        <f t="shared" si="22"/>
        <v>0</v>
      </c>
      <c r="U48" s="2" t="s">
        <v>27</v>
      </c>
      <c r="V48" s="1" t="s">
        <v>25</v>
      </c>
      <c r="W48" s="3">
        <f t="shared" ref="W48:W50" si="25">$K48*Q$47+$L48*Q$48+$M48*Q$49+$N48*Q$50</f>
        <v>0</v>
      </c>
      <c r="X48" s="3">
        <f t="shared" si="23"/>
        <v>1</v>
      </c>
      <c r="Y48" s="3">
        <f t="shared" si="23"/>
        <v>0</v>
      </c>
      <c r="Z48" s="3">
        <f t="shared" si="23"/>
        <v>0</v>
      </c>
    </row>
    <row r="49" spans="9:26" ht="18" customHeight="1" x14ac:dyDescent="0.25">
      <c r="J49" s="1" t="s">
        <v>28</v>
      </c>
      <c r="K49" s="3">
        <f>-B26</f>
        <v>0</v>
      </c>
      <c r="L49" s="3">
        <v>0</v>
      </c>
      <c r="M49" s="3">
        <f>B24</f>
        <v>1</v>
      </c>
      <c r="N49" s="3">
        <v>0</v>
      </c>
      <c r="O49" s="2"/>
      <c r="P49" s="1" t="s">
        <v>28</v>
      </c>
      <c r="Q49" s="3">
        <f t="shared" si="24"/>
        <v>0</v>
      </c>
      <c r="R49" s="3">
        <f t="shared" si="22"/>
        <v>0</v>
      </c>
      <c r="S49" s="3">
        <f t="shared" si="22"/>
        <v>1</v>
      </c>
      <c r="T49" s="3">
        <f t="shared" si="22"/>
        <v>-8</v>
      </c>
      <c r="U49" s="2"/>
      <c r="V49" s="1" t="s">
        <v>28</v>
      </c>
      <c r="W49" s="3">
        <f t="shared" si="25"/>
        <v>0</v>
      </c>
      <c r="X49" s="3">
        <f t="shared" si="23"/>
        <v>0</v>
      </c>
      <c r="Y49" s="3">
        <f t="shared" si="23"/>
        <v>1</v>
      </c>
      <c r="Z49" s="3">
        <f t="shared" si="23"/>
        <v>-8</v>
      </c>
    </row>
    <row r="50" spans="9:26" ht="18" customHeight="1" x14ac:dyDescent="0.25">
      <c r="J50" s="1" t="s">
        <v>33</v>
      </c>
      <c r="K50" s="3">
        <v>0</v>
      </c>
      <c r="L50" s="3">
        <v>0</v>
      </c>
      <c r="M50" s="3">
        <v>0</v>
      </c>
      <c r="N50" s="3">
        <v>1</v>
      </c>
      <c r="O50" s="2"/>
      <c r="P50" s="1" t="s">
        <v>33</v>
      </c>
      <c r="Q50" s="3">
        <f t="shared" si="24"/>
        <v>0</v>
      </c>
      <c r="R50" s="3">
        <f t="shared" si="22"/>
        <v>0</v>
      </c>
      <c r="S50" s="3">
        <f t="shared" si="22"/>
        <v>0</v>
      </c>
      <c r="T50" s="3">
        <f t="shared" si="22"/>
        <v>1</v>
      </c>
      <c r="U50" s="2"/>
      <c r="V50" s="1" t="s">
        <v>33</v>
      </c>
      <c r="W50" s="3">
        <f t="shared" si="25"/>
        <v>0</v>
      </c>
      <c r="X50" s="3">
        <f t="shared" si="23"/>
        <v>0</v>
      </c>
      <c r="Y50" s="3">
        <f t="shared" si="23"/>
        <v>0</v>
      </c>
      <c r="Z50" s="3">
        <f t="shared" si="23"/>
        <v>1</v>
      </c>
    </row>
    <row r="52" spans="9:26" ht="18" customHeight="1" x14ac:dyDescent="0.25">
      <c r="J52" t="s">
        <v>61</v>
      </c>
      <c r="P52" t="s">
        <v>62</v>
      </c>
      <c r="V52" t="s">
        <v>63</v>
      </c>
    </row>
    <row r="53" spans="9:26" ht="18" customHeight="1" x14ac:dyDescent="0.25">
      <c r="I53" t="s">
        <v>54</v>
      </c>
      <c r="J53" s="1" t="s">
        <v>15</v>
      </c>
      <c r="K53" s="1" t="s">
        <v>16</v>
      </c>
      <c r="L53" s="1" t="s">
        <v>17</v>
      </c>
      <c r="M53" s="1" t="s">
        <v>18</v>
      </c>
      <c r="N53" s="1" t="s">
        <v>19</v>
      </c>
      <c r="O53" s="2"/>
      <c r="P53" s="1" t="s">
        <v>15</v>
      </c>
      <c r="Q53" s="1" t="s">
        <v>16</v>
      </c>
      <c r="R53" s="1" t="s">
        <v>17</v>
      </c>
      <c r="S53" s="1" t="s">
        <v>18</v>
      </c>
      <c r="T53" s="1" t="s">
        <v>19</v>
      </c>
      <c r="U53" s="2"/>
      <c r="V53" s="1" t="s">
        <v>15</v>
      </c>
      <c r="W53" s="1" t="s">
        <v>16</v>
      </c>
      <c r="X53" s="1" t="s">
        <v>17</v>
      </c>
      <c r="Y53" s="1" t="s">
        <v>18</v>
      </c>
      <c r="Z53" s="1" t="s">
        <v>19</v>
      </c>
    </row>
    <row r="54" spans="9:26" ht="18" customHeight="1" x14ac:dyDescent="0.25">
      <c r="J54" s="1" t="s">
        <v>20</v>
      </c>
      <c r="K54" s="3">
        <v>1</v>
      </c>
      <c r="L54" s="3">
        <v>0</v>
      </c>
      <c r="M54" s="3">
        <v>0</v>
      </c>
      <c r="N54" s="3">
        <v>0</v>
      </c>
      <c r="O54" s="2"/>
      <c r="P54" s="1" t="s">
        <v>20</v>
      </c>
      <c r="Q54" s="3">
        <f>W47</f>
        <v>1</v>
      </c>
      <c r="R54" s="3">
        <f t="shared" ref="R54:T57" si="26">X47</f>
        <v>0</v>
      </c>
      <c r="S54" s="3">
        <f t="shared" si="26"/>
        <v>0</v>
      </c>
      <c r="T54" s="3">
        <f t="shared" si="26"/>
        <v>0</v>
      </c>
      <c r="U54" s="2"/>
      <c r="V54" s="1" t="s">
        <v>20</v>
      </c>
      <c r="W54" s="3">
        <f>$K54*Q$54+$L54*Q$55+$M54*Q$56+$N54*Q$57</f>
        <v>1</v>
      </c>
      <c r="X54" s="3">
        <f t="shared" ref="X54:Z57" si="27">$K54*R$54+$L54*R$55+$M54*R$56+$N54*R$57</f>
        <v>0</v>
      </c>
      <c r="Y54" s="3">
        <f t="shared" si="27"/>
        <v>0</v>
      </c>
      <c r="Z54" s="3">
        <f t="shared" si="27"/>
        <v>0</v>
      </c>
    </row>
    <row r="55" spans="9:26" ht="18" customHeight="1" x14ac:dyDescent="0.25">
      <c r="J55" s="1" t="s">
        <v>25</v>
      </c>
      <c r="K55" s="3">
        <v>0</v>
      </c>
      <c r="L55" s="3">
        <f>C24</f>
        <v>1</v>
      </c>
      <c r="M55" s="3">
        <f>-C26</f>
        <v>0</v>
      </c>
      <c r="N55" s="3">
        <v>0</v>
      </c>
      <c r="O55" s="2" t="s">
        <v>26</v>
      </c>
      <c r="P55" s="1" t="s">
        <v>25</v>
      </c>
      <c r="Q55" s="3">
        <f t="shared" ref="Q55:Q57" si="28">W48</f>
        <v>0</v>
      </c>
      <c r="R55" s="3">
        <f t="shared" si="26"/>
        <v>1</v>
      </c>
      <c r="S55" s="3">
        <f t="shared" si="26"/>
        <v>0</v>
      </c>
      <c r="T55" s="3">
        <f t="shared" si="26"/>
        <v>0</v>
      </c>
      <c r="U55" s="2" t="s">
        <v>27</v>
      </c>
      <c r="V55" s="1" t="s">
        <v>25</v>
      </c>
      <c r="W55" s="3">
        <f t="shared" ref="W55:W57" si="29">$K55*Q$54+$L55*Q$55+$M55*Q$56+$N55*Q$57</f>
        <v>0</v>
      </c>
      <c r="X55" s="3">
        <f t="shared" si="27"/>
        <v>1</v>
      </c>
      <c r="Y55" s="3">
        <f t="shared" si="27"/>
        <v>0</v>
      </c>
      <c r="Z55" s="3">
        <f t="shared" si="27"/>
        <v>0</v>
      </c>
    </row>
    <row r="56" spans="9:26" ht="18" customHeight="1" x14ac:dyDescent="0.25">
      <c r="J56" s="1" t="s">
        <v>28</v>
      </c>
      <c r="K56" s="3">
        <v>0</v>
      </c>
      <c r="L56" s="3">
        <f>C26</f>
        <v>0</v>
      </c>
      <c r="M56" s="3">
        <f>C24</f>
        <v>1</v>
      </c>
      <c r="N56" s="3">
        <v>0</v>
      </c>
      <c r="O56" s="2"/>
      <c r="P56" s="1" t="s">
        <v>28</v>
      </c>
      <c r="Q56" s="3">
        <f t="shared" si="28"/>
        <v>0</v>
      </c>
      <c r="R56" s="3">
        <f t="shared" si="26"/>
        <v>0</v>
      </c>
      <c r="S56" s="3">
        <f t="shared" si="26"/>
        <v>1</v>
      </c>
      <c r="T56" s="3">
        <f t="shared" si="26"/>
        <v>-8</v>
      </c>
      <c r="U56" s="2"/>
      <c r="V56" s="1" t="s">
        <v>28</v>
      </c>
      <c r="W56" s="3">
        <f t="shared" si="29"/>
        <v>0</v>
      </c>
      <c r="X56" s="3">
        <f t="shared" si="27"/>
        <v>0</v>
      </c>
      <c r="Y56" s="3">
        <f t="shared" si="27"/>
        <v>1</v>
      </c>
      <c r="Z56" s="3">
        <f t="shared" si="27"/>
        <v>-8</v>
      </c>
    </row>
    <row r="57" spans="9:26" ht="18" customHeight="1" x14ac:dyDescent="0.25">
      <c r="J57" s="1" t="s">
        <v>33</v>
      </c>
      <c r="K57" s="3">
        <v>0</v>
      </c>
      <c r="L57" s="3">
        <v>0</v>
      </c>
      <c r="M57" s="3">
        <v>0</v>
      </c>
      <c r="N57" s="3">
        <v>1</v>
      </c>
      <c r="O57" s="2"/>
      <c r="P57" s="1" t="s">
        <v>33</v>
      </c>
      <c r="Q57" s="3">
        <f t="shared" si="28"/>
        <v>0</v>
      </c>
      <c r="R57" s="3">
        <f t="shared" si="26"/>
        <v>0</v>
      </c>
      <c r="S57" s="3">
        <f t="shared" si="26"/>
        <v>0</v>
      </c>
      <c r="T57" s="3">
        <f t="shared" si="26"/>
        <v>1</v>
      </c>
      <c r="U57" s="2"/>
      <c r="V57" s="1" t="s">
        <v>33</v>
      </c>
      <c r="W57" s="3">
        <f t="shared" si="29"/>
        <v>0</v>
      </c>
      <c r="X57" s="3">
        <f t="shared" si="27"/>
        <v>0</v>
      </c>
      <c r="Y57" s="3">
        <f t="shared" si="27"/>
        <v>0</v>
      </c>
      <c r="Z57" s="3">
        <f t="shared" si="27"/>
        <v>1</v>
      </c>
    </row>
    <row r="60" spans="9:26" ht="18" customHeight="1" x14ac:dyDescent="0.25">
      <c r="J60" t="s">
        <v>64</v>
      </c>
      <c r="P60" t="s">
        <v>65</v>
      </c>
      <c r="V60" t="s">
        <v>66</v>
      </c>
    </row>
    <row r="61" spans="9:26" ht="18" customHeight="1" x14ac:dyDescent="0.25">
      <c r="I61" t="s">
        <v>67</v>
      </c>
      <c r="J61" s="1" t="s">
        <v>15</v>
      </c>
      <c r="K61" s="1" t="s">
        <v>16</v>
      </c>
      <c r="L61" s="1" t="s">
        <v>17</v>
      </c>
      <c r="M61" s="1" t="s">
        <v>18</v>
      </c>
      <c r="N61" s="1" t="s">
        <v>19</v>
      </c>
      <c r="O61" s="2"/>
      <c r="P61" s="1" t="s">
        <v>15</v>
      </c>
      <c r="Q61" s="1" t="s">
        <v>16</v>
      </c>
      <c r="R61" s="1" t="s">
        <v>17</v>
      </c>
      <c r="S61" s="1" t="s">
        <v>18</v>
      </c>
      <c r="T61" s="1" t="s">
        <v>19</v>
      </c>
      <c r="U61" s="2"/>
      <c r="V61" s="1" t="s">
        <v>15</v>
      </c>
      <c r="W61" s="1" t="s">
        <v>16</v>
      </c>
      <c r="X61" s="1" t="s">
        <v>17</v>
      </c>
      <c r="Y61" s="1" t="s">
        <v>18</v>
      </c>
      <c r="Z61" s="1" t="s">
        <v>19</v>
      </c>
    </row>
    <row r="62" spans="9:26" ht="18" customHeight="1" x14ac:dyDescent="0.25">
      <c r="J62" s="1" t="s">
        <v>20</v>
      </c>
      <c r="K62" s="3">
        <f>B41</f>
        <v>1.7320508075688794</v>
      </c>
      <c r="L62" s="3">
        <f>C41</f>
        <v>0</v>
      </c>
      <c r="M62" s="3">
        <f>D41</f>
        <v>0</v>
      </c>
      <c r="N62" s="3">
        <f>E41</f>
        <v>0</v>
      </c>
      <c r="O62" s="2"/>
      <c r="P62" s="1" t="s">
        <v>20</v>
      </c>
      <c r="Q62" s="3">
        <f>W54</f>
        <v>1</v>
      </c>
      <c r="R62" s="3">
        <f t="shared" ref="R62:T65" si="30">X54</f>
        <v>0</v>
      </c>
      <c r="S62" s="3">
        <f t="shared" si="30"/>
        <v>0</v>
      </c>
      <c r="T62" s="3">
        <f t="shared" si="30"/>
        <v>0</v>
      </c>
      <c r="U62" s="2"/>
      <c r="V62" s="1" t="s">
        <v>20</v>
      </c>
      <c r="W62" s="3">
        <f>$K62*Q$62+$L62*Q$63+$M62*Q$64+$N62*Q$65</f>
        <v>1.7320508075688794</v>
      </c>
      <c r="X62" s="3">
        <f t="shared" ref="X62:Z65" si="31">$K62*R$62+$L62*R$63+$M62*R$64+$N62*R$65</f>
        <v>0</v>
      </c>
      <c r="Y62" s="3">
        <f t="shared" si="31"/>
        <v>0</v>
      </c>
      <c r="Z62" s="3">
        <f t="shared" si="31"/>
        <v>0</v>
      </c>
    </row>
    <row r="63" spans="9:26" ht="18" customHeight="1" x14ac:dyDescent="0.25">
      <c r="J63" s="1" t="s">
        <v>25</v>
      </c>
      <c r="K63" s="3">
        <f t="shared" ref="K63:N65" si="32">B42</f>
        <v>0</v>
      </c>
      <c r="L63" s="3">
        <f t="shared" si="32"/>
        <v>1.7320508075688794</v>
      </c>
      <c r="M63" s="3">
        <f t="shared" si="32"/>
        <v>0</v>
      </c>
      <c r="N63" s="3">
        <f t="shared" si="32"/>
        <v>0</v>
      </c>
      <c r="O63" s="2" t="s">
        <v>26</v>
      </c>
      <c r="P63" s="1" t="s">
        <v>25</v>
      </c>
      <c r="Q63" s="3">
        <f t="shared" ref="Q63:Q65" si="33">W55</f>
        <v>0</v>
      </c>
      <c r="R63" s="3">
        <f t="shared" si="30"/>
        <v>1</v>
      </c>
      <c r="S63" s="3">
        <f t="shared" si="30"/>
        <v>0</v>
      </c>
      <c r="T63" s="3">
        <f t="shared" si="30"/>
        <v>0</v>
      </c>
      <c r="U63" s="2" t="s">
        <v>27</v>
      </c>
      <c r="V63" s="1" t="s">
        <v>25</v>
      </c>
      <c r="W63" s="3">
        <f t="shared" ref="W63:W65" si="34">$K63*Q$62+$L63*Q$63+$M63*Q$64+$N63*Q$65</f>
        <v>0</v>
      </c>
      <c r="X63" s="3">
        <f t="shared" si="31"/>
        <v>1.7320508075688794</v>
      </c>
      <c r="Y63" s="3">
        <f t="shared" si="31"/>
        <v>0</v>
      </c>
      <c r="Z63" s="3">
        <f t="shared" si="31"/>
        <v>0</v>
      </c>
    </row>
    <row r="64" spans="9:26" ht="18" customHeight="1" x14ac:dyDescent="0.25">
      <c r="J64" s="1" t="s">
        <v>28</v>
      </c>
      <c r="K64" s="3">
        <f t="shared" si="32"/>
        <v>0</v>
      </c>
      <c r="L64" s="3">
        <f t="shared" si="32"/>
        <v>0</v>
      </c>
      <c r="M64" s="3">
        <f t="shared" si="32"/>
        <v>-1.0006001800540161</v>
      </c>
      <c r="N64" s="3">
        <f t="shared" si="32"/>
        <v>-0.60018005401620489</v>
      </c>
      <c r="O64" s="2"/>
      <c r="P64" s="1" t="s">
        <v>28</v>
      </c>
      <c r="Q64" s="3">
        <f t="shared" si="33"/>
        <v>0</v>
      </c>
      <c r="R64" s="3">
        <f t="shared" si="30"/>
        <v>0</v>
      </c>
      <c r="S64" s="3">
        <f t="shared" si="30"/>
        <v>1</v>
      </c>
      <c r="T64" s="3">
        <f t="shared" si="30"/>
        <v>-8</v>
      </c>
      <c r="U64" s="2"/>
      <c r="V64" s="1" t="s">
        <v>28</v>
      </c>
      <c r="W64" s="3">
        <f t="shared" si="34"/>
        <v>0</v>
      </c>
      <c r="X64" s="3">
        <f t="shared" si="31"/>
        <v>0</v>
      </c>
      <c r="Y64" s="3">
        <f t="shared" si="31"/>
        <v>-1.0006001800540161</v>
      </c>
      <c r="Z64" s="3">
        <f t="shared" si="31"/>
        <v>7.4046213864159238</v>
      </c>
    </row>
    <row r="65" spans="10:26" ht="18" customHeight="1" x14ac:dyDescent="0.25">
      <c r="J65" s="1" t="s">
        <v>33</v>
      </c>
      <c r="K65" s="3">
        <f t="shared" si="32"/>
        <v>0</v>
      </c>
      <c r="L65" s="3">
        <f t="shared" si="32"/>
        <v>0</v>
      </c>
      <c r="M65" s="3">
        <f t="shared" si="32"/>
        <v>-1</v>
      </c>
      <c r="N65" s="3">
        <f t="shared" si="32"/>
        <v>0</v>
      </c>
      <c r="O65" s="2"/>
      <c r="P65" s="1" t="s">
        <v>33</v>
      </c>
      <c r="Q65" s="3">
        <f t="shared" si="33"/>
        <v>0</v>
      </c>
      <c r="R65" s="3">
        <f t="shared" si="30"/>
        <v>0</v>
      </c>
      <c r="S65" s="3">
        <f t="shared" si="30"/>
        <v>0</v>
      </c>
      <c r="T65" s="3">
        <f t="shared" si="30"/>
        <v>1</v>
      </c>
      <c r="U65" s="2"/>
      <c r="V65" s="1" t="s">
        <v>33</v>
      </c>
      <c r="W65" s="3">
        <f t="shared" si="34"/>
        <v>0</v>
      </c>
      <c r="X65" s="3">
        <f t="shared" si="31"/>
        <v>0</v>
      </c>
      <c r="Y65" s="3">
        <f t="shared" si="31"/>
        <v>-1</v>
      </c>
      <c r="Z65" s="3">
        <f t="shared" si="31"/>
        <v>8</v>
      </c>
    </row>
    <row r="70" spans="10:26" ht="18" customHeight="1" x14ac:dyDescent="0.25">
      <c r="M70" s="4" t="s">
        <v>66</v>
      </c>
      <c r="N70" s="2"/>
      <c r="O70" s="2"/>
      <c r="P70" s="2"/>
      <c r="Q70" s="2"/>
      <c r="R70" s="2"/>
      <c r="S70" s="2" t="s">
        <v>68</v>
      </c>
      <c r="T70" s="2"/>
      <c r="U70" s="2" t="s">
        <v>69</v>
      </c>
      <c r="V70" s="2"/>
    </row>
    <row r="71" spans="10:26" ht="18" customHeight="1" x14ac:dyDescent="0.25">
      <c r="L71" t="s">
        <v>70</v>
      </c>
      <c r="M71" s="1" t="s">
        <v>15</v>
      </c>
      <c r="N71" s="1" t="s">
        <v>16</v>
      </c>
      <c r="O71" s="1" t="s">
        <v>17</v>
      </c>
      <c r="P71" s="1" t="s">
        <v>18</v>
      </c>
      <c r="Q71" s="1" t="s">
        <v>19</v>
      </c>
      <c r="R71" s="2"/>
      <c r="S71" s="1" t="s">
        <v>71</v>
      </c>
      <c r="T71" s="2"/>
      <c r="U71" s="5" t="s">
        <v>72</v>
      </c>
      <c r="V71" s="6"/>
    </row>
    <row r="72" spans="10:26" ht="18" customHeight="1" x14ac:dyDescent="0.25">
      <c r="M72" s="1" t="s">
        <v>20</v>
      </c>
      <c r="N72" s="3">
        <f>W62</f>
        <v>1.7320508075688794</v>
      </c>
      <c r="O72" s="3">
        <f t="shared" ref="O72:Q75" si="35">X62</f>
        <v>0</v>
      </c>
      <c r="P72" s="3">
        <f t="shared" si="35"/>
        <v>0</v>
      </c>
      <c r="Q72" s="3">
        <f t="shared" si="35"/>
        <v>0</v>
      </c>
      <c r="R72" s="2"/>
      <c r="S72" s="3">
        <v>-1</v>
      </c>
      <c r="T72" s="2"/>
      <c r="U72" s="7">
        <f>N72*S$72+O72*S$73+P72*S$74+Q72*S$75</f>
        <v>-1.7320508075688794</v>
      </c>
      <c r="V72" s="8"/>
    </row>
    <row r="73" spans="10:26" ht="18" customHeight="1" x14ac:dyDescent="0.25">
      <c r="M73" s="1" t="s">
        <v>25</v>
      </c>
      <c r="N73" s="3">
        <f t="shared" ref="N73:N75" si="36">W63</f>
        <v>0</v>
      </c>
      <c r="O73" s="3">
        <f t="shared" si="35"/>
        <v>1.7320508075688794</v>
      </c>
      <c r="P73" s="3">
        <f t="shared" si="35"/>
        <v>0</v>
      </c>
      <c r="Q73" s="3">
        <f t="shared" si="35"/>
        <v>0</v>
      </c>
      <c r="R73" s="2" t="s">
        <v>26</v>
      </c>
      <c r="S73" s="3">
        <v>-1</v>
      </c>
      <c r="T73" s="9" t="s">
        <v>73</v>
      </c>
      <c r="U73" s="7">
        <f>N73*S$72+O73*S$73+P73*S$74+Q73*S$75</f>
        <v>-1.7320508075688794</v>
      </c>
      <c r="V73" s="8"/>
    </row>
    <row r="74" spans="10:26" ht="18" customHeight="1" x14ac:dyDescent="0.25">
      <c r="M74" s="1" t="s">
        <v>28</v>
      </c>
      <c r="N74" s="3">
        <f t="shared" si="36"/>
        <v>0</v>
      </c>
      <c r="O74" s="3">
        <f t="shared" si="35"/>
        <v>0</v>
      </c>
      <c r="P74" s="3">
        <f t="shared" si="35"/>
        <v>-1.0006001800540161</v>
      </c>
      <c r="Q74" s="3">
        <f t="shared" si="35"/>
        <v>7.4046213864159238</v>
      </c>
      <c r="R74" s="2"/>
      <c r="S74" s="3">
        <v>-1</v>
      </c>
      <c r="T74" s="2"/>
      <c r="U74" s="7">
        <f>N74*S$72+O74*S$73+P74*S$74+Q74*S$75</f>
        <v>8.4052215664699403</v>
      </c>
      <c r="V74" s="8"/>
    </row>
    <row r="75" spans="10:26" ht="18" customHeight="1" x14ac:dyDescent="0.25">
      <c r="M75" s="1" t="s">
        <v>33</v>
      </c>
      <c r="N75" s="3">
        <f t="shared" si="36"/>
        <v>0</v>
      </c>
      <c r="O75" s="3">
        <f t="shared" si="35"/>
        <v>0</v>
      </c>
      <c r="P75" s="3">
        <f t="shared" si="35"/>
        <v>-1</v>
      </c>
      <c r="Q75" s="3">
        <f t="shared" si="35"/>
        <v>8</v>
      </c>
      <c r="R75" s="2"/>
      <c r="S75" s="3">
        <v>1</v>
      </c>
      <c r="T75" s="2"/>
      <c r="U75" s="7">
        <f>N75*S$72+O75*S$73+P75*S$74+Q75*S$75</f>
        <v>9</v>
      </c>
      <c r="V75" s="8"/>
    </row>
    <row r="77" spans="10:26" ht="18" customHeight="1" x14ac:dyDescent="0.25">
      <c r="M77" s="2" t="s">
        <v>70</v>
      </c>
      <c r="O77" t="s">
        <v>74</v>
      </c>
      <c r="Q77" s="2" t="s">
        <v>75</v>
      </c>
    </row>
    <row r="78" spans="10:26" ht="18" customHeight="1" x14ac:dyDescent="0.25">
      <c r="L78" t="s">
        <v>76</v>
      </c>
      <c r="M78" s="1" t="s">
        <v>71</v>
      </c>
      <c r="Q78" s="1" t="s">
        <v>71</v>
      </c>
    </row>
    <row r="79" spans="10:26" ht="18" customHeight="1" x14ac:dyDescent="0.25">
      <c r="M79" s="3">
        <f>U72</f>
        <v>-1.7320508075688794</v>
      </c>
      <c r="Q79" s="3">
        <f>M79*O$80</f>
        <v>-0.19245008972987548</v>
      </c>
    </row>
    <row r="80" spans="10:26" ht="18" customHeight="1" x14ac:dyDescent="0.25">
      <c r="M80" s="3">
        <f t="shared" ref="M80:M82" si="37">U73</f>
        <v>-1.7320508075688794</v>
      </c>
      <c r="N80" s="10" t="s">
        <v>26</v>
      </c>
      <c r="O80">
        <f>1/M82</f>
        <v>0.1111111111111111</v>
      </c>
      <c r="P80" s="11" t="s">
        <v>73</v>
      </c>
      <c r="Q80" s="3">
        <f t="shared" ref="Q80:Q81" si="38">M80*O$80</f>
        <v>-0.19245008972987548</v>
      </c>
    </row>
    <row r="81" spans="2:19" ht="18" customHeight="1" x14ac:dyDescent="0.25">
      <c r="M81" s="3">
        <f t="shared" si="37"/>
        <v>8.4052215664699403</v>
      </c>
      <c r="Q81" s="3">
        <f t="shared" si="38"/>
        <v>0.9339135073855489</v>
      </c>
    </row>
    <row r="82" spans="2:19" ht="18" customHeight="1" x14ac:dyDescent="0.25">
      <c r="M82" s="3">
        <f t="shared" si="37"/>
        <v>9</v>
      </c>
      <c r="O82" t="s">
        <v>77</v>
      </c>
      <c r="Q82" s="3">
        <f>M82</f>
        <v>9</v>
      </c>
    </row>
    <row r="85" spans="2:19" ht="18" customHeight="1" x14ac:dyDescent="0.25">
      <c r="L85" t="s">
        <v>78</v>
      </c>
      <c r="M85" t="s">
        <v>76</v>
      </c>
      <c r="O85" t="s">
        <v>79</v>
      </c>
      <c r="Q85" t="s">
        <v>78</v>
      </c>
    </row>
    <row r="86" spans="2:19" ht="18" customHeight="1" x14ac:dyDescent="0.25">
      <c r="I86" t="s">
        <v>80</v>
      </c>
      <c r="J86" t="s">
        <v>81</v>
      </c>
      <c r="M86" s="1" t="s">
        <v>71</v>
      </c>
      <c r="Q86" s="1" t="s">
        <v>71</v>
      </c>
    </row>
    <row r="87" spans="2:19" ht="18" customHeight="1" x14ac:dyDescent="0.25">
      <c r="I87">
        <f>D11</f>
        <v>0.3</v>
      </c>
      <c r="J87">
        <f>D13</f>
        <v>1000</v>
      </c>
      <c r="M87" s="3">
        <f>Q79</f>
        <v>-0.19245008972987548</v>
      </c>
      <c r="O87">
        <v>0</v>
      </c>
      <c r="Q87" s="3">
        <f>O87+(M87*0.5+0.5)*O89</f>
        <v>80.754991027012451</v>
      </c>
      <c r="R87" t="s">
        <v>82</v>
      </c>
    </row>
    <row r="88" spans="2:19" ht="18" customHeight="1" x14ac:dyDescent="0.25">
      <c r="M88" s="3">
        <f t="shared" ref="M88:M90" si="39">Q80</f>
        <v>-0.19245008972987548</v>
      </c>
      <c r="N88" s="10" t="s">
        <v>26</v>
      </c>
      <c r="O88">
        <v>0</v>
      </c>
      <c r="P88" s="11" t="s">
        <v>73</v>
      </c>
      <c r="Q88" s="3">
        <f>O88+(M88*0.5+0.5)*O90</f>
        <v>80.754991027012451</v>
      </c>
      <c r="R88" t="s">
        <v>83</v>
      </c>
    </row>
    <row r="89" spans="2:19" ht="18" customHeight="1" x14ac:dyDescent="0.25">
      <c r="M89" s="3">
        <f t="shared" si="39"/>
        <v>0.9339135073855489</v>
      </c>
      <c r="O89">
        <v>200</v>
      </c>
      <c r="Q89" s="3">
        <f>(J87-I87)*0.5*M89+(J87+I87)*0.5</f>
        <v>966.9666666666667</v>
      </c>
      <c r="R89" t="s">
        <v>84</v>
      </c>
      <c r="S89" t="s">
        <v>85</v>
      </c>
    </row>
    <row r="90" spans="2:19" ht="18" customHeight="1" x14ac:dyDescent="0.25">
      <c r="M90" s="3">
        <f t="shared" si="39"/>
        <v>9</v>
      </c>
      <c r="O90">
        <v>200</v>
      </c>
      <c r="Q90" s="3">
        <f>M90</f>
        <v>9</v>
      </c>
      <c r="R90" t="s">
        <v>77</v>
      </c>
    </row>
    <row r="92" spans="2:19" ht="18" customHeight="1" x14ac:dyDescent="0.25">
      <c r="L92" t="s">
        <v>86</v>
      </c>
    </row>
    <row r="93" spans="2:19" ht="18" customHeight="1" x14ac:dyDescent="0.25">
      <c r="L93">
        <f>1 - (Q89-I87)/(J87-I87)</f>
        <v>3.3043246307225438E-2</v>
      </c>
    </row>
    <row r="94" spans="2:19" ht="18" customHeight="1" x14ac:dyDescent="0.25">
      <c r="L94" t="s">
        <v>87</v>
      </c>
    </row>
    <row r="95" spans="2:19" ht="18" customHeight="1" x14ac:dyDescent="0.25">
      <c r="C95" t="s">
        <v>88</v>
      </c>
      <c r="D95" t="s">
        <v>89</v>
      </c>
      <c r="L95">
        <f>1/Q89</f>
        <v>1.0341618118514943E-3</v>
      </c>
    </row>
    <row r="96" spans="2:19" ht="18" customHeight="1" x14ac:dyDescent="0.25">
      <c r="B96" s="12" t="s">
        <v>90</v>
      </c>
      <c r="C96" s="3">
        <v>-1</v>
      </c>
      <c r="D96">
        <v>80.754991027012451</v>
      </c>
    </row>
    <row r="97" spans="2:22" ht="18" customHeight="1" x14ac:dyDescent="0.25">
      <c r="B97" s="12" t="s">
        <v>91</v>
      </c>
      <c r="C97" s="3">
        <v>1</v>
      </c>
      <c r="D97">
        <v>119.24500897298755</v>
      </c>
      <c r="L97" t="s">
        <v>92</v>
      </c>
    </row>
    <row r="98" spans="2:22" ht="18" customHeight="1" x14ac:dyDescent="0.25">
      <c r="B98" s="12" t="s">
        <v>93</v>
      </c>
      <c r="C98" s="3">
        <v>-1</v>
      </c>
      <c r="D98">
        <v>966.9666666666667</v>
      </c>
    </row>
    <row r="99" spans="2:22" ht="18" customHeight="1" x14ac:dyDescent="0.25">
      <c r="B99" s="12" t="s">
        <v>94</v>
      </c>
      <c r="C99" s="3">
        <v>1</v>
      </c>
      <c r="D99">
        <v>9</v>
      </c>
      <c r="M99" s="4" t="s">
        <v>95</v>
      </c>
      <c r="N99" s="2"/>
      <c r="O99" s="2"/>
      <c r="P99" s="2"/>
      <c r="Q99" s="2"/>
      <c r="R99" s="2"/>
      <c r="S99" s="2"/>
      <c r="T99" s="2"/>
      <c r="U99" s="2"/>
      <c r="V99" s="2"/>
    </row>
    <row r="100" spans="2:22" ht="18" customHeight="1" x14ac:dyDescent="0.25">
      <c r="B100" s="12"/>
      <c r="M100" s="1" t="s">
        <v>15</v>
      </c>
      <c r="N100" s="1" t="s">
        <v>16</v>
      </c>
      <c r="O100" s="1" t="s">
        <v>17</v>
      </c>
      <c r="P100" s="1" t="s">
        <v>18</v>
      </c>
      <c r="Q100" s="1" t="s">
        <v>19</v>
      </c>
      <c r="R100" s="2"/>
      <c r="S100" s="1" t="s">
        <v>71</v>
      </c>
      <c r="T100" s="2"/>
      <c r="U100" s="5" t="s">
        <v>72</v>
      </c>
      <c r="V100" s="6"/>
    </row>
    <row r="101" spans="2:22" ht="18" customHeight="1" x14ac:dyDescent="0.25">
      <c r="B101" s="12" t="s">
        <v>90</v>
      </c>
      <c r="C101" s="3">
        <v>1</v>
      </c>
      <c r="D101">
        <v>119.24500897298755</v>
      </c>
      <c r="M101" s="1" t="s">
        <v>20</v>
      </c>
      <c r="N101" s="3">
        <v>1</v>
      </c>
      <c r="O101" s="3">
        <v>0</v>
      </c>
      <c r="P101" s="3">
        <v>0</v>
      </c>
      <c r="Q101" s="3">
        <v>0</v>
      </c>
      <c r="R101" s="2"/>
      <c r="S101" s="3">
        <f>U72</f>
        <v>-1.7320508075688794</v>
      </c>
      <c r="T101" s="2"/>
      <c r="U101" s="7">
        <f>N101*S$72+O101*S$73+P101*S$74+Q101*S$75</f>
        <v>-1</v>
      </c>
      <c r="V101" s="8"/>
    </row>
    <row r="102" spans="2:22" ht="18" customHeight="1" x14ac:dyDescent="0.25">
      <c r="B102" s="12" t="s">
        <v>91</v>
      </c>
      <c r="C102" s="3">
        <v>-1</v>
      </c>
      <c r="D102">
        <v>80.754991027012451</v>
      </c>
      <c r="M102" s="1" t="s">
        <v>25</v>
      </c>
      <c r="N102" s="3">
        <v>0</v>
      </c>
      <c r="O102" s="3">
        <v>1</v>
      </c>
      <c r="P102" s="3">
        <v>0</v>
      </c>
      <c r="Q102" s="3">
        <v>0</v>
      </c>
      <c r="R102" s="2" t="s">
        <v>26</v>
      </c>
      <c r="S102" s="3">
        <f>U73</f>
        <v>-1.7320508075688794</v>
      </c>
      <c r="T102" s="9" t="s">
        <v>73</v>
      </c>
      <c r="U102" s="7">
        <f>N102*S$72+O102*S$73+P102*S$74+Q102*S$75</f>
        <v>-1</v>
      </c>
      <c r="V102" s="8"/>
    </row>
    <row r="103" spans="2:22" ht="18" customHeight="1" x14ac:dyDescent="0.25">
      <c r="B103" s="12" t="s">
        <v>93</v>
      </c>
      <c r="C103" s="3">
        <v>-1</v>
      </c>
      <c r="D103">
        <v>966.9666666666667</v>
      </c>
      <c r="M103" s="1" t="s">
        <v>28</v>
      </c>
      <c r="N103" s="13">
        <v>0</v>
      </c>
      <c r="O103" s="3">
        <v>0</v>
      </c>
      <c r="P103" s="3">
        <v>1</v>
      </c>
      <c r="Q103" s="3">
        <v>0</v>
      </c>
      <c r="R103" s="2"/>
      <c r="S103" s="3">
        <f>U74</f>
        <v>8.4052215664699403</v>
      </c>
      <c r="T103" s="2"/>
      <c r="U103" s="7">
        <f>N103*S$72+O103*S$73+P103*S$74+Q103*S$75</f>
        <v>-1</v>
      </c>
      <c r="V103" s="8"/>
    </row>
    <row r="104" spans="2:22" ht="18" customHeight="1" x14ac:dyDescent="0.25">
      <c r="B104" s="12" t="s">
        <v>94</v>
      </c>
      <c r="C104" s="3">
        <v>1</v>
      </c>
      <c r="D104">
        <v>9</v>
      </c>
      <c r="M104" s="1" t="s">
        <v>33</v>
      </c>
      <c r="N104" s="3">
        <v>0</v>
      </c>
      <c r="O104" s="3">
        <v>0</v>
      </c>
      <c r="P104" s="3">
        <v>0</v>
      </c>
      <c r="Q104" s="3">
        <v>1</v>
      </c>
      <c r="R104" s="2"/>
      <c r="S104" s="3">
        <f>U75</f>
        <v>9</v>
      </c>
      <c r="T104" s="2"/>
      <c r="U104" s="7">
        <f>N104*S$72+O104*S$73+P104*S$74+Q104*S$75</f>
        <v>1</v>
      </c>
      <c r="V104" s="8"/>
    </row>
    <row r="105" spans="2:22" ht="18" customHeight="1" x14ac:dyDescent="0.25">
      <c r="B105" s="12"/>
    </row>
    <row r="106" spans="2:22" ht="18" customHeight="1" x14ac:dyDescent="0.25">
      <c r="B106" s="12" t="s">
        <v>90</v>
      </c>
      <c r="C106" s="3">
        <v>-1</v>
      </c>
      <c r="D106">
        <v>80.754991027012451</v>
      </c>
    </row>
    <row r="107" spans="2:22" ht="18" customHeight="1" x14ac:dyDescent="0.25">
      <c r="B107" s="12" t="s">
        <v>91</v>
      </c>
      <c r="C107" s="3">
        <v>-1</v>
      </c>
      <c r="D107">
        <v>80.754991027012451</v>
      </c>
    </row>
    <row r="108" spans="2:22" ht="18" customHeight="1" x14ac:dyDescent="0.25">
      <c r="B108" s="12" t="s">
        <v>93</v>
      </c>
      <c r="C108" s="3">
        <v>-1</v>
      </c>
      <c r="D108">
        <v>966.9666666666667</v>
      </c>
    </row>
    <row r="109" spans="2:22" ht="18" customHeight="1" x14ac:dyDescent="0.25">
      <c r="B109" s="12" t="s">
        <v>94</v>
      </c>
      <c r="C109" s="3">
        <v>1</v>
      </c>
      <c r="D109">
        <v>9</v>
      </c>
    </row>
  </sheetData>
  <mergeCells count="10">
    <mergeCell ref="U101:V101"/>
    <mergeCell ref="U102:V102"/>
    <mergeCell ref="U103:V103"/>
    <mergeCell ref="U104:V104"/>
    <mergeCell ref="U71:V71"/>
    <mergeCell ref="U72:V72"/>
    <mergeCell ref="U73:V73"/>
    <mergeCell ref="U74:V74"/>
    <mergeCell ref="U75:V75"/>
    <mergeCell ref="U100:V10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矩阵运算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</dc:creator>
  <cp:lastModifiedBy>jave</cp:lastModifiedBy>
  <dcterms:created xsi:type="dcterms:W3CDTF">2019-08-01T10:50:45Z</dcterms:created>
  <dcterms:modified xsi:type="dcterms:W3CDTF">2019-08-01T10:51:49Z</dcterms:modified>
</cp:coreProperties>
</file>