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Resultados I" sheetId="4" r:id="rId7"/>
    <sheet state="visible" name="(D) - Resultados II - Snort" sheetId="5" r:id="rId8"/>
    <sheet state="visible" name="(D) - Resultados III - FortiGat" sheetId="6" r:id="rId9"/>
    <sheet state="visible" name="(E) - Referencias" sheetId="7" r:id="rId10"/>
  </sheets>
  <definedNames/>
  <calcPr/>
</workbook>
</file>

<file path=xl/sharedStrings.xml><?xml version="1.0" encoding="utf-8"?>
<sst xmlns="http://schemas.openxmlformats.org/spreadsheetml/2006/main" count="6661" uniqueCount="1416">
  <si>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</si>
  <si>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</si>
  <si>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</si>
  <si>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</si>
  <si>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</si>
  <si>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</si>
  <si>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</si>
  <si>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</si>
  <si>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</si>
  <si>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</si>
  <si>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</si>
  <si>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</si>
  <si>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</si>
  <si>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</si>
  <si>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</si>
  <si>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</si>
  <si>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</si>
  <si>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</si>
  <si>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</si>
  <si>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</si>
  <si>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</si>
  <si>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</si>
  <si>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</si>
  <si>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</si>
  <si>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FortiGate</t>
  </si>
  <si>
    <t>FortiGate dispone de un conjunto de reglas internas que se van actualizando conforme se van exportando nuevas versiones completas del producto</t>
  </si>
  <si>
    <t>Version 28.00824</t>
  </si>
  <si>
    <t>Version 7.00336</t>
  </si>
  <si>
    <t xml:space="preserve">   </t>
  </si>
  <si>
    <t>TÁCTICA</t>
  </si>
  <si>
    <t>OTRAS TÁCTICAS</t>
  </si>
  <si>
    <t>TÉCNICA</t>
  </si>
  <si>
    <t>ID TÉCNICA</t>
  </si>
  <si>
    <t>SUBTÉCNICA</t>
  </si>
  <si>
    <t>ID SUBTÉCNICA</t>
  </si>
  <si>
    <t>ATAQUE</t>
  </si>
  <si>
    <t>HERRAMIENTA</t>
  </si>
  <si>
    <t>FICHERO PCAP</t>
  </si>
  <si>
    <t>Nº DE INSTANCIAS DE ATAQUE PRINCIPAL</t>
  </si>
  <si>
    <t>Nº DE INSTANCIAS DE ATAQUE COLATERAL</t>
  </si>
  <si>
    <t>DETECTABLE POR PATRONES</t>
  </si>
  <si>
    <t>MECANISMO DE DETECCIÓN</t>
  </si>
  <si>
    <t>DETALLES DE IMPLEMENTACIÓN DE ATAQUE</t>
  </si>
  <si>
    <t>PROCESO DE GENERACIÓN DE PCAP</t>
  </si>
  <si>
    <t>VALIDACIÓN DE PCAP</t>
  </si>
  <si>
    <t>ANÁLISIS DE DETECCIONES DE PCAP</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</si>
  <si>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</si>
  <si>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</si>
  <si>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</si>
  <si>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</si>
  <si>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</si>
  <si>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</si>
  <si>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</si>
  <si>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</si>
  <si>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</si>
  <si>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</si>
  <si>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Nº INSTANCIAS PRINCIPALES DETECTADAS</t>
  </si>
  <si>
    <t>% DETECCIÓN</t>
  </si>
  <si>
    <t>COMENTARIOS DE LAS DETECCIONES</t>
  </si>
  <si>
    <t>Attackids (sin repetición)</t>
  </si>
  <si>
    <t>#Attackid</t>
  </si>
  <si>
    <t>SIDs FP Dataset_Legítimo_TD</t>
  </si>
  <si>
    <t>#SIDs FP Dataset_Legítimo_TD</t>
  </si>
  <si>
    <t>SIDs FP Dataset_Legítimo_Basico</t>
  </si>
  <si>
    <t>#SIDs FP Dataset_Legítimo_Basico</t>
  </si>
  <si>
    <t>SIDs FP Totales</t>
  </si>
  <si>
    <t>#SIDs FP Totales</t>
  </si>
  <si>
    <t>Nº INSTANCIAS DETECTADAS FORTIGATE</t>
  </si>
  <si>
    <t>% DETECCIÓN FORTIGATE</t>
  </si>
  <si>
    <t>USADO PARA CÁLCULO DE CAPACIDAD DE DETECCIÓN</t>
  </si>
  <si>
    <t>Reconnaissance</t>
  </si>
  <si>
    <t>Active Scanning</t>
  </si>
  <si>
    <t>T1595</t>
  </si>
  <si>
    <t>Vulnerability Scanning</t>
  </si>
  <si>
    <t>T1595.002</t>
  </si>
  <si>
    <t>Escaneo de vulnerabilidades</t>
  </si>
  <si>
    <t>nmap</t>
  </si>
  <si>
    <t>T1595.002-Port_Scanning_[3].pcapng</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</si>
  <si>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</si>
  <si>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</si>
  <si>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</si>
  <si>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</si>
  <si>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</si>
  <si>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Manual [3] / 3.8.2.5</t>
  </si>
  <si>
    <t>✘</t>
  </si>
  <si>
    <r>
      <rPr>
        <rFont val="Arial, sans-serif"/>
        <color rgb="FF000000"/>
        <sz val="11.0"/>
      </rPr>
      <t>2010937,</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,1421,</t>
    </r>
    <r>
      <rPr>
        <rFont val="Arial, sans-serif"/>
        <color rgb="FFFF0000"/>
        <sz val="11.0"/>
      </rPr>
      <t>2010936</t>
    </r>
    <r>
      <rPr>
        <rFont val="Arial, sans-serif"/>
        <color rgb="FF000000"/>
        <sz val="11.0"/>
      </rPr>
      <t>,1418,2023753,</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t>
    </r>
    <r>
      <rPr>
        <rFont val="Arial, sans-serif"/>
        <color rgb="FFFF0000"/>
        <sz val="11.0"/>
      </rPr>
      <t>2024364</t>
    </r>
  </si>
  <si>
    <t>2010937, 2002911, 2002910, 2010935</t>
  </si>
  <si>
    <r>
      <rPr>
        <rFont val="Arial, sans-serif"/>
        <color rgb="FF000000"/>
        <sz val="11.0"/>
      </rPr>
      <t>1421,1418,44484,44487,44485,44489,41807,50447,</t>
    </r>
    <r>
      <rPr>
        <rFont val="Arial, sans-serif"/>
        <color rgb="FFFF0000"/>
        <sz val="11.0"/>
      </rPr>
      <t>2010937</t>
    </r>
    <r>
      <rPr>
        <rFont val="Arial, sans-serif"/>
        <color rgb="FF000000"/>
        <sz val="11.0"/>
      </rPr>
      <t>,</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t>
    </r>
    <r>
      <rPr>
        <rFont val="Arial, sans-serif"/>
        <color rgb="FFFF0000"/>
        <sz val="11.0"/>
      </rPr>
      <t>2010936</t>
    </r>
    <r>
      <rPr>
        <rFont val="Arial, sans-serif"/>
        <color rgb="FF000000"/>
        <sz val="11.0"/>
      </rPr>
      <t>,2023753,</t>
    </r>
    <r>
      <rPr>
        <rFont val="Arial, sans-serif"/>
        <color rgb="FFFF0000"/>
        <sz val="11.0"/>
      </rPr>
      <t>2018317</t>
    </r>
    <r>
      <rPr>
        <rFont val="Arial, sans-serif"/>
        <color rgb="FF000000"/>
        <sz val="11.0"/>
      </rPr>
      <t>,2034718,2013409,</t>
    </r>
    <r>
      <rPr>
        <rFont val="Arial, sans-serif"/>
        <color rgb="FFFF0000"/>
        <sz val="11.0"/>
      </rPr>
      <t>2034730</t>
    </r>
    <r>
      <rPr>
        <rFont val="Arial, sans-serif"/>
        <color rgb="FF000000"/>
        <sz val="11.0"/>
      </rPr>
      <t>,2009358,</t>
    </r>
    <r>
      <rPr>
        <rFont val="Arial, sans-serif"/>
        <color rgb="FFFF0000"/>
        <sz val="11.0"/>
      </rPr>
      <t>2024364</t>
    </r>
  </si>
  <si>
    <r>
      <rPr>
        <rFont val="Arial, sans-serif"/>
        <color rgb="FF000000"/>
        <sz val="11.0"/>
      </rPr>
      <t>2002752,2002749,2010937,2001689,</t>
    </r>
    <r>
      <rPr>
        <rFont val="Arial, sans-serif"/>
        <color rgb="FFFF0000"/>
        <sz val="11.0"/>
      </rPr>
      <t>2002911</t>
    </r>
    <r>
      <rPr>
        <rFont val="Arial, sans-serif"/>
        <color rgb="FF000000"/>
        <sz val="11.0"/>
      </rPr>
      <t>,</t>
    </r>
    <r>
      <rPr>
        <rFont val="Arial, sans-serif"/>
        <color rgb="FFFF0000"/>
        <sz val="11.0"/>
      </rPr>
      <t>2010939,2010935</t>
    </r>
    <r>
      <rPr>
        <rFont val="Arial, sans-serif"/>
        <color rgb="FF000000"/>
        <sz val="11.0"/>
      </rPr>
      <t>,</t>
    </r>
    <r>
      <rPr>
        <rFont val="Arial, sans-serif"/>
        <color rgb="FFFF0000"/>
        <sz val="11.0"/>
      </rPr>
      <t>2002910</t>
    </r>
    <r>
      <rPr>
        <rFont val="Arial, sans-serif"/>
        <color rgb="FF000000"/>
        <sz val="11.0"/>
      </rPr>
      <t>,2100472,2100615,</t>
    </r>
    <r>
      <rPr>
        <rFont val="Arial, sans-serif"/>
        <color rgb="FFFF0000"/>
        <sz val="11.0"/>
      </rPr>
      <t>2010936</t>
    </r>
    <r>
      <rPr>
        <rFont val="Arial, sans-serif"/>
        <color rgb="FF000000"/>
        <sz val="11.0"/>
      </rPr>
      <t>,2101418,</t>
    </r>
    <r>
      <rPr>
        <rFont val="Arial, sans-serif"/>
        <color rgb="FFFF0000"/>
        <sz val="11.0"/>
      </rPr>
      <t>2006408</t>
    </r>
    <r>
      <rPr>
        <rFont val="Arial, sans-serif"/>
        <color rgb="FF000000"/>
        <sz val="11.0"/>
      </rPr>
      <t>,</t>
    </r>
    <r>
      <rPr>
        <rFont val="Arial, sans-serif"/>
        <color rgb="FFFF0000"/>
        <sz val="11.0"/>
      </rPr>
      <t>2044666</t>
    </r>
    <r>
      <rPr>
        <rFont val="Arial, sans-serif"/>
        <color rgb="FF000000"/>
        <sz val="11.0"/>
      </rPr>
      <t>,2023753,2007571,2003099,</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,2024364,1421,1418,44484,44487,44485,44489,41807,50447</t>
    </r>
  </si>
  <si>
    <t>2002752, 2100615, 2010935, 2100472, 2010937, 2002749, 2002910, 2002911</t>
  </si>
  <si>
    <t>El ataque consiste en la ejecución de un comando nmap que escanea los 1000 puertos más comunes. Snort detecta que se esta realizando un analisis con nmap de puertos (SID 2009358) . Además, detecta posibles escaneo en diferentes rangos de puertos. Ejemplo: SID 2002910. Para el caso de FortiGate,  sólo saltan 19 alertas, cada una avisando de un intento de descubrimiento de puerto particular</t>
  </si>
  <si>
    <t>43814, 45360</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</si>
  <si>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</si>
  <si>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</si>
  <si>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</si>
  <si>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</si>
  <si>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</si>
  <si>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</si>
  <si>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</si>
  <si>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</si>
  <si>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[2]</t>
  </si>
  <si>
    <t>Manual [2] / 4.1.1.1</t>
  </si>
  <si>
    <r>
      <rPr>
        <rFont val="Arial, sans-serif"/>
        <color rgb="FF000000"/>
        <sz val="11.0"/>
      </rPr>
      <t>31939</t>
    </r>
    <r>
      <rPr>
        <rFont val="Arial, sans-serif"/>
        <color rgb="FF000000"/>
        <sz val="11.0"/>
      </rPr>
      <t>, 50447</t>
    </r>
  </si>
  <si>
    <t xml:space="preserve">  </t>
  </si>
  <si>
    <r>
      <rPr>
        <rFont val="Arial, sans-serif"/>
        <color rgb="FF000000"/>
        <sz val="11.0"/>
      </rPr>
      <t>2002749,2002752,</t>
    </r>
    <r>
      <rPr>
        <rFont val="Arial, sans-serif"/>
        <color rgb="FF000000"/>
        <sz val="11.0"/>
      </rPr>
      <t>2009004</t>
    </r>
    <r>
      <rPr>
        <rFont val="Arial, sans-serif"/>
        <color rgb="FF000000"/>
        <sz val="11.0"/>
      </rPr>
      <t>,2011085,</t>
    </r>
    <r>
      <rPr>
        <rFont val="Arial, sans-serif"/>
        <color rgb="FF000000"/>
        <sz val="11.0"/>
      </rPr>
      <t>2012885</t>
    </r>
    <r>
      <rPr>
        <rFont val="Arial, sans-serif"/>
        <color rgb="FF000000"/>
        <sz val="11.0"/>
      </rPr>
      <t>,</t>
    </r>
    <r>
      <rPr>
        <rFont val="Arial, sans-serif"/>
        <color rgb="FF000000"/>
        <sz val="11.0"/>
      </rPr>
      <t>31939</t>
    </r>
    <r>
      <rPr>
        <rFont val="Arial, sans-serif"/>
        <color rgb="FF000000"/>
        <sz val="11.0"/>
      </rPr>
      <t>,50447</t>
    </r>
  </si>
  <si>
    <t>2002752, 2002749</t>
  </si>
  <si>
    <t xml:space="preserve">El diccionario utilizado comprueba 101 rutas diferentes. </t>
  </si>
  <si>
    <t>GoBuster</t>
  </si>
  <si>
    <t>T1595.003-Web_page_scanning2_[3].pcapng</t>
  </si>
  <si>
    <t xml:space="preserve">Ejecucion de comando GoBuster para escaneo de la estructura de directorios </t>
  </si>
  <si>
    <t>Manual [3] / 3.8.4</t>
  </si>
  <si>
    <t>Manual [3] / 3.8.4.4</t>
  </si>
  <si>
    <t>Manual [3] / 3.8.4.5</t>
  </si>
  <si>
    <t>1434,1433,1129,1071,1201,2062,43285,1288,940,937,1662,1489,1145,1301,879,1218,845,1213,885,1206,882,1231,1543,1551,839,825,1016,1141,1606,993,886,1877,895,1852,1520,1521,835,849,896,1826,853,43290,887</t>
  </si>
  <si>
    <r>
      <rPr>
        <rFont val="Arial, sans-serif"/>
        <color rgb="FFFF0000"/>
        <sz val="11.0"/>
      </rPr>
      <t>2101129,2101071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2010229,2101016,2100993,2019526,2101877,2027263,1434,1433,1129,1071,1201,2062,43285,1288,940,937,1662,1489,1145,1301,879,1218,845,1213,885,1206,882,1231,1543,1551,839,825,1016,1141,1606,993,886,1877,895,1852,1520,1521,835,849,896,1826,853,43290,887, 2049402</t>
    </r>
  </si>
  <si>
    <r>
      <rPr>
        <rFont val="Arial, sans-serif"/>
        <color rgb="FFFF0000"/>
        <sz val="11.0"/>
      </rPr>
      <t>2101129</t>
    </r>
    <r>
      <rPr>
        <rFont val="Arial, sans-serif"/>
        <color rgb="FF000000"/>
        <sz val="11.0"/>
      </rPr>
      <t>,</t>
    </r>
    <r>
      <rPr>
        <rFont val="Arial, sans-serif"/>
        <color rgb="FFFF0000"/>
        <sz val="11.0"/>
      </rPr>
      <t>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t>
    </r>
    <r>
      <rPr>
        <rFont val="Arial, sans-serif"/>
        <color rgb="FF000000"/>
        <sz val="11.0"/>
      </rPr>
      <t>,</t>
    </r>
    <r>
      <rPr>
        <rFont val="Arial, sans-serif"/>
        <color rgb="FFFF0000"/>
        <sz val="11.0"/>
      </rPr>
      <t>2101016,2100993</t>
    </r>
    <r>
      <rPr>
        <rFont val="Arial, sans-serif"/>
        <color rgb="FF000000"/>
        <sz val="11.0"/>
      </rPr>
      <t>,</t>
    </r>
    <r>
      <rPr>
        <rFont val="Arial, sans-serif"/>
        <color rgb="FFFF0000"/>
        <sz val="11.0"/>
      </rPr>
      <t>2019526,2101877</t>
    </r>
    <r>
      <rPr>
        <rFont val="Arial, sans-serif"/>
        <color rgb="FF000000"/>
        <sz val="11.0"/>
      </rPr>
      <t>,</t>
    </r>
    <r>
      <rPr>
        <rFont val="Arial, sans-serif"/>
        <color rgb="FFFF0000"/>
        <sz val="11.0"/>
      </rPr>
      <t>2027263</t>
    </r>
    <r>
      <rPr>
        <rFont val="Arial, sans-serif"/>
        <color rgb="FF000000"/>
        <sz val="11.0"/>
      </rPr>
      <t>,</t>
    </r>
    <r>
      <rPr>
        <rFont val="Arial, sans-serif"/>
        <color rgb="FFFF0000"/>
        <sz val="11.0"/>
      </rPr>
      <t>1434</t>
    </r>
    <r>
      <rPr>
        <rFont val="Arial, sans-serif"/>
        <color rgb="FF000000"/>
        <sz val="11.0"/>
      </rPr>
      <t>,</t>
    </r>
    <r>
      <rPr>
        <rFont val="Arial, sans-serif"/>
        <color rgb="FFFF0000"/>
        <sz val="11.0"/>
      </rPr>
      <t>1433,1129,1071,1201,2062,43285,1288,940,937,1662,1489,1145,1301,879,1218,845,1213,885,1206,882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</si>
  <si>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t>
    </r>
    <r>
      <rPr>
        <rFont val="Arial, sans-serif"/>
        <color rgb="FF000000"/>
        <sz val="11.0"/>
      </rPr>
      <t>2002749</t>
    </r>
    <r>
      <rPr>
        <rFont val="Arial, sans-serif"/>
        <color rgb="FFFF0000"/>
        <sz val="11.0"/>
      </rPr>
      <t>,2101129,2101071,</t>
    </r>
    <r>
      <rPr>
        <rFont val="Arial, sans-serif"/>
        <color rgb="FF000000"/>
        <sz val="11.0"/>
      </rPr>
      <t>2027261</t>
    </r>
    <r>
      <rPr>
        <rFont val="Arial, sans-serif"/>
        <color rgb="FFFF0000"/>
        <sz val="11.0"/>
      </rPr>
      <t>,</t>
    </r>
    <r>
      <rPr>
        <rFont val="Arial, sans-serif"/>
        <color rgb="FF000000"/>
        <sz val="11.0"/>
      </rPr>
      <t>2022520</t>
    </r>
    <r>
      <rPr>
        <rFont val="Arial, sans-serif"/>
        <color rgb="FFFF0000"/>
        <sz val="11.0"/>
      </rPr>
      <t>,2101201,2009885,</t>
    </r>
    <r>
      <rPr>
        <rFont val="Arial, sans-serif"/>
        <color rgb="FF000000"/>
        <sz val="11.0"/>
      </rPr>
      <t>2027250</t>
    </r>
    <r>
      <rPr>
        <rFont val="Arial, sans-serif"/>
        <color rgb="FFFF0000"/>
        <sz val="11.0"/>
      </rPr>
      <t>,2101288,2100937,2101662,2101489,2101145,2010229,2008330,2000560,2100884,2101016,2100993,2010377,2019526,2101877,2101852,2027263,1434,1433,1129,1071,1201,2062,43285,1288,940,937,1662,1489,1145,1301,879,1218,845,1213,885,1206,882,1231,1543,1551,839,825,1016,1141,1606,993,886,1877,895,1852,1520,1521,835,849,896,1826,853,43290,887,50447,41742,33608,42289,59258,2049402</t>
    </r>
  </si>
  <si>
    <t>El diccionario utilizado comprueba 4614 rutas diferentes. Snort detecta el acceso e intento de acceso a diferentes rutas, lo que puede llegar a indicar un posible ataque de estas características pero no detectaría todas las rutas. Para el caso de FortiGate, tan sólo se detecta el intento concreto de acceder al fichero .htpasswd, lo cual sólo abarca una de las instancias</t>
  </si>
  <si>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</si>
  <si>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</si>
  <si>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</si>
  <si>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</si>
  <si>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</si>
  <si>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</si>
  <si>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</si>
  <si>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</si>
  <si>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</si>
  <si>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[2] / 4.2.1.2</t>
  </si>
  <si>
    <r>
      <rPr>
        <rFont val="Arial, sans-serif"/>
        <color rgb="FF000000"/>
        <sz val="11.0"/>
      </rPr>
      <t>2002752,2002749,</t>
    </r>
    <r>
      <rPr>
        <rFont val="Arial, sans-serif"/>
        <color rgb="FFFF0000"/>
        <sz val="11.0"/>
      </rPr>
      <t>2100255,255</t>
    </r>
  </si>
  <si>
    <t>Phishing for Information</t>
  </si>
  <si>
    <t>T1598</t>
  </si>
  <si>
    <t>Spearphishing Link</t>
  </si>
  <si>
    <t>T1598.003</t>
  </si>
  <si>
    <t>Recogida de información de la víctima mediante ingeniería social</t>
  </si>
  <si>
    <t>SEToolKit</t>
  </si>
  <si>
    <t>T1598.003_Spearphishing_Link_[5].pcapng</t>
  </si>
  <si>
    <t>NO</t>
  </si>
  <si>
    <t>Detección por listas negras/anomalías que permitan detectar tráfico de red correspondiente a correos electrónicos con enlaces maliciosos</t>
  </si>
  <si>
    <t>Servidor de correo mediante Postfix, Thunderbird, Bind, Dovecot</t>
  </si>
  <si>
    <t>Manual [5] / 3.5.1.1</t>
  </si>
  <si>
    <t>Manual [5]</t>
  </si>
  <si>
    <t>2002752,2002749,2001117</t>
  </si>
  <si>
    <t>2002752, 2002749, 2001117</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</si>
  <si>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</si>
  <si>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</si>
  <si>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</si>
  <si>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</si>
  <si>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</si>
  <si>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</si>
  <si>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</si>
  <si>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</si>
  <si>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</si>
  <si>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</si>
  <si>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</si>
  <si>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</si>
  <si>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Compromise Accounts</t>
  </si>
  <si>
    <t>T1586</t>
  </si>
  <si>
    <t>Social Media Accounts</t>
  </si>
  <si>
    <t>T1586.001</t>
  </si>
  <si>
    <t>Fuerza bruta para acceso a web</t>
  </si>
  <si>
    <t>Hydra</t>
  </si>
  <si>
    <t>T1586.001_[2].pcapng</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</si>
  <si>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</si>
  <si>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</si>
  <si>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</si>
  <si>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[2] / 4.2.1.3</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</si>
  <si>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</si>
  <si>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</si>
  <si>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</si>
  <si>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</si>
  <si>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</si>
  <si>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</si>
  <si>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</si>
  <si>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</si>
  <si>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</si>
  <si>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</si>
  <si>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</si>
  <si>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</si>
  <si>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</si>
  <si>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</si>
  <si>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</si>
  <si>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</si>
  <si>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</si>
  <si>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</si>
  <si>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</si>
  <si>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</si>
  <si>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Una vez el servidor DNS se encuentra comprometido, no es posible determinar si las redirecciones basadas en una caché envenenada son maliciosas o no</t>
  </si>
  <si>
    <t>Manual [1] /  2.4.1.1.5</t>
  </si>
  <si>
    <t>Manual [1] / E.16</t>
  </si>
  <si>
    <t>NO (no detectable por red)</t>
  </si>
  <si>
    <t>2100469, 2100384, 2002752, 2002749</t>
  </si>
  <si>
    <t>Secuestro / Redireccionamiento DNS</t>
  </si>
  <si>
    <t>T1584-Secuestro_dns_[1].pcapng</t>
  </si>
  <si>
    <t>Manual [1] /  2.4.1.1.4</t>
  </si>
  <si>
    <t>Manual [1] / E.15</t>
  </si>
  <si>
    <t>2100384,2100469,2002752,2002749</t>
  </si>
  <si>
    <t>T1584.005</t>
  </si>
  <si>
    <t>Botnet</t>
  </si>
  <si>
    <t xml:space="preserve">Uso de Botnet </t>
  </si>
  <si>
    <t>Ares, Screenshot and key logging</t>
  </si>
  <si>
    <t>T1584.005-C2018_[6].pcapng</t>
  </si>
  <si>
    <t>La detección debe centrarse en otras fases del ciclo de vida de un ataque, como Phishing, DDoS...</t>
  </si>
  <si>
    <t>Uso de Ares y screenshots y key logging    https://www.unb.ca/cic/datasets/ids-2018.html</t>
  </si>
  <si>
    <t>Dataset CIC-2018</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</si>
  <si>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</si>
  <si>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</si>
  <si>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</si>
  <si>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</si>
  <si>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Initial Access</t>
  </si>
  <si>
    <t>Persistence</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</si>
  <si>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</si>
  <si>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</si>
  <si>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</si>
  <si>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</si>
  <si>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</si>
  <si>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</si>
  <si>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</si>
  <si>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</si>
  <si>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</si>
  <si>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</si>
  <si>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</si>
  <si>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</si>
  <si>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</si>
  <si>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</si>
  <si>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</si>
  <si>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</si>
  <si>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</si>
  <si>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</si>
  <si>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</si>
  <si>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</si>
  <si>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</si>
  <si>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</si>
  <si>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</si>
  <si>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</si>
  <si>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2002752,2002749,50447</t>
  </si>
  <si>
    <t>T1190-Sql_inyection2_[2].pcapng</t>
  </si>
  <si>
    <t>Manual [2] /  3.1.3.1</t>
  </si>
  <si>
    <t>Manual [4] / B.28</t>
  </si>
  <si>
    <t>Manual [2] / 4.1.1.2</t>
  </si>
  <si>
    <r>
      <rPr>
        <rFont val="Arial, sans-serif"/>
        <color rgb="FFFF0000"/>
        <sz val="11.0"/>
      </rPr>
      <t>1061</t>
    </r>
    <r>
      <rPr>
        <rFont val="Arial, sans-serif"/>
        <color rgb="FF000000"/>
        <sz val="11.0"/>
      </rPr>
      <t>,1122,1147</t>
    </r>
  </si>
  <si>
    <r>
      <rPr>
        <rFont val="Arial, sans-serif"/>
        <color rgb="FFFF0000"/>
        <sz val="11.0"/>
      </rPr>
      <t>2017808,2009815,2009714,2006446,2006445</t>
    </r>
    <r>
      <rPr>
        <rFont val="Arial, sans-serif"/>
        <color rgb="FF000000"/>
        <sz val="11.0"/>
      </rPr>
      <t>,</t>
    </r>
    <r>
      <rPr>
        <rFont val="Arial, sans-serif"/>
        <color rgb="FFFF0000"/>
        <sz val="11.0"/>
      </rPr>
      <t>2008538,1061</t>
    </r>
    <r>
      <rPr>
        <rFont val="Arial, sans-serif"/>
        <color rgb="FF000000"/>
        <sz val="11.0"/>
      </rPr>
      <t>,1122,1147</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</si>
  <si>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</si>
  <si>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2002752,2002749,2012885</t>
    </r>
    <r>
      <rPr>
        <rFont val="Arial, sans-serif"/>
        <color rgb="FFFF0000"/>
        <sz val="11.0"/>
      </rPr>
      <t>,2101061,2017808,2009815,</t>
    </r>
    <r>
      <rPr>
        <rFont val="Arial, sans-serif"/>
        <color rgb="FF000000"/>
        <sz val="11.0"/>
      </rPr>
      <t>2009714</t>
    </r>
    <r>
      <rPr>
        <rFont val="Arial, sans-serif"/>
        <color rgb="FFFF0000"/>
        <sz val="11.0"/>
      </rPr>
      <t>,2006446,2006445,2008538,1061</t>
    </r>
    <r>
      <rPr>
        <rFont val="Arial, sans-serif"/>
        <color rgb="FF000000"/>
        <sz val="11.0"/>
      </rPr>
      <t>,1122,1147,19779,50447,31939,7070</t>
    </r>
  </si>
  <si>
    <t>FG - Las dos primeras inyecciones SQL generan una alerta, el resto 2</t>
  </si>
  <si>
    <t>46199, 15621</t>
  </si>
  <si>
    <t>Damn Vulnerable Web App (DVWA)</t>
  </si>
  <si>
    <t>T1190-Sql_injection-C2018_[6].pcapng</t>
  </si>
  <si>
    <t>NO*</t>
  </si>
  <si>
    <t>Regla personalizada que detecte posibles cadenas asociadas a un ataque de inyección SQL en sentencias HTML</t>
  </si>
  <si>
    <t>Manual [4] / B.34</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</si>
  <si>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</si>
  <si>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</si>
  <si>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</si>
  <si>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</si>
  <si>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</si>
  <si>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</si>
  <si>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</si>
  <si>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</si>
  <si>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</si>
  <si>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</si>
  <si>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</si>
  <si>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</si>
  <si>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</si>
  <si>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</si>
  <si>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</si>
  <si>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</si>
  <si>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</si>
  <si>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</si>
  <si>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</si>
  <si>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</si>
  <si>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</si>
  <si>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</si>
  <si>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</si>
  <si>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</si>
  <si>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</si>
  <si>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</si>
  <si>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</si>
  <si>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</si>
  <si>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porl los cortafuegos en base a reglas que detecten cadenas específicas en los paquetes</t>
  </si>
  <si>
    <t>1292,46983,47398</t>
  </si>
  <si>
    <r>
      <rPr>
        <rFont val="Arial, sans-serif"/>
        <color rgb="FFFF0000"/>
        <sz val="11.0"/>
      </rPr>
      <t>1292</t>
    </r>
    <r>
      <rPr>
        <rFont val="Arial, sans-serif"/>
        <color rgb="FF000000"/>
        <sz val="11.0"/>
      </rPr>
      <t>,2002749,2002752,</t>
    </r>
    <r>
      <rPr>
        <rFont val="Arial, sans-serif"/>
        <color rgb="FFFF0000"/>
        <sz val="11.0"/>
      </rPr>
      <t>2101292,46983,47398</t>
    </r>
  </si>
  <si>
    <t>29247, 12449</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</si>
  <si>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</si>
  <si>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</si>
  <si>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</si>
  <si>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</si>
  <si>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</si>
  <si>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3.5.2.2</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</si>
  <si>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</si>
  <si>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</si>
  <si>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</si>
  <si>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</si>
  <si>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</si>
  <si>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</si>
  <si>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</si>
  <si>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</si>
  <si>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</si>
  <si>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2100527,2002752,2002749</t>
  </si>
  <si>
    <t>2002752, 2002749, 2100527</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</si>
  <si>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</si>
  <si>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</si>
  <si>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</si>
  <si>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</si>
  <si>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</si>
  <si>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</si>
  <si>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</si>
  <si>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</si>
  <si>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</si>
  <si>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</si>
  <si>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</si>
  <si>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</si>
  <si>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</si>
  <si>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</si>
  <si>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</si>
  <si>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</si>
  <si>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</si>
  <si>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</si>
  <si>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2009207, 2009206, 2009205, 2009208, 2002752, 2002749, 1448</t>
    </r>
  </si>
  <si>
    <t>2002752, 2009205, 2009206, 2009207, 2009208, 2002749</t>
  </si>
  <si>
    <t>Browser Extensions</t>
  </si>
  <si>
    <t>T1176</t>
  </si>
  <si>
    <t>Instalación de Plugin en Navegador Chrome que reenvía información relacionada con búsquedas del usuario a un servidor</t>
  </si>
  <si>
    <t>Manual [4]</t>
  </si>
  <si>
    <t>T1176-Browser-extension_[4].pcapng</t>
  </si>
  <si>
    <t>Detección por anomalías basada en flujos de datos hacia direcciones no relacionadas con las búsquedas, normalmente en formato de objetos JavaScript</t>
  </si>
  <si>
    <t>Manual [4] /  3.7</t>
  </si>
  <si>
    <t>Manual [4] / B.7</t>
  </si>
  <si>
    <t>Manual [4] / 4.7</t>
  </si>
  <si>
    <r>
      <rPr>
        <rFont val="Arial, sans-serif"/>
        <color rgb="FF000000"/>
        <sz val="11.0"/>
      </rPr>
      <t xml:space="preserve">2002752, 2002749, 2101917, </t>
    </r>
    <r>
      <rPr>
        <rFont val="Arial, sans-serif"/>
        <color rgb="FF000000"/>
        <sz val="11.0"/>
      </rPr>
      <t>2101620</t>
    </r>
  </si>
  <si>
    <t>2002752, 2101620, 2002749, 2101917</t>
  </si>
  <si>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</si>
  <si>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</si>
  <si>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</si>
  <si>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</si>
  <si>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</si>
  <si>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</si>
  <si>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</si>
  <si>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</si>
  <si>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</si>
  <si>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</si>
  <si>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</si>
  <si>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</si>
  <si>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</si>
  <si>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</si>
  <si>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</si>
  <si>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</si>
  <si>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</si>
  <si>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</si>
  <si>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3.5.3.2</t>
  </si>
  <si>
    <t>1444,2008120,2008119,2008118</t>
  </si>
  <si>
    <t>1444,2100527,2101444,2008120,2002752,2002749,2008119,2008118</t>
  </si>
  <si>
    <t>2002752, 2101444, 2100527, 2008120, 2002749</t>
  </si>
  <si>
    <t>Server Software Component</t>
  </si>
  <si>
    <t>T1505</t>
  </si>
  <si>
    <t>SQL Stored Procedures</t>
  </si>
  <si>
    <t>T1505.001</t>
  </si>
  <si>
    <t>None (SQL injection using URL)</t>
  </si>
  <si>
    <t>T1505.001-SQL_inyection_[].pcapng</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</si>
  <si>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</si>
  <si>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</si>
  <si>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</si>
  <si>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</si>
  <si>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Manual [3] / 3.8.7.5</t>
  </si>
  <si>
    <t>2011039, 2006444</t>
  </si>
  <si>
    <r>
      <rPr>
        <rFont val="Arial, sans-serif"/>
        <color rgb="FFFF0000"/>
        <sz val="11.0"/>
      </rPr>
      <t>13513</t>
    </r>
    <r>
      <rPr>
        <rFont val="Arial, sans-serif"/>
        <color rgb="FF000000"/>
        <sz val="11.0"/>
      </rPr>
      <t>,50447,</t>
    </r>
    <r>
      <rPr>
        <rFont val="Arial, sans-serif"/>
        <color rgb="FFFF0000"/>
        <sz val="11.0"/>
      </rPr>
      <t>19438,2011039,2006444</t>
    </r>
  </si>
  <si>
    <r>
      <rPr>
        <rFont val="Arial, sans-serif"/>
        <color rgb="FF000000"/>
        <sz val="11.0"/>
      </rPr>
      <t>2002752,2002749,2100472,</t>
    </r>
    <r>
      <rPr>
        <rFont val="Arial, sans-serif"/>
        <color rgb="FFFF0000"/>
        <sz val="11.0"/>
      </rPr>
      <t>2011039,2006444,13513</t>
    </r>
    <r>
      <rPr>
        <rFont val="Arial, sans-serif"/>
        <color rgb="FF000000"/>
        <sz val="11.0"/>
      </rPr>
      <t>,50447,</t>
    </r>
    <r>
      <rPr>
        <rFont val="Arial, sans-serif"/>
        <color rgb="FFFF0000"/>
        <sz val="11.0"/>
      </rPr>
      <t>19438</t>
    </r>
  </si>
  <si>
    <t>2002752, 2100472, 2002749</t>
  </si>
  <si>
    <t>Web Shell</t>
  </si>
  <si>
    <t>T1505.003</t>
  </si>
  <si>
    <t>Shell Web</t>
  </si>
  <si>
    <t>Metasploit</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</si>
  <si>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</si>
  <si>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</si>
  <si>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</si>
  <si>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</si>
  <si>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r>
      <rPr>
        <rFont val="Arial, sans-serif"/>
        <color rgb="FF000000"/>
        <sz val="11.0"/>
      </rPr>
      <t>50447,</t>
    </r>
    <r>
      <rPr>
        <rFont val="Arial, sans-serif"/>
        <color rgb="FFFF0000"/>
        <sz val="11.0"/>
      </rPr>
      <t>50182</t>
    </r>
    <r>
      <rPr>
        <rFont val="Arial, sans-serif"/>
        <color rgb="FF000000"/>
        <sz val="11.0"/>
      </rPr>
      <t>,</t>
    </r>
    <r>
      <rPr>
        <rFont val="Arial, sans-serif"/>
        <color rgb="FFFF0000"/>
        <sz val="11.0"/>
      </rPr>
      <t>50202</t>
    </r>
  </si>
  <si>
    <r>
      <rPr>
        <rFont val="Arial, sans-serif"/>
        <color rgb="FF000000"/>
        <sz val="11.0"/>
      </rPr>
      <t>2002752,2002749,2006408,50447,</t>
    </r>
    <r>
      <rPr>
        <rFont val="Arial, sans-serif"/>
        <color rgb="FFFF0000"/>
        <sz val="11.0"/>
      </rPr>
      <t>50182,50202</t>
    </r>
  </si>
  <si>
    <t>Credential Access</t>
  </si>
  <si>
    <t>Brute Force</t>
  </si>
  <si>
    <t>T1110</t>
  </si>
  <si>
    <t>Password Guessing</t>
  </si>
  <si>
    <t>T1110.001</t>
  </si>
  <si>
    <t>Obtención de contraseña por fuerza bruta (adivinación)</t>
  </si>
  <si>
    <t>T1110.001-Hydra_[3].pcapng</t>
  </si>
  <si>
    <t>Obtener la contraseña para conectarse por SSH al equipo victima mediante fuerza bruta. Comando:  hydra -l dit -P pass.txt 172.16.2.2 -t 4 ssh</t>
  </si>
  <si>
    <t>Manual [3] /  3.8.9</t>
  </si>
  <si>
    <t>Manual [3] / 3.8.9.4</t>
  </si>
  <si>
    <t>Manual [3] / 3.8.9.5</t>
  </si>
  <si>
    <t>FTP - Patator</t>
  </si>
  <si>
    <t>T1110.001-FTP-C2018_[6].pcapng</t>
  </si>
  <si>
    <t>Regla genérica que detecte un elevado número de intentos de acceso a un servicio</t>
  </si>
  <si>
    <t>Manual [4] / B.32</t>
  </si>
  <si>
    <t>2002749, 2002752</t>
  </si>
  <si>
    <t>SSH - Patator</t>
  </si>
  <si>
    <t>T1110.001-SSH-C2018_[6].pcapng</t>
  </si>
  <si>
    <t>Manual [4] / B.33</t>
  </si>
  <si>
    <t>650, 2003068, 2001219</t>
  </si>
  <si>
    <r>
      <rPr>
        <rFont val="Arial, sans-serif"/>
        <color rgb="FF000000"/>
        <sz val="11.0"/>
      </rPr>
      <t xml:space="preserve">650, </t>
    </r>
    <r>
      <rPr>
        <rFont val="Arial, sans-serif"/>
        <color rgb="FFFF0000"/>
        <sz val="11.0"/>
      </rPr>
      <t>19559</t>
    </r>
    <r>
      <rPr>
        <rFont val="Arial, sans-serif"/>
        <color rgb="FF000000"/>
        <sz val="11.0"/>
      </rPr>
      <t>, 17317, 2003068, 2001219</t>
    </r>
  </si>
  <si>
    <r>
      <rPr>
        <rFont val="Arial, sans-serif"/>
        <color rgb="FF000000"/>
        <sz val="11.0"/>
      </rPr>
      <t xml:space="preserve">650, 2003068, 2001219, </t>
    </r>
    <r>
      <rPr>
        <rFont val="Arial, sans-serif"/>
        <color rgb="FFFF0000"/>
        <sz val="11.0"/>
      </rPr>
      <t>19559</t>
    </r>
    <r>
      <rPr>
        <rFont val="Arial, sans-serif"/>
        <color rgb="FF000000"/>
        <sz val="11.0"/>
      </rPr>
      <t>, 17317, 2002749, 2002752, 2036752, 2100650</t>
    </r>
  </si>
  <si>
    <t>Ataque sobre WPS</t>
  </si>
  <si>
    <t>wash, reaver</t>
  </si>
  <si>
    <t>T1110-Wps_[1].pcapng</t>
  </si>
  <si>
    <t>Manual [1] /  4.2.8</t>
  </si>
  <si>
    <t>Manual [1] / E.27</t>
  </si>
  <si>
    <t>Manual [4] / 4.1.34</t>
  </si>
  <si>
    <t>--</t>
  </si>
  <si>
    <t>Password Spraying</t>
  </si>
  <si>
    <t>T1110.003</t>
  </si>
  <si>
    <t>Ataque de fuerza bruta basado en diccionario de contraseñas</t>
  </si>
  <si>
    <t>wifite</t>
  </si>
  <si>
    <t>T1110-Diccionario_[1].pcapng</t>
  </si>
  <si>
    <t>Manual [1] /  4.2.7</t>
  </si>
  <si>
    <t>Manual [1] / E.26</t>
  </si>
  <si>
    <t>Manual [4] / 4.2.31</t>
  </si>
  <si>
    <t>NO (Ataque de L2)</t>
  </si>
  <si>
    <t>SI (paquetes con tamaño 0)</t>
  </si>
  <si>
    <t>Password Cracking</t>
  </si>
  <si>
    <t>T1110.002</t>
  </si>
  <si>
    <t>Ataque PMKID</t>
  </si>
  <si>
    <t>hashcat, hcxpcapngtool, hcxdumptool</t>
  </si>
  <si>
    <t>T1110-pmkid_[1].pcapng</t>
  </si>
  <si>
    <t>Manual [1] /  4.2.6.3</t>
  </si>
  <si>
    <t>Manual [1] / E.25</t>
  </si>
  <si>
    <t>Manual [4] / 4.2.32</t>
  </si>
  <si>
    <t>PTW/KoreK/FMS</t>
  </si>
  <si>
    <t>T1110-Ptw_korek_[1].pcapng</t>
  </si>
  <si>
    <t>Manual [1] /  4.2.5</t>
  </si>
  <si>
    <t>Manual [1] / E.24</t>
  </si>
  <si>
    <t>Manual [4] / 4.1.33</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</si>
  <si>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</si>
  <si>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</si>
  <si>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</si>
  <si>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</si>
  <si>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</si>
  <si>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</si>
  <si>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</si>
  <si>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</si>
  <si>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Manual [4] / 4.1.26</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</si>
  <si>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</si>
  <si>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</si>
  <si>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</si>
  <si>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</si>
  <si>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</si>
  <si>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</si>
  <si>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</si>
  <si>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</si>
  <si>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</si>
  <si>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</si>
  <si>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</si>
  <si>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</si>
  <si>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</si>
  <si>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</si>
  <si>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</si>
  <si>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</si>
  <si>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</si>
  <si>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</si>
  <si>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</si>
  <si>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Collection</t>
  </si>
  <si>
    <t>Adversary-in-the-Middle</t>
  </si>
  <si>
    <t>T1557</t>
  </si>
  <si>
    <t>ARP Cache Poisoning</t>
  </si>
  <si>
    <t>T1557.002</t>
  </si>
  <si>
    <t>Envenenamiento ARP</t>
  </si>
  <si>
    <t>Arpspoof</t>
  </si>
  <si>
    <t>T1557.002-ARP_poisoning1_[2].pcapng</t>
  </si>
  <si>
    <t>Envenenamiento de tablas ARP mediante Arpspoof.</t>
  </si>
  <si>
    <t>Manual [2] /  3.4.1.1</t>
  </si>
  <si>
    <t>2002752,2002749,2100472</t>
  </si>
  <si>
    <t>2002752, 2002749,2100472</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</si>
  <si>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</si>
  <si>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</si>
  <si>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</si>
  <si>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</si>
  <si>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Manual [3] / 3.8.19.5</t>
  </si>
  <si>
    <t>Suplantación ARP</t>
  </si>
  <si>
    <t>arpspoof</t>
  </si>
  <si>
    <t>T1557-Arp_spoof_[1].pcapng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</si>
  <si>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</si>
  <si>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</si>
  <si>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2100469, 2100384, 2002752, 2002749, 2100366, 2100408</t>
  </si>
  <si>
    <t>2100384,2002752,2100366,2100469,2100408,2002749</t>
  </si>
  <si>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</si>
  <si>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</si>
  <si>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</si>
  <si>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</si>
  <si>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</si>
  <si>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</si>
  <si>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</si>
  <si>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t>
  </si>
  <si>
    <t>2002752,2002749,2100527</t>
  </si>
  <si>
    <t>Agujero 196</t>
  </si>
  <si>
    <t>T1557-Hole196_[1].pcapng</t>
  </si>
  <si>
    <t>Manual [1] /  2.1.2.1.1</t>
  </si>
  <si>
    <t>Manual [1] / E.28</t>
  </si>
  <si>
    <t>Suplantación del puente raíz</t>
  </si>
  <si>
    <t>yersinia</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</si>
  <si>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</si>
  <si>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</si>
  <si>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</si>
  <si>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</si>
  <si>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</si>
  <si>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2100366, 2100384, 2002752, 2002749, 2100408</t>
  </si>
  <si>
    <t>2100384, 2002752, 2100366, 2100408, 2002749</t>
  </si>
  <si>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</si>
  <si>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</si>
  <si>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</si>
  <si>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</si>
  <si>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</si>
  <si>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</si>
  <si>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</si>
  <si>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</si>
  <si>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Forced Authentication</t>
  </si>
  <si>
    <t>T1187</t>
  </si>
  <si>
    <t>Forzar intento de autenticación en un servidor para obtener credenciales de acceso</t>
  </si>
  <si>
    <t>SMB, NTLMssp-Extract</t>
  </si>
  <si>
    <t>T1187-Forced_Authentication_[5].pcapng, T1187-Forced_Authentication2_[5].pcapng</t>
  </si>
  <si>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</si>
  <si>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</si>
  <si>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</si>
  <si>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44486,44484,44488</t>
  </si>
  <si>
    <r>
      <rPr>
        <rFont val="Arial, sans-serif"/>
        <color rgb="FF000000"/>
        <sz val="11.0"/>
      </rPr>
      <t>2002752,2002749,</t>
    </r>
    <r>
      <rPr>
        <rFont val="Arial, sans-serif"/>
        <color rgb="FFFF0000"/>
        <sz val="11.0"/>
      </rPr>
      <t>44486,44484,44488</t>
    </r>
  </si>
  <si>
    <t>Cada instancia de ataque se corresponde con una solicitud al server SMB con el usuario y contraseñas en el paquete</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</si>
  <si>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</si>
  <si>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</si>
  <si>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</si>
  <si>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</si>
  <si>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</si>
  <si>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</si>
  <si>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</si>
  <si>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</si>
  <si>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</si>
  <si>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</si>
  <si>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</si>
  <si>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Data from Configuration Repository</t>
  </si>
  <si>
    <t>T1602</t>
  </si>
  <si>
    <t>SNMP (MIB Dump)</t>
  </si>
  <si>
    <t>T1602.001</t>
  </si>
  <si>
    <t>Recogida MIB de un equipamiento</t>
  </si>
  <si>
    <t>T1602.001-MIB_Dump_[2].pcapng</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</si>
  <si>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</si>
  <si>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</si>
  <si>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</si>
  <si>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[2] / 4.2.1.10</t>
  </si>
  <si>
    <t>1411, 1417</t>
  </si>
  <si>
    <t>2101411,1411,1417</t>
  </si>
  <si>
    <r>
      <rPr>
        <rFont val="Arial, sans-serif"/>
        <color rgb="FFFF0000"/>
        <sz val="11.0"/>
      </rPr>
      <t>2101411,2101417</t>
    </r>
    <r>
      <rPr>
        <rFont val="Arial, sans-serif"/>
        <color rgb="FF000000"/>
        <sz val="11.0"/>
      </rPr>
      <t>,2002752,2002749,</t>
    </r>
    <r>
      <rPr>
        <rFont val="Arial, sans-serif"/>
        <color rgb="FFFF0000"/>
        <sz val="11.0"/>
      </rPr>
      <t>1411,1417</t>
    </r>
  </si>
  <si>
    <t>2002752, 2101417, 2101411, 2002749</t>
  </si>
  <si>
    <t>Data from Information Repositories</t>
  </si>
  <si>
    <t>T1213</t>
  </si>
  <si>
    <t>T1213-SQL_inyection_[3].pcapng</t>
  </si>
  <si>
    <t>Robar informacion de la victima obteniendo el contenido guardado en una tabla SQL. Comando: SELECT * FROM tabla</t>
  </si>
  <si>
    <t>Manual [3] /  3.8.6</t>
  </si>
  <si>
    <t>Manual [3] / 3.8.6.4</t>
  </si>
  <si>
    <t>Manual [3] / 3.8.6.5</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</si>
  <si>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</si>
  <si>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</si>
  <si>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</si>
  <si>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</si>
  <si>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</si>
  <si>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</si>
  <si>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</si>
  <si>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</si>
  <si>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</si>
  <si>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FF0000"/>
        <sz val="11.0"/>
      </rPr>
      <t xml:space="preserve">, </t>
    </r>
    <r>
      <rPr>
        <rFont val="Arial, sans-serif"/>
        <color rgb="FF000000"/>
        <sz val="11.0"/>
      </rPr>
      <t>2051116</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</si>
  <si>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</si>
  <si>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</si>
  <si>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</si>
  <si>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</si>
  <si>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</si>
  <si>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</si>
  <si>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</si>
  <si>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 xml:space="preserve">Detección por anomalías, peticiones LDAP espontáneas desde un equipo de la red, haciendo uso de una cuenta con credenciales válidas. </t>
  </si>
  <si>
    <t>Manual [4] /  3.16</t>
  </si>
  <si>
    <t>Manual [4] / B.16</t>
  </si>
  <si>
    <t>Manual [4] / 4.16</t>
  </si>
  <si>
    <t>2002752, 2002749, 2044666, 2100628</t>
  </si>
  <si>
    <t>Impact</t>
  </si>
  <si>
    <t>Data Manipulation</t>
  </si>
  <si>
    <t>T1565</t>
  </si>
  <si>
    <t>Stored Data Manipulation</t>
  </si>
  <si>
    <t>T1565.001</t>
  </si>
  <si>
    <t>T1565.001-SQL_inyection_[3].pcapng</t>
  </si>
  <si>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</si>
  <si>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</si>
  <si>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</si>
  <si>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</si>
  <si>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Manual [3] / 3.8.8.5</t>
  </si>
  <si>
    <r>
      <rPr>
        <rFont val="Arial, sans-serif"/>
        <color rgb="FF000000"/>
        <sz val="11.0"/>
      </rPr>
      <t xml:space="preserve">50447, </t>
    </r>
    <r>
      <rPr>
        <rFont val="Arial, sans-serif"/>
        <color rgb="FFFF0000"/>
        <sz val="11.0"/>
      </rPr>
      <t>2006443</t>
    </r>
  </si>
  <si>
    <r>
      <rPr>
        <rFont val="Arial, sans-serif"/>
        <color rgb="FF000000"/>
        <sz val="11.0"/>
      </rPr>
      <t>2002752,2002749,</t>
    </r>
    <r>
      <rPr>
        <rFont val="Arial, sans-serif"/>
        <color rgb="FFFF0000"/>
        <sz val="11.0"/>
      </rPr>
      <t>2006443</t>
    </r>
    <r>
      <rPr>
        <rFont val="Arial, sans-serif"/>
        <color rgb="FF000000"/>
        <sz val="11.0"/>
      </rPr>
      <t>,50447</t>
    </r>
  </si>
  <si>
    <t>Endpoint Denial of Service</t>
  </si>
  <si>
    <t>T1499</t>
  </si>
  <si>
    <t>OS Exhaustion Flood</t>
  </si>
  <si>
    <t>T1499.001</t>
  </si>
  <si>
    <t>Denegación de servicio a servidor web</t>
  </si>
  <si>
    <t>T1499.001-OS_Exhaustion_Flood_[3].pcapng</t>
  </si>
  <si>
    <t>Uso de metasploit para ataque DoS con herramienta Slowloris. Comando: use auxiliary/dos/http/slowloris</t>
  </si>
  <si>
    <t>Manual [3] /  3.8.16</t>
  </si>
  <si>
    <t>Manual [3] / 3.8.16.4</t>
  </si>
  <si>
    <t>Manual [3] / 3.8.16.5</t>
  </si>
  <si>
    <t>2012870, 40063</t>
  </si>
  <si>
    <t>2002752,2002749,2012870,40063</t>
  </si>
  <si>
    <t>Application or System Exploitation</t>
  </si>
  <si>
    <t>T1499.004</t>
  </si>
  <si>
    <t>Suplantación MAC</t>
  </si>
  <si>
    <t>ip</t>
  </si>
  <si>
    <t>T1499-Mac_spoof_[1].pcapng</t>
  </si>
  <si>
    <t>Manual [1] /  2.1.1.1.2</t>
  </si>
  <si>
    <t>Manual [1] / E.2</t>
  </si>
  <si>
    <t>2100366, 2100384, 2002752, 2002749, 2100408, 2101620</t>
  </si>
  <si>
    <t xml:space="preserve">2002749, 2002752 </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</si>
  <si>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</si>
  <si>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</si>
  <si>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</si>
  <si>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</si>
  <si>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</si>
  <si>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</si>
  <si>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</si>
  <si>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</si>
  <si>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</si>
  <si>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</si>
  <si>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</si>
  <si>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</si>
  <si>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</si>
  <si>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</si>
  <si>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</si>
  <si>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</si>
  <si>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</si>
  <si>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</si>
  <si>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</si>
  <si>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FF0000"/>
        <sz val="11.0"/>
      </rPr>
      <t>2001579</t>
    </r>
  </si>
  <si>
    <t>Inundación DHCP / Inanición</t>
  </si>
  <si>
    <t>DHCPig, yersinia</t>
  </si>
  <si>
    <t>T1499-Dhcp_flood_[1].pcapng</t>
  </si>
  <si>
    <t>Regla genérica que detecte un envío masivo de procedimientos DHCP completos (DISCOVERY, OFFER, REQUEST, ACK)</t>
  </si>
  <si>
    <t>Manual [1] /  2.4.2.1.1</t>
  </si>
  <si>
    <t>Manual [1] / E.18</t>
  </si>
  <si>
    <t>Manual [4] / 4.1.39</t>
  </si>
  <si>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</si>
  <si>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</si>
  <si>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</si>
  <si>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</si>
  <si>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</si>
  <si>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</si>
  <si>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</si>
  <si>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</si>
  <si>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</si>
  <si>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</si>
  <si>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</si>
  <si>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</si>
  <si>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</si>
  <si>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</si>
  <si>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</si>
  <si>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</si>
  <si>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FF0000"/>
        <sz val="11.0"/>
      </rPr>
      <t>15578</t>
    </r>
    <r>
      <rPr>
        <rFont val="Arial, sans-serif"/>
        <color rgb="FF000000"/>
        <sz val="11.0"/>
      </rPr>
      <t>,2002749,2002752</t>
    </r>
  </si>
  <si>
    <t>.</t>
  </si>
  <si>
    <t>Application Exhaustion Flood</t>
  </si>
  <si>
    <t>T1499.003</t>
  </si>
  <si>
    <t>Hulk</t>
  </si>
  <si>
    <t>T1499.03-Hulk-C2018_[6].pcapng</t>
  </si>
  <si>
    <t xml:space="preserve"> Reglas que detecen envío masivo de solicitudes a servidor web</t>
  </si>
  <si>
    <t>Uso de Hulk para denegación de servicio a servidor web</t>
  </si>
  <si>
    <t>2002192,2002749,2002752,2002822,2012801,2012914</t>
  </si>
  <si>
    <t>GoldenEye</t>
  </si>
  <si>
    <t>T1499.03-GoldenEye-C2018_[6].pcapng</t>
  </si>
  <si>
    <t>Uso de GoldenEye para denegación de servicio a servidor web</t>
  </si>
  <si>
    <t>2002749,2002752,2106897</t>
  </si>
  <si>
    <t>Network Denial of Service</t>
  </si>
  <si>
    <t>T1498</t>
  </si>
  <si>
    <t>Direct Network Flood</t>
  </si>
  <si>
    <t>T1498.001</t>
  </si>
  <si>
    <t>Inundación tabla MAC</t>
  </si>
  <si>
    <t>Macof</t>
  </si>
  <si>
    <t>T1498.001-MAC_table_flood_[3].pcapng</t>
  </si>
  <si>
    <t>Inundacion tabla MAC mediante Macof. Comando: sudo macof -i enp0s9 -d 172.16.1.1</t>
  </si>
  <si>
    <t>Manual [3] /  3.8.18</t>
  </si>
  <si>
    <t>Manual [3] / 3.18.4</t>
  </si>
  <si>
    <t>Manual [3] / 3.18.5</t>
  </si>
  <si>
    <t>2101917,2002749,2002752,2100528,1917</t>
  </si>
  <si>
    <t>2002752, 2002749, 2101917</t>
  </si>
  <si>
    <t>Inundación UDP</t>
  </si>
  <si>
    <t>Low Orbit Ion Canon (LOIC) for UDP, TCP, or HTTP requests</t>
  </si>
  <si>
    <t>T1498.001-UDP_flood_1-C2018_[6].pcapng</t>
  </si>
  <si>
    <t>Regla genérica que detecte un envío masivo de mensajes UDP con destino el mismo puerto objetivo</t>
  </si>
  <si>
    <t>402, 2002749, 2100402, 2002752</t>
  </si>
  <si>
    <t>2002749, 2002752, 2100402</t>
  </si>
  <si>
    <t>T1498.001-UDP_flood_2-C2018_[6].pcapng</t>
  </si>
  <si>
    <t>2002749,2002752,2100402,2100525,402</t>
  </si>
  <si>
    <t>Inundación HTTP</t>
  </si>
  <si>
    <t>T1498.001-HTTP_flood-C2018_[6].pcapng</t>
  </si>
  <si>
    <t>Regla que detecte envío masivo de mensajes HTTP</t>
  </si>
  <si>
    <t>Manual [4] / B.37</t>
  </si>
  <si>
    <t>Inundación TCP</t>
  </si>
  <si>
    <t>T1498.001-TCP_flood-C2018_[6].pcapng</t>
  </si>
  <si>
    <t>Regla que detecte envío masivo de mensajes TCP</t>
  </si>
  <si>
    <t>50447, 2002749, 2002752</t>
  </si>
  <si>
    <t xml:space="preserve">  Caldera, hping3</t>
  </si>
  <si>
    <t>T1498.001-UDP_flood_[2].pcapng</t>
  </si>
  <si>
    <t>Inundacion UDP en la red de la víctima. Comando: timeout 10s hping3 --udp --flood 192.168.2.2</t>
  </si>
  <si>
    <t>Manual [2] /  3.1.10.2</t>
  </si>
  <si>
    <t>2100525,2002752,2002749,2100402,402</t>
  </si>
  <si>
    <t>2002752, 2100402, 2002749</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</si>
  <si>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</si>
  <si>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</si>
  <si>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</si>
  <si>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</si>
  <si>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</si>
  <si>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</si>
  <si>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</si>
  <si>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</si>
  <si>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t>
  </si>
  <si>
    <r>
      <rPr>
        <rFont val="Arial, sans-serif"/>
        <color rgb="FF000000"/>
        <sz val="11.0"/>
      </rPr>
      <t xml:space="preserve">2002749, 2100402, 2002752, </t>
    </r>
    <r>
      <rPr>
        <rFont val="Arial, sans-serif"/>
        <color rgb="FFFF0000"/>
        <sz val="11.0"/>
      </rPr>
      <t>2100254</t>
    </r>
  </si>
  <si>
    <t>Fraggle</t>
  </si>
  <si>
    <t>T1498-Fraggle_[1].pcapng</t>
  </si>
  <si>
    <t>Regla genérica que detecte un envío masivo de datagramas UDP hacia un puerto concreto, con fin de saturarlo y causar su inoperatividad</t>
  </si>
  <si>
    <t>Manual [1] /  3.4.5</t>
  </si>
  <si>
    <t>Manual [1] / E.13</t>
  </si>
  <si>
    <t>Manual [4] / 4.1.36</t>
  </si>
  <si>
    <t>2002752, 2002749, 2100402</t>
  </si>
  <si>
    <t>Smurf</t>
  </si>
  <si>
    <t>T1498-Smurf_[1].pcapng</t>
  </si>
  <si>
    <t>Regla genérica que detecte un envío masivo de respuestas ICMP</t>
  </si>
  <si>
    <t>Manual [1] /  3.3.1</t>
  </si>
  <si>
    <t>Manual [1] / E.7</t>
  </si>
  <si>
    <t>Manual [4] / 4.1.37</t>
  </si>
  <si>
    <t>2100527, 2002749, 2100408, 2002752, 2101620</t>
  </si>
  <si>
    <t>2002752, 2100527, 2101620, 2100408, 2002749</t>
  </si>
  <si>
    <t>Inundación de TCBPDU</t>
  </si>
  <si>
    <t>T1498-Tcbpdu_[1].pcapng</t>
  </si>
  <si>
    <t>Manual [1] /  3.2.2</t>
  </si>
  <si>
    <t>Manual [1] / E.5</t>
  </si>
  <si>
    <t>Manual [4] / 4.1.38</t>
  </si>
  <si>
    <t>Resource Hijacking</t>
  </si>
  <si>
    <t>T1496</t>
  </si>
  <si>
    <t>Descarga y puesta en marcha de software de criptominado</t>
  </si>
  <si>
    <t>XMRIG</t>
  </si>
  <si>
    <t>T1496-Cryptomining_[2].pcapng</t>
  </si>
  <si>
    <t>Instalacion y uso de software de minado. Comando: wget https://github.com/xmrig/xmrig/releases/download/v6.11.2/xmrig-6.11.2-linux-x64.tar.gz;</t>
  </si>
  <si>
    <t>Manual [2] /  3.3.2.1</t>
  </si>
  <si>
    <t>Manual [2] / 4.2.2.3</t>
  </si>
  <si>
    <t>2002752,2002749,254</t>
  </si>
  <si>
    <t>Defacement</t>
  </si>
  <si>
    <t>T1491</t>
  </si>
  <si>
    <t>Internal Defacement</t>
  </si>
  <si>
    <t>T1491.001</t>
  </si>
  <si>
    <t>Modificar fondo de pantalla equipo victima</t>
  </si>
  <si>
    <t>T1491.001-Internal_Defacement_[5].pcapng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</si>
  <si>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</si>
  <si>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</si>
  <si>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</si>
  <si>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</si>
  <si>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</si>
  <si>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</si>
  <si>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</si>
  <si>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</si>
  <si>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</si>
  <si>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</si>
  <si>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</si>
  <si>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</si>
  <si>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</si>
  <si>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</si>
  <si>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</si>
  <si>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</si>
  <si>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</si>
  <si>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</si>
  <si>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</si>
  <si>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</si>
  <si>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</si>
  <si>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</si>
  <si>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</si>
  <si>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</si>
  <si>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</si>
  <si>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2027792, 2027793</t>
  </si>
  <si>
    <r>
      <rPr>
        <rFont val="Arial, sans-serif"/>
        <color rgb="FF6AA84F"/>
        <sz val="11.0"/>
      </rPr>
      <t>2027792, 2027793</t>
    </r>
    <r>
      <rPr>
        <rFont val="Arial, sans-serif"/>
        <color rgb="FF000000"/>
        <sz val="11.0"/>
      </rPr>
      <t>, 2002752, 2002749</t>
    </r>
  </si>
  <si>
    <t>Fallback Channels</t>
  </si>
  <si>
    <t>T1008</t>
  </si>
  <si>
    <t>Traspaso de canal primario C2 a canal alternativo</t>
  </si>
  <si>
    <t>Covenant</t>
  </si>
  <si>
    <t>T1008-Fallback_channels_[4].pcapng</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</si>
  <si>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</si>
  <si>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</si>
  <si>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</si>
  <si>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</si>
  <si>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</si>
  <si>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</si>
  <si>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</si>
  <si>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</si>
  <si>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</si>
  <si>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</si>
  <si>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</si>
  <si>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</si>
  <si>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</si>
  <si>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</si>
  <si>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</si>
  <si>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</si>
  <si>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</si>
  <si>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</si>
  <si>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</si>
  <si>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</si>
  <si>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r>
      <rPr>
        <rFont val="Arial, sans-serif"/>
        <color rgb="FF6AA84F"/>
        <sz val="11.0"/>
      </rPr>
      <t>2027792, 2027793,</t>
    </r>
    <r>
      <rPr>
        <rFont val="Arial, sans-serif"/>
        <color rgb="FF000000"/>
        <sz val="11.0"/>
      </rPr>
      <t xml:space="preserve"> 2002752, 2002749, 2100628</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</si>
  <si>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</si>
  <si>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</si>
  <si>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</si>
  <si>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</si>
  <si>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</si>
  <si>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</si>
  <si>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</si>
  <si>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</si>
  <si>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</si>
  <si>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</si>
  <si>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</si>
  <si>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</si>
  <si>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</si>
  <si>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Data Obfuscation</t>
  </si>
  <si>
    <t>T1001</t>
  </si>
  <si>
    <t>Protocol Impersonation</t>
  </si>
  <si>
    <t>T1001.003</t>
  </si>
  <si>
    <t>Falsificación de protocolos de conexión segura como SSL o TLS</t>
  </si>
  <si>
    <t>FakeTLS (raykaryshyn Github)</t>
  </si>
  <si>
    <t>T1001.003-Data_obfuscation_protocol_impersonation_[4].pcapng</t>
  </si>
  <si>
    <t>Regla personalizada que compruebe el campo Server Name y mediante DNS asegure si se corresponde con la dirección IP a la que se está accediendo.</t>
  </si>
  <si>
    <t>Manual [4] /  3.17</t>
  </si>
  <si>
    <t>Manual [4] / B.17</t>
  </si>
  <si>
    <t>Manual [4] / 4.17</t>
  </si>
  <si>
    <t>20022752, 2002749</t>
  </si>
  <si>
    <t>Steganography</t>
  </si>
  <si>
    <t>T1001.002</t>
  </si>
  <si>
    <t>Inserción de información confidencial en una imagen JPG</t>
  </si>
  <si>
    <t>Covenant, SSH, scp, Powershell</t>
  </si>
  <si>
    <t>T1001.002-Data_obfuscation_steganography_[4].pcapng</t>
  </si>
  <si>
    <t xml:space="preserve">Detección por anomalías y/o estegoanálisis, envío de imágenes o ficheros con formato poco común entre equipos, existencia de ficheros comprimidos sospechosos, etc. </t>
  </si>
  <si>
    <t>Manual [4] /  3.18</t>
  </si>
  <si>
    <t>Manual [4] / B.18</t>
  </si>
  <si>
    <t>Manual [4] / 4.18</t>
  </si>
  <si>
    <t>2002752, 2002749, 2100628</t>
  </si>
  <si>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</si>
  <si>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</si>
  <si>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</si>
  <si>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</si>
  <si>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</si>
  <si>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</si>
  <si>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</si>
  <si>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</si>
  <si>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r>
      <rPr>
        <rFont val="Arial, sans-serif"/>
        <color rgb="FF000000"/>
        <sz val="11.0"/>
      </rPr>
      <t>2002752,2002749,</t>
    </r>
    <r>
      <rPr>
        <rFont val="Arial, sans-serif"/>
        <color rgb="FFFF0000"/>
        <sz val="11.0"/>
      </rPr>
      <t>2027768</t>
    </r>
  </si>
  <si>
    <t>Data Encoding</t>
  </si>
  <si>
    <t>T1132</t>
  </si>
  <si>
    <t>Standard Encoding</t>
  </si>
  <si>
    <t>T1132.001</t>
  </si>
  <si>
    <t>Codificacion de mensajes entre la victima y el C2 Server mediante Base64</t>
  </si>
  <si>
    <t>Metasploit, curl, base64</t>
  </si>
  <si>
    <t>T1132.001_Standard_Encoding_[5].pcapng</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</si>
  <si>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</si>
  <si>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</si>
  <si>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</si>
  <si>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</si>
  <si>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</si>
  <si>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</si>
  <si>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</si>
  <si>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 T1219-RemoteAccessSoftwareNAT_[5].pcapng</t>
  </si>
  <si>
    <t>Deteccion por listas negras/anomalías. Monitorizar tráfico de red correspondiente a softwares de acesso remoto(AnyDesk, TeamViewer...)</t>
  </si>
  <si>
    <t>Conexion mediante TeamViewer entre dos equipos</t>
  </si>
  <si>
    <t>Manual [5] /  3.5.8.3</t>
  </si>
  <si>
    <t>Dynamic Resolution</t>
  </si>
  <si>
    <t>T1568</t>
  </si>
  <si>
    <t>Fast Flux DNS</t>
  </si>
  <si>
    <t>T1568.001</t>
  </si>
  <si>
    <t>Esconder un C2 Server mediante un servidor DNS con bajo TTL y modo Fast Flux</t>
  </si>
  <si>
    <t>bind, Metasploit</t>
  </si>
  <si>
    <t>T1568-fastFluxDNS_[5].pcapng</t>
  </si>
  <si>
    <t>Deteccion por anomalias o listas negras</t>
  </si>
  <si>
    <t>Servidor DNS "Round Robin"</t>
  </si>
  <si>
    <t>Manual [5] /  3.5.8.4</t>
  </si>
  <si>
    <t>366,29456,384,408</t>
  </si>
  <si>
    <t>366,29456,384,408,2100366</t>
  </si>
  <si>
    <t>366,29456,384,408,2002752,2002749,2100366,2100384,2100408</t>
  </si>
  <si>
    <t>2002752, 2100384, 2100366, 2100408, 2002749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</si>
  <si>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</si>
  <si>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</si>
  <si>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</si>
  <si>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</si>
  <si>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</si>
  <si>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</si>
  <si>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</si>
  <si>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3.5.8.5</t>
  </si>
  <si>
    <t>2002752,2002749,2100628</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</si>
  <si>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</si>
  <si>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</si>
  <si>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</si>
  <si>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</si>
  <si>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</si>
  <si>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</si>
  <si>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</si>
  <si>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</si>
  <si>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</si>
  <si>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</si>
  <si>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</si>
  <si>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</si>
  <si>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</si>
  <si>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</si>
  <si>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T1573.002_AssymetricCryptography_[5].pcapng</t>
  </si>
  <si>
    <t>Encriptar conexion al C2 Server</t>
  </si>
  <si>
    <t>Manual [5] /  3.5.8.7</t>
  </si>
  <si>
    <t>Non-Standard Port</t>
  </si>
  <si>
    <t>T1571</t>
  </si>
  <si>
    <t>Sesión SSH en puerto 2200</t>
  </si>
  <si>
    <t>ssh</t>
  </si>
  <si>
    <t>T1571-SSH_[2].pcapng</t>
  </si>
  <si>
    <t>Establecer una sesion SSH sobre un puerto no estandar. Comando: sshpass -p salas ssh salas@192.168.2.2 -p 2200 cat /etc/passwd</t>
  </si>
  <si>
    <t>Manual [2] /  3.1.9.1</t>
  </si>
  <si>
    <t>2002752,2002749,13586</t>
  </si>
  <si>
    <t>Defense Evasion, Persistence</t>
  </si>
  <si>
    <t>Traffic Signaling</t>
  </si>
  <si>
    <t>T1205</t>
  </si>
  <si>
    <t>Port Knocking</t>
  </si>
  <si>
    <t>T1205.001</t>
  </si>
  <si>
    <t>Esconder y activar un puerto de forma remota</t>
  </si>
  <si>
    <t>Knockd</t>
  </si>
  <si>
    <t>T1205.001-Port_Knocking_[3].pcapng</t>
  </si>
  <si>
    <t>Ocultar y activar un puerto remotamente, haciendo primero peticiones a ciertos puertos de forma secuencial. Comando: knock -v 172.16.2.2 7000 8000 9000</t>
  </si>
  <si>
    <t>Manual [3] /  3.8.11</t>
  </si>
  <si>
    <t>Manual [3] / 3.8.11.4</t>
  </si>
  <si>
    <t>Manual [3] / 3.8.11.5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</si>
  <si>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</si>
  <si>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</si>
  <si>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</si>
  <si>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</si>
  <si>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</si>
  <si>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</si>
  <si>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</si>
  <si>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</si>
  <si>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</si>
  <si>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</si>
  <si>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</si>
  <si>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</si>
  <si>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</si>
  <si>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</si>
  <si>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</si>
  <si>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</si>
  <si>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</si>
  <si>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</si>
  <si>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</si>
  <si>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</si>
  <si>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</si>
  <si>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</si>
  <si>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</si>
  <si>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</si>
  <si>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</si>
  <si>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</si>
  <si>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</si>
  <si>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</si>
  <si>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</si>
  <si>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System Binary Proxy Execution</t>
  </si>
  <si>
    <t>T1218</t>
  </si>
  <si>
    <t>Regsvr32</t>
  </si>
  <si>
    <t>T1218.010</t>
  </si>
  <si>
    <t>Ejecución de COM scriptlet remoto</t>
  </si>
  <si>
    <t>Regsvr32.exe</t>
  </si>
  <si>
    <t>T1218.010-COM_Scriptlet_[2].pcapng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</si>
  <si>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</si>
  <si>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</si>
  <si>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</si>
  <si>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</si>
  <si>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</si>
  <si>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</si>
  <si>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T1221-Template_Injection_[5].pcapng</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</si>
  <si>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</si>
  <si>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</si>
  <si>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</si>
  <si>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402,50447,2002752,2002749,2013491,2013490,2009768,2100402</t>
  </si>
  <si>
    <t>Network Boundary Bridging</t>
  </si>
  <si>
    <t>T1599</t>
  </si>
  <si>
    <t>NAT Traversal</t>
  </si>
  <si>
    <t>T1599.001</t>
  </si>
  <si>
    <t>Modificación de políticas de red para permitir tráfico externo a la red  interna</t>
  </si>
  <si>
    <t>iptables</t>
  </si>
  <si>
    <t>T1599-NBB1_[5].pcapng, T1599-NBB2_[5].pcapng</t>
  </si>
  <si>
    <t>Deteccion por anomalías</t>
  </si>
  <si>
    <t>Equipo intermedio entre red interna de la víctima y el atacante con firewall. El atacante con acceso a este equipo intermedio modifica las reglas del firewall iptables para permitir su tráfico.</t>
  </si>
  <si>
    <t>Manual [5] /  3.5.4.2</t>
  </si>
  <si>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</si>
  <si>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</si>
  <si>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</si>
  <si>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</si>
  <si>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</si>
  <si>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</si>
  <si>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t>Build Image on Host</t>
  </si>
  <si>
    <t>T1612</t>
  </si>
  <si>
    <t>Creacion y montado de un contenedor con un servidor SSH sobre un equipo previamente vulnerado</t>
  </si>
  <si>
    <t>DockerAPI, SSH</t>
  </si>
  <si>
    <t>T1612-BuildImageOnHostLocal_[5].pcapng, T1612-BuildImageOnHostNAT_[5].pcapng</t>
  </si>
  <si>
    <t>Regla genérica que detecte descargas de contenedores mediante Docker API</t>
  </si>
  <si>
    <t>Construir contenedor sobre el equipo víctima para evitar ser detectados.</t>
  </si>
  <si>
    <t>Manual [5] /  3.5.4.3</t>
  </si>
  <si>
    <t>2001117, 2003195</t>
  </si>
  <si>
    <t>Lateral Movement</t>
  </si>
  <si>
    <t>Remote Services</t>
  </si>
  <si>
    <t>T1021</t>
  </si>
  <si>
    <t>T1021.004</t>
  </si>
  <si>
    <t>Sesión SSH</t>
  </si>
  <si>
    <t>T1021-remote_services_ssh_[3].pcapng</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</si>
  <si>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</si>
  <si>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</si>
  <si>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</si>
  <si>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</si>
  <si>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</si>
  <si>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</si>
  <si>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</si>
  <si>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</si>
  <si>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</si>
  <si>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2102465,2025992,2025649,2025650,42944</t>
  </si>
  <si>
    <t>44487,44485,44489,5730,42944,2102465,2025992,2025649,2025650</t>
  </si>
  <si>
    <r>
      <rPr>
        <rFont val="Arial, sans-serif"/>
        <color rgb="FF000000"/>
        <sz val="11.0"/>
      </rPr>
      <t>2002752,2002749</t>
    </r>
    <r>
      <rPr>
        <rFont val="Arial, sans-serif"/>
        <color rgb="FFFF0000"/>
        <sz val="11.0"/>
      </rPr>
      <t>,2044666,2023997,2044665,2102465,2025992,2025649,2025650,2024766,42944,44487,44485,44489,5730</t>
    </r>
  </si>
  <si>
    <t>43799, 43963, 43796</t>
  </si>
  <si>
    <t>Ataque Web</t>
  </si>
  <si>
    <t>DVWA, In-house selenium framework</t>
  </si>
  <si>
    <t>T1210-Web_attack-C2018_[6].pcapng</t>
  </si>
  <si>
    <t>Manual [4] / B.36</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</si>
  <si>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</si>
  <si>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</si>
  <si>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</si>
  <si>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</si>
  <si>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</si>
  <si>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</si>
  <si>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</si>
  <si>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FF0000"/>
        <sz val="11.0"/>
      </rPr>
      <t>34225,34447,34224</t>
    </r>
    <r>
      <rPr>
        <rFont val="Arial, sans-serif"/>
        <color rgb="FF000000"/>
        <sz val="11.0"/>
      </rPr>
      <t>,50447</t>
    </r>
  </si>
  <si>
    <r>
      <rPr>
        <rFont val="Arial, sans-serif"/>
        <color rgb="FF000000"/>
        <sz val="11.0"/>
      </rPr>
      <t>2002752,2002749</t>
    </r>
    <r>
      <rPr>
        <rFont val="Arial, sans-serif"/>
        <color rgb="FFFF0000"/>
        <sz val="11.0"/>
      </rPr>
      <t>,2010732,34225,34447,34224,</t>
    </r>
    <r>
      <rPr>
        <rFont val="Arial, sans-serif"/>
        <color rgb="FF000000"/>
        <sz val="11.0"/>
      </rPr>
      <t>50447</t>
    </r>
  </si>
  <si>
    <t>Remote Service Session Hijacking</t>
  </si>
  <si>
    <t>T1563</t>
  </si>
  <si>
    <t>RDP Hijacking</t>
  </si>
  <si>
    <t>T1563.002</t>
  </si>
  <si>
    <t>Secuestro de sesión RDP mediante tscon.exe</t>
  </si>
  <si>
    <t>tscon.exe</t>
  </si>
  <si>
    <t>T1563.002_RDPHijacking_[5].pcapng</t>
  </si>
  <si>
    <t>Regla genérica para detectar conexiones RDP entre un orígen y un servidor o destino</t>
  </si>
  <si>
    <t>Uso de Windows Server 2012 R2 con DNS, Active Directory y Servicio de Escritorio Remoto</t>
  </si>
  <si>
    <t>Manual [5] /  3.5.7.1</t>
  </si>
  <si>
    <r>
      <rPr>
        <rFont val="Arial, sans-serif"/>
        <color rgb="FF000000"/>
        <sz val="11.0"/>
      </rPr>
      <t>2002752, 2002749,2001117,</t>
    </r>
    <r>
      <rPr>
        <rFont val="Arial, sans-serif"/>
        <color rgb="FFFF0000"/>
        <sz val="11.0"/>
      </rPr>
      <t>1448</t>
    </r>
  </si>
  <si>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</si>
  <si>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</si>
  <si>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</si>
  <si>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</si>
  <si>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</si>
  <si>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</si>
  <si>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</si>
  <si>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</si>
  <si>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</si>
  <si>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</si>
  <si>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</si>
  <si>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</si>
  <si>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</si>
  <si>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</si>
  <si>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</si>
  <si>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</si>
  <si>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</si>
  <si>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</si>
  <si>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</si>
  <si>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</si>
  <si>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</si>
  <si>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</si>
  <si>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</si>
  <si>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</si>
  <si>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</si>
  <si>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</si>
  <si>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</si>
  <si>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Existen 6270 rutas diferentes en el escaneo de rutas. Es decir, 6270 mensajes HTTP GET. Snort detecta el uso de Nikto para el escaneo web y detecta el acceso a diferentes rutas y intentos de diferentes ataques (Ejemplo SID 2009325) que no se corresponden con el ataque realizado. En FortiGate hay que descartar las alertas relacionadas con la herramienta usada, por lo que detectan 208 instancias de ataque</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</si>
  <si>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</si>
  <si>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t>T1046-Version_services_detection2_[3].pcapng</t>
  </si>
  <si>
    <r>
      <rPr>
        <rFont val="Arial, sans-serif"/>
        <color rgb="FF000000"/>
        <sz val="11.0"/>
      </rPr>
      <t>384,453,408,451,1421,1420,1418,257,</t>
    </r>
    <r>
      <rPr>
        <rFont val="Arial, sans-serif"/>
        <color rgb="FFFF0000"/>
        <sz val="11.0"/>
      </rPr>
      <t>598</t>
    </r>
  </si>
  <si>
    <r>
      <rPr>
        <rFont val="Arial, sans-serif"/>
        <color rgb="FF000000"/>
        <sz val="11.0"/>
      </rPr>
      <t>2010937,2010939,2010938</t>
    </r>
    <r>
      <rPr>
        <rFont val="Arial, sans-serif"/>
        <color rgb="FFFF0000"/>
        <sz val="11.0"/>
      </rPr>
      <t>,2002911</t>
    </r>
    <r>
      <rPr>
        <rFont val="Arial, sans-serif"/>
        <color rgb="FF000000"/>
        <sz val="11.0"/>
      </rPr>
      <t>,2010936,2010935,</t>
    </r>
    <r>
      <rPr>
        <rFont val="Arial, sans-serif"/>
        <color rgb="FFFF0000"/>
        <sz val="11.0"/>
      </rPr>
      <t>2002910</t>
    </r>
    <r>
      <rPr>
        <rFont val="Arial, sans-serif"/>
        <color rgb="FF000000"/>
        <sz val="11.0"/>
      </rPr>
      <t>,2100257,2100598,2009358,2024364,384,453,408,451,1421,1420,1418,257,598</t>
    </r>
  </si>
  <si>
    <t>2010937, 2002910, 2010935</t>
  </si>
  <si>
    <r>
      <rPr>
        <rFont val="Arial, sans-serif"/>
        <color rgb="FFFF0000"/>
        <sz val="11.0"/>
      </rPr>
      <t>2010937,2010939,2010938,2002911,2010936,2010935,2002910,2100257,2100598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</si>
  <si>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r>
      <rPr>
        <rFont val="Arial, sans-serif"/>
        <color rgb="FF000000"/>
        <sz val="11.0"/>
      </rPr>
      <t>2100469,2100384,2002752,2002749</t>
    </r>
    <r>
      <rPr>
        <rFont val="Arial, sans-serif"/>
        <color rgb="FFFF0000"/>
        <sz val="11.0"/>
      </rPr>
      <t>,2009582,2000538</t>
    </r>
    <r>
      <rPr>
        <rFont val="Arial, sans-serif"/>
        <color rgb="FF000000"/>
        <sz val="11.0"/>
      </rPr>
      <t>,2100453,2100408,2100451,</t>
    </r>
    <r>
      <rPr>
        <rFont val="Arial, sans-serif"/>
        <color rgb="FFFF0000"/>
        <sz val="11.0"/>
      </rPr>
      <t>2010937</t>
    </r>
    <r>
      <rPr>
        <rFont val="Arial, sans-serif"/>
        <color rgb="FF000000"/>
        <sz val="11.0"/>
      </rPr>
      <t>,2001689</t>
    </r>
    <r>
      <rPr>
        <rFont val="Arial, sans-serif"/>
        <color rgb="FFFF0000"/>
        <sz val="11.0"/>
      </rPr>
      <t>,2010939</t>
    </r>
    <r>
      <rPr>
        <rFont val="Arial, sans-serif"/>
        <color rgb="FF000000"/>
        <sz val="11.0"/>
      </rPr>
      <t>,</t>
    </r>
    <r>
      <rPr>
        <rFont val="Arial, sans-serif"/>
        <color rgb="FFFF0000"/>
        <sz val="11.0"/>
      </rPr>
      <t>2010938</t>
    </r>
    <r>
      <rPr>
        <rFont val="Arial, sans-serif"/>
        <color rgb="FF000000"/>
        <sz val="11.0"/>
      </rPr>
      <t>,</t>
    </r>
    <r>
      <rPr>
        <rFont val="Arial, sans-serif"/>
        <color rgb="FFFF0000"/>
        <sz val="11.0"/>
      </rPr>
      <t>2002911</t>
    </r>
    <r>
      <rPr>
        <rFont val="Arial, sans-serif"/>
        <color rgb="FF000000"/>
        <sz val="11.0"/>
      </rPr>
      <t>,2100615,</t>
    </r>
    <r>
      <rPr>
        <rFont val="Arial, sans-serif"/>
        <color rgb="FFFF0000"/>
        <sz val="11.0"/>
      </rPr>
      <t>2010936</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,2101420,2101418,</t>
    </r>
    <r>
      <rPr>
        <rFont val="Arial, sans-serif"/>
        <color rgb="FFFF0000"/>
        <sz val="11.0"/>
      </rPr>
      <t>2100257</t>
    </r>
    <r>
      <rPr>
        <rFont val="Arial, sans-serif"/>
        <color rgb="FF000000"/>
        <sz val="11.0"/>
      </rPr>
      <t>,</t>
    </r>
    <r>
      <rPr>
        <rFont val="Arial, sans-serif"/>
        <color rgb="FFFF0000"/>
        <sz val="11.0"/>
      </rPr>
      <t>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</si>
  <si>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t>2100384, 2002752, 2100615, 2009582, 2100469, 2010935, 2100408, 2010937, 2002749, 2002910, 2002911</t>
  </si>
  <si>
    <t>Se realiza un escaneo completo de puertos. Snort detecta el escaneo de puertos mediante los SID 2009358 detectando el uso de nmap. Además, detecta el escaneo de diferentes rangos de puertos como el SID 2002910. FortiGate sólo detecta el descubrimiento de puertos relacionados con el servicio HTTP</t>
  </si>
  <si>
    <t>DDos + Escaneo de puertos</t>
  </si>
  <si>
    <t>T1046-C2018_[6].pcapng</t>
  </si>
  <si>
    <t>En determinadas circunstancias, si el envío de paquetes constituye una amenaza de denegación de servicio, podría detectarse el envío masivo de paquetes</t>
  </si>
  <si>
    <t>Manual [4] / B.31</t>
  </si>
  <si>
    <t>2035480, 2025644</t>
  </si>
  <si>
    <r>
      <rPr>
        <rFont val="Arial, sans-serif"/>
        <color rgb="FF000000"/>
        <sz val="11.0"/>
      </rPr>
      <t xml:space="preserve">2002749, 2002752, </t>
    </r>
    <r>
      <rPr>
        <rFont val="Arial, sans-serif"/>
        <color rgb="FF000000"/>
        <sz val="11.0"/>
      </rPr>
      <t>2035480, 2000419, 2025644</t>
    </r>
  </si>
  <si>
    <t>Remote System Discovery</t>
  </si>
  <si>
    <t>T1018</t>
  </si>
  <si>
    <t>Descubrimiento de servicios y puertos</t>
  </si>
  <si>
    <t>T1018-service_discovery_[3].pcapng</t>
  </si>
  <si>
    <t>Regla que detecte envío de mútliples peticiones a un rango de puertos en un tiempo determinado</t>
  </si>
  <si>
    <t>Manual [3] /  3.8.1</t>
  </si>
  <si>
    <t>Manual [3] / 3.8.1.4</t>
  </si>
  <si>
    <t>Manual [3] / 3.8.1.5</t>
  </si>
  <si>
    <t>2010937, 2010935, 2010936, 2010939, 2002910, 2002911</t>
  </si>
  <si>
    <t>2010937, 2010935, 2010936, 2010939, 2002910, 200911</t>
  </si>
  <si>
    <r>
      <rPr>
        <rFont val="Arial, sans-serif"/>
        <color rgb="FFFF0000"/>
        <sz val="11.0"/>
      </rPr>
      <t>2010937, 2010935, 2010936, 2010939, 2002910, 200911</t>
    </r>
    <r>
      <rPr>
        <rFont val="Arial, sans-serif"/>
        <color rgb="FF000000"/>
        <sz val="11.0"/>
      </rPr>
      <t>, 2002752, 2002749, 2101418, 2100615</t>
    </r>
  </si>
  <si>
    <t>2002752, 2100615, 2010935, 2010937, 2002749, 2002910</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</si>
  <si>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</si>
  <si>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Group Policy Discovery</t>
  </si>
  <si>
    <t>T1615</t>
  </si>
  <si>
    <t>Comandos mediante Powershell para obtener información sobre configuraciones de políticas de grupo</t>
  </si>
  <si>
    <t>T1615-Group_Policy_Discovery_[5].pcapng</t>
  </si>
  <si>
    <t>Detección por anomalías</t>
  </si>
  <si>
    <t>Ejecución de comandos mediante Powershell para comprobar políticas de grupo</t>
  </si>
  <si>
    <t>Manual [5] /  3.5.6.1</t>
  </si>
  <si>
    <t>Misma consulta realizada muchas veces repetida</t>
  </si>
  <si>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</si>
  <si>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</si>
  <si>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</si>
  <si>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</si>
  <si>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</si>
  <si>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</si>
  <si>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</si>
  <si>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</si>
  <si>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</si>
  <si>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</si>
  <si>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</si>
  <si>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</si>
  <si>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</si>
  <si>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</si>
  <si>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</si>
  <si>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</si>
  <si>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</si>
  <si>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</si>
  <si>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</si>
  <si>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Exfiltration</t>
  </si>
  <si>
    <t>Exfiltration Over Alternative Protocol</t>
  </si>
  <si>
    <t>T1048</t>
  </si>
  <si>
    <t>Exfiltration Over Unencrypted Non-C2 Protocol</t>
  </si>
  <si>
    <t>T1048.003</t>
  </si>
  <si>
    <t>Exfiltración por ICMP</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</si>
  <si>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</si>
  <si>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</si>
  <si>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</si>
  <si>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</si>
  <si>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</si>
  <si>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</si>
  <si>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FF0000"/>
        <sz val="11.0"/>
      </rPr>
      <t>29456</t>
    </r>
    <r>
      <rPr>
        <rFont val="Arial, sans-serif"/>
        <color rgb="FF000000"/>
        <sz val="11.0"/>
      </rPr>
      <t>,384,408</t>
    </r>
  </si>
  <si>
    <r>
      <rPr>
        <rFont val="Arial, sans-serif"/>
        <color rgb="FFFF0000"/>
        <sz val="11.0"/>
      </rPr>
      <t>29456</t>
    </r>
    <r>
      <rPr>
        <rFont val="Arial, sans-serif"/>
        <color rgb="FF000000"/>
        <sz val="11.0"/>
      </rPr>
      <t>,384,408</t>
    </r>
  </si>
  <si>
    <r>
      <rPr>
        <rFont val="Arial, sans-serif"/>
        <color rgb="FF000000"/>
        <sz val="11.0"/>
      </rPr>
      <t>31767,</t>
    </r>
    <r>
      <rPr>
        <rFont val="Arial, sans-serif"/>
        <color rgb="FFFF0000"/>
        <sz val="11.0"/>
      </rPr>
      <t>29456</t>
    </r>
    <r>
      <rPr>
        <rFont val="Arial, sans-serif"/>
        <color rgb="FF000000"/>
        <sz val="11.0"/>
      </rPr>
      <t>,384,408</t>
    </r>
  </si>
  <si>
    <r>
      <rPr>
        <rFont val="Arial, sans-serif"/>
        <color rgb="FF000000"/>
        <sz val="11.0"/>
      </rPr>
      <t>2100384,2002752,2002749,2100408,</t>
    </r>
    <r>
      <rPr>
        <rFont val="Arial, sans-serif"/>
        <color rgb="FFFF0000"/>
        <sz val="11.0"/>
      </rPr>
      <t>29456</t>
    </r>
    <r>
      <rPr>
        <rFont val="Arial, sans-serif"/>
        <color rgb="FF000000"/>
        <sz val="11.0"/>
      </rPr>
      <t>,384,408,31767</t>
    </r>
  </si>
  <si>
    <t>2100384, 2002752, 2002749, 2100408</t>
  </si>
  <si>
    <t>El mismo mensaje ICMP es enviado varias veces repetido. Snort detecta el envio inusual de PING (SID 29456)</t>
  </si>
  <si>
    <t>Exfiltración por FTP</t>
  </si>
  <si>
    <t>Caldera</t>
  </si>
  <si>
    <t>T1048.003-Exfiltration_over_FTP_[3].pcapng</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</si>
  <si>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</si>
  <si>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</si>
  <si>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</si>
  <si>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</si>
  <si>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2002752,2002749,2100472,2006409,2043217</t>
    </r>
    <r>
      <rPr>
        <rFont val="Arial, sans-serif"/>
        <color rgb="FFFF0000"/>
        <sz val="11.0"/>
      </rPr>
      <t>,2003303,2003410</t>
    </r>
    <r>
      <rPr>
        <rFont val="Arial, sans-serif"/>
        <color rgb="FF000000"/>
        <sz val="11.0"/>
      </rPr>
      <t>,2015016,50447</t>
    </r>
  </si>
  <si>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</si>
  <si>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</si>
  <si>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</si>
  <si>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</si>
  <si>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</si>
  <si>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</si>
  <si>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</si>
  <si>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</si>
  <si>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</si>
  <si>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</si>
  <si>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</si>
  <si>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</si>
  <si>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</si>
  <si>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</si>
  <si>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</si>
  <si>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</si>
  <si>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</si>
  <si>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</si>
  <si>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</si>
  <si>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</si>
  <si>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</si>
  <si>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</si>
  <si>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</si>
  <si>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</si>
  <si>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</si>
  <si>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</si>
  <si>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</si>
  <si>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</si>
  <si>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</si>
  <si>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</si>
  <si>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</si>
  <si>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r>
      <rPr>
        <rFont val="Arial, sans-serif"/>
        <color rgb="FF6AA84F"/>
        <sz val="11.0"/>
      </rPr>
      <t>2027792, 2027793</t>
    </r>
    <r>
      <rPr>
        <rFont val="Arial, sans-serif"/>
        <color rgb="FF000000"/>
        <sz val="11.0"/>
      </rPr>
      <t>, 2002752, 2002749, 2101917</t>
    </r>
  </si>
  <si>
    <t>Data Transfer Size Limits</t>
  </si>
  <si>
    <t>T1030</t>
  </si>
  <si>
    <t>Dividir archivos para realizar transferencias menores a un umbral que provoque alertas</t>
  </si>
  <si>
    <t>ftp, split</t>
  </si>
  <si>
    <t>T1030-Transfer_Size_Limits_[5].pcapng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</si>
  <si>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</si>
  <si>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</si>
  <si>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</si>
  <si>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</si>
  <si>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</si>
  <si>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</si>
  <si>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</si>
  <si>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</si>
  <si>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</si>
  <si>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</si>
  <si>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3.5.9.2</t>
  </si>
  <si>
    <t>Exfiltration Over C2 Channel</t>
  </si>
  <si>
    <t>T1041</t>
  </si>
  <si>
    <t>Exfiltración por canal C2</t>
  </si>
  <si>
    <t>T1041-exfiltration_over_c2_channel_[3].pcapng</t>
  </si>
  <si>
    <t>Detección por anomalías basada en la sospecha de una extracción de información confidencial por un posible canal C2</t>
  </si>
  <si>
    <t>Manual [3] /  3.8.14</t>
  </si>
  <si>
    <t>Manual [3] / 3.8.14.4</t>
  </si>
  <si>
    <t>Manual [3] / 3.8.14.5</t>
  </si>
  <si>
    <t>2043217,2034567,2013028,2016992</t>
  </si>
  <si>
    <t>50447, 2043217, 2034567, 2013028, 2016992</t>
  </si>
  <si>
    <t>2002752, 2002749, 2006409, 2043217, 2034567, 2013028, 2016992, 2002824, 50447</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</si>
  <si>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</si>
  <si>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</si>
  <si>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</si>
  <si>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</si>
  <si>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</si>
  <si>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</si>
  <si>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</si>
  <si>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</si>
  <si>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3.5.9.3</t>
  </si>
  <si>
    <t>Execution</t>
  </si>
  <si>
    <t>User Execution</t>
  </si>
  <si>
    <t>T1204</t>
  </si>
  <si>
    <t>Malicious Link</t>
  </si>
  <si>
    <t>T1204.001</t>
  </si>
  <si>
    <t>Enlace malicioso</t>
  </si>
  <si>
    <t>wget</t>
  </si>
  <si>
    <t>T1204.001-malicious_link_[3].pcapng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</si>
  <si>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</si>
  <si>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</si>
  <si>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</si>
  <si>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</si>
  <si>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</si>
  <si>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</si>
  <si>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</si>
  <si>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T1047-WinRM_[2].pcapng</t>
  </si>
  <si>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</si>
  <si>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</si>
  <si>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</si>
  <si>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</si>
  <si>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</si>
  <si>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r>
      <rPr>
        <rFont val="Arial, sans-serif"/>
        <color rgb="FFFF0000"/>
        <sz val="11.0"/>
      </rPr>
      <t>1394</t>
    </r>
    <r>
      <rPr>
        <rFont val="Arial, sans-serif"/>
        <color rgb="FF000000"/>
        <sz val="11.0"/>
      </rPr>
      <t>, 20619</t>
    </r>
  </si>
  <si>
    <r>
      <rPr>
        <rFont val="Arial, sans-serif"/>
        <color rgb="FF000000"/>
        <sz val="11.0"/>
      </rPr>
      <t>2002752,2002749,</t>
    </r>
    <r>
      <rPr>
        <rFont val="Arial, sans-serif"/>
        <color rgb="FFFF0000"/>
        <sz val="11.0"/>
      </rPr>
      <t>1394</t>
    </r>
    <r>
      <rPr>
        <rFont val="Arial, sans-serif"/>
        <color rgb="FF000000"/>
        <sz val="11.0"/>
      </rPr>
      <t>,20619</t>
    </r>
  </si>
  <si>
    <t>Exploitation for Client Execution</t>
  </si>
  <si>
    <t>T1203</t>
  </si>
  <si>
    <t>Ataque con Botnet</t>
  </si>
  <si>
    <t>T1203-C2018_[6].pcapng</t>
  </si>
  <si>
    <t>Manual [4] / B.35</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</si>
  <si>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</si>
  <si>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</si>
  <si>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</si>
  <si>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</si>
  <si>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</si>
  <si>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</si>
  <si>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</si>
  <si>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</si>
  <si>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</si>
  <si>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</si>
  <si>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</si>
  <si>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</si>
  <si>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</si>
  <si>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</si>
  <si>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t>LEYENDA DETECTABILIDAD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</si>
  <si>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</si>
  <si>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</si>
  <si>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</si>
  <si>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</si>
  <si>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</si>
  <si>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</si>
  <si>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</si>
  <si>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</si>
  <si>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</si>
  <si>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</si>
  <si>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</si>
  <si>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</si>
  <si>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</si>
  <si>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</si>
  <si>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</si>
  <si>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</si>
  <si>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</si>
  <si>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</si>
  <si>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</si>
  <si>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</si>
  <si>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</si>
  <si>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</si>
  <si>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</si>
  <si>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</si>
  <si>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</si>
  <si>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</si>
  <si>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</si>
  <si>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</si>
  <si>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</si>
  <si>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</si>
  <si>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</si>
  <si>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</si>
  <si>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</si>
  <si>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</si>
  <si>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</si>
  <si>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</si>
  <si>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</si>
  <si>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</si>
  <si>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</si>
  <si>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</si>
  <si>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</si>
  <si>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</si>
  <si>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</si>
  <si>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</si>
  <si>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</si>
  <si>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</si>
  <si>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</si>
  <si>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</si>
  <si>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</si>
  <si>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</si>
  <si>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</si>
  <si>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</si>
  <si>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</si>
  <si>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</si>
  <si>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</si>
  <si>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</si>
  <si>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</si>
  <si>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</si>
  <si>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</si>
  <si>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</si>
  <si>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</si>
  <si>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</si>
  <si>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</si>
  <si>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</si>
  <si>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</si>
  <si>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RESULTADOS POR ATAQUES INDIVIDUALES</t>
  </si>
  <si>
    <t>RESULTADOS POR TÁCTICAS</t>
  </si>
  <si>
    <t>RESULTADOS POR TÉCNICAS</t>
  </si>
  <si>
    <t>TOTAL (INSTANCIAS)</t>
  </si>
  <si>
    <t>TOTAL USADOS PARA ANÁLISIS (INSTANCIAS)</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</si>
  <si>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</si>
  <si>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</si>
  <si>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</si>
  <si>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</si>
  <si>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</si>
  <si>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</si>
  <si>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</si>
  <si>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</si>
  <si>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</si>
  <si>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</si>
  <si>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</si>
  <si>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T1595.002.pcapng</t>
  </si>
  <si>
    <t>T1596.001.pcapng</t>
  </si>
  <si>
    <t>TOTAL USADOS PARA ANÁLISIS (ATAQUES)</t>
  </si>
  <si>
    <t>Nº DE ATAQUES IMPLEMENTADOS</t>
  </si>
  <si>
    <t>T1542.005.pcapng</t>
  </si>
  <si>
    <t>T1505.001.pcapng</t>
  </si>
  <si>
    <t>T1503.005.pcapng</t>
  </si>
  <si>
    <t>T1110.001.pcapng</t>
  </si>
  <si>
    <t>T1602.001.pcapng</t>
  </si>
  <si>
    <t>T1213.pcapng</t>
  </si>
  <si>
    <t>T1565.001.pcapng</t>
  </si>
  <si>
    <t>T1499.001.pcapng</t>
  </si>
  <si>
    <t>T1496.pcapng</t>
  </si>
  <si>
    <t>BALANCE</t>
  </si>
  <si>
    <t>T1571.pcapng</t>
  </si>
  <si>
    <t>T1205.001.pcapng</t>
  </si>
  <si>
    <t>T1218.010.pcapng</t>
  </si>
  <si>
    <t>T1030.pcapng</t>
  </si>
  <si>
    <t>T1204.001.pcapng</t>
  </si>
  <si>
    <t>T1047.pcapng</t>
  </si>
  <si>
    <t>TOTAL INSTANCIAS</t>
  </si>
  <si>
    <t>TOTAL INSTANCIAS DETECTADAS SNORT</t>
  </si>
  <si>
    <t>TOTAL INSTANCIAS DETECTADAS RS1</t>
  </si>
  <si>
    <t>TOTAL INSTANCIAS DETECTADAS RS2</t>
  </si>
  <si>
    <t>TOTAL INSTANCIAS DETECTADAS RS3</t>
  </si>
  <si>
    <t>TOTAL INSTANCIAS DETECTADAS FG</t>
  </si>
  <si>
    <t>DETECTADOS</t>
  </si>
  <si>
    <t>NO DETECTADOS</t>
  </si>
  <si>
    <t>TOTAL ATAQUES</t>
  </si>
  <si>
    <t>Paquetes Reglas (Nº único de reglas)</t>
  </si>
  <si>
    <t>Técnicas que generan Alertas (TP)</t>
  </si>
  <si>
    <t>Ataques que generan Alertas (TP)</t>
  </si>
  <si>
    <t>Alertas totales (SIDs)</t>
  </si>
  <si>
    <t>Alertas promedio (SIDs) por ataque</t>
  </si>
  <si>
    <t>Community</t>
  </si>
  <si>
    <t>Táctica</t>
  </si>
  <si>
    <t>TOTAL TÉCNICAS</t>
  </si>
  <si>
    <t>TOTAL SIDS</t>
  </si>
  <si>
    <t>TOTAL TÉCNICAS CON ALERTA</t>
  </si>
  <si>
    <t>TOTAL ATAQUES CON ALERTA</t>
  </si>
  <si>
    <t>TOTAL ALERTAS</t>
  </si>
  <si>
    <t>TOTAL TÉCNICAS SIN ALERTA</t>
  </si>
  <si>
    <t>TOTAL ATAQUES SIN ALERTA</t>
  </si>
  <si>
    <t>PORCENTAJE RESPECTO A TOTAL</t>
  </si>
  <si>
    <t>PORCENTAJE TÉCNICAS CON ALERTA</t>
  </si>
  <si>
    <t>PORCENTAJE CON ALERTA</t>
  </si>
  <si>
    <t>PORCENTAJE TÉCNICAS SIN ALERTA</t>
  </si>
  <si>
    <t>PORCENTAJE SIN ALERTA</t>
  </si>
  <si>
    <t>TP totales (SIDs)</t>
  </si>
  <si>
    <t>Efectividad SIDs (Nº de TP / Alertas totales)</t>
  </si>
  <si>
    <t>TOTAL TP</t>
  </si>
  <si>
    <t>PORCENTAJE TP RESPECTO A TOTAL</t>
  </si>
  <si>
    <t>PORCENTAJE FP RESPECTO A TOTAL</t>
  </si>
  <si>
    <t xml:space="preserve">PORCENTAJE TP RESPECTO A TOTAL </t>
  </si>
  <si>
    <t xml:space="preserve">PORCENTAJE FP RESPECTO A TOTAL </t>
  </si>
  <si>
    <t>Alertas totales (attackids)</t>
  </si>
  <si>
    <t>Alertas promedio (attackids) por Ataque</t>
  </si>
  <si>
    <t>Efectividad de Alertas (Nº de TP / Alertas Totales)</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</si>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</sst>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1">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b/>
      <sz val="14.0"/>
      <color rgb="FF000000"/>
      <name val="Arial"/>
    </font>
    <font>
      <b/>
      <sz val="14.0"/>
      <color theme="1"/>
      <name val="Arial"/>
    </font>
    <font>
      <sz val="14.0"/>
      <color rgb="FF000000"/>
      <name val="Arial"/>
    </font>
    <font>
      <sz val="14.0"/>
      <color rgb="FFFF0000"/>
      <name val="Arial"/>
    </font>
    <font>
      <color theme="1"/>
      <name val="Arial"/>
    </font>
    <font>
      <u/>
      <sz val="11.0"/>
      <color rgb="FF0000FF"/>
      <name val="Arial"/>
    </font>
    <font>
      <sz val="11.0"/>
      <color rgb="FFFF0000"/>
      <name val="Arial"/>
    </font>
    <font>
      <sz val="11.0"/>
      <color rgb="FF1F1F1F"/>
      <name val="Arial"/>
    </font>
    <font>
      <sz val="14.0"/>
      <color theme="1"/>
      <name val="Arial"/>
    </font>
    <font>
      <color rgb="FF1F1F1F"/>
      <name val="Arial"/>
    </font>
    <font>
      <sz val="11.0"/>
      <color theme="1"/>
      <name val="Arial"/>
      <scheme val="minor"/>
    </font>
    <font>
      <sz val="11.0"/>
      <color rgb="FF6AA84F"/>
      <name val="Arial"/>
    </font>
    <font>
      <sz val="14.0"/>
      <color theme="7"/>
      <name val="Arial"/>
    </font>
    <font>
      <b/>
      <sz val="14.0"/>
      <color rgb="FF1F1F1F"/>
      <name val="Arial"/>
    </font>
    <font>
      <b/>
      <sz val="13.0"/>
      <color theme="1"/>
      <name val="Fugaz One"/>
    </font>
    <font>
      <sz val="13.0"/>
      <color theme="1"/>
      <name val="Fugaz One"/>
    </font>
    <font>
      <strike/>
      <color theme="1"/>
      <name val="Arial"/>
      <scheme val="minor"/>
    </font>
    <font>
      <color rgb="FF000000"/>
      <name val="Arial"/>
    </font>
    <font>
      <sz val="11.0"/>
      <color rgb="FFFFFFFF"/>
      <name val="Arial"/>
    </font>
    <font>
      <sz val="26.0"/>
      <color theme="1"/>
      <name val="Fugaz One"/>
    </font>
    <font>
      <sz val="15.0"/>
      <color theme="1"/>
      <name val="Arial"/>
      <scheme val="minor"/>
    </font>
    <font>
      <sz val="14.0"/>
      <color theme="1"/>
      <name val="Arial"/>
      <scheme val="minor"/>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s>
  <fills count="17">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9FC5E8"/>
        <bgColor rgb="FF9FC5E8"/>
      </patternFill>
    </fill>
    <fill>
      <patternFill patternType="solid">
        <fgColor rgb="FFEFEFEF"/>
        <bgColor rgb="FFEFEFEF"/>
      </patternFill>
    </fill>
    <fill>
      <patternFill patternType="solid">
        <fgColor rgb="FFB6D7A8"/>
        <bgColor rgb="FFB6D7A8"/>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9" fillId="0" fontId="1" numFmtId="0" xfId="0" applyAlignment="1" applyBorder="1" applyFont="1">
      <alignment horizontal="center" readingOrder="0" vertical="center"/>
    </xf>
    <xf borderId="9" fillId="0" fontId="1" numFmtId="164" xfId="0" applyAlignment="1" applyBorder="1" applyFont="1" applyNumberFormat="1">
      <alignment horizontal="center" readingOrder="0" vertical="center"/>
    </xf>
    <xf borderId="0" fillId="0" fontId="4" numFmtId="0" xfId="0" applyAlignment="1" applyFont="1">
      <alignment horizontal="center"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3" numFmtId="0" xfId="0" applyBorder="1" applyFont="1"/>
    <xf borderId="14" fillId="0" fontId="3" numFmtId="0" xfId="0" applyBorder="1" applyFont="1"/>
    <xf borderId="12"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0" fontId="6" numFmtId="0" xfId="0" applyAlignment="1" applyFont="1">
      <alignment horizontal="center" readingOrder="0" shrinkToFit="0" vertical="center" wrapText="0"/>
    </xf>
    <xf borderId="8" fillId="6" fontId="7" numFmtId="0" xfId="0" applyAlignment="1" applyBorder="1" applyFill="1" applyFont="1">
      <alignment horizontal="center" readingOrder="0" shrinkToFit="0" vertical="center" wrapText="0"/>
    </xf>
    <xf borderId="8" fillId="0" fontId="3" numFmtId="0" xfId="0" applyBorder="1" applyFont="1"/>
    <xf borderId="9" fillId="0" fontId="3" numFmtId="0" xfId="0" applyBorder="1" applyFont="1"/>
    <xf borderId="15" fillId="7" fontId="8" numFmtId="0" xfId="0" applyAlignment="1" applyBorder="1" applyFill="1" applyFont="1">
      <alignment horizontal="center" readingOrder="0" vertical="center"/>
    </xf>
    <xf borderId="3" fillId="7" fontId="8" numFmtId="0" xfId="0" applyAlignment="1" applyBorder="1" applyFont="1">
      <alignment horizontal="center" readingOrder="0" shrinkToFit="0" vertical="center" wrapText="1"/>
    </xf>
    <xf borderId="3" fillId="7" fontId="8" numFmtId="0" xfId="0" applyAlignment="1" applyBorder="1" applyFont="1">
      <alignment horizontal="center" readingOrder="0" vertical="center"/>
    </xf>
    <xf borderId="2" fillId="7" fontId="8" numFmtId="0" xfId="0" applyAlignment="1" applyBorder="1" applyFont="1">
      <alignment horizontal="center" readingOrder="0" vertical="center"/>
    </xf>
    <xf borderId="16" fillId="7" fontId="8" numFmtId="0" xfId="0" applyAlignment="1" applyBorder="1" applyFont="1">
      <alignment horizontal="center" readingOrder="0" vertical="center"/>
    </xf>
    <xf borderId="3" fillId="7" fontId="9" numFmtId="0" xfId="0" applyAlignment="1" applyBorder="1" applyFont="1">
      <alignment horizontal="center" shrinkToFit="0" vertical="center" wrapText="1"/>
    </xf>
    <xf borderId="16" fillId="7" fontId="9" numFmtId="0" xfId="0" applyAlignment="1" applyBorder="1" applyFont="1">
      <alignment horizontal="center" shrinkToFit="0" vertical="center" wrapText="1"/>
    </xf>
    <xf borderId="11" fillId="7" fontId="6" numFmtId="0" xfId="0" applyAlignment="1" applyBorder="1" applyFont="1">
      <alignment horizontal="center" readingOrder="0" vertical="center"/>
    </xf>
    <xf borderId="0" fillId="7" fontId="6" numFmtId="0" xfId="0" applyAlignment="1" applyFont="1">
      <alignment horizontal="center" readingOrder="0" shrinkToFit="0" vertical="center" wrapText="0"/>
    </xf>
    <xf borderId="0" fillId="7" fontId="8" numFmtId="0" xfId="0" applyAlignment="1" applyFont="1">
      <alignment horizontal="center" readingOrder="0" shrinkToFit="0" vertical="center" wrapText="1"/>
    </xf>
    <xf borderId="16" fillId="7" fontId="8" numFmtId="0" xfId="0" applyAlignment="1" applyBorder="1" applyFont="1">
      <alignment horizontal="center" readingOrder="0" shrinkToFit="0" vertical="center" wrapText="1"/>
    </xf>
    <xf borderId="9"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1" fillId="8" fontId="10" numFmtId="0" xfId="0" applyAlignment="1" applyBorder="1" applyFill="1" applyFont="1">
      <alignment horizontal="center" readingOrder="0" shrinkToFit="0" vertical="center" wrapText="1"/>
    </xf>
    <xf borderId="2" fillId="8" fontId="11"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8" fontId="12" numFmtId="0" xfId="0" applyAlignment="1" applyBorder="1" applyFont="1">
      <alignment horizontal="center" readingOrder="0" shrinkToFit="0" vertical="center" wrapText="1"/>
    </xf>
    <xf borderId="2" fillId="8" fontId="13" numFmtId="0" xfId="0" applyAlignment="1" applyBorder="1" applyFont="1">
      <alignment horizontal="center" shrinkToFit="0" vertical="center" wrapText="1"/>
    </xf>
    <xf borderId="2" fillId="8" fontId="11" numFmtId="0" xfId="0" applyAlignment="1" applyBorder="1" applyFont="1">
      <alignment horizontal="center" shrinkToFit="0" vertical="center" wrapText="1"/>
    </xf>
    <xf borderId="5" fillId="8" fontId="11" numFmtId="0" xfId="0" applyAlignment="1" applyBorder="1" applyFont="1">
      <alignment horizontal="center" vertical="center"/>
    </xf>
    <xf borderId="2" fillId="2" fontId="6" numFmtId="0" xfId="0" applyAlignment="1" applyBorder="1" applyFont="1">
      <alignment horizontal="center" readingOrder="0" shrinkToFit="0" vertical="center" wrapText="1"/>
    </xf>
    <xf borderId="2" fillId="9" fontId="6" numFmtId="0" xfId="0" applyAlignment="1" applyBorder="1" applyFill="1" applyFont="1">
      <alignment horizontal="center" readingOrder="0" shrinkToFit="0" vertical="center" wrapText="1"/>
    </xf>
    <xf borderId="2" fillId="2" fontId="12" numFmtId="0" xfId="0" applyAlignment="1" applyBorder="1" applyFont="1">
      <alignment horizontal="center" readingOrder="0" shrinkToFit="0" vertical="center" wrapText="1"/>
    </xf>
    <xf borderId="2" fillId="2" fontId="12" numFmtId="10" xfId="0" applyAlignment="1" applyBorder="1" applyFont="1" applyNumberFormat="1">
      <alignment horizontal="center" readingOrder="0" shrinkToFit="0" vertical="center" wrapText="1"/>
    </xf>
    <xf borderId="2" fillId="3" fontId="6" numFmtId="0" xfId="0" applyAlignment="1" applyBorder="1" applyFont="1">
      <alignment horizontal="center" readingOrder="0" shrinkToFit="0" vertical="center" wrapText="1"/>
    </xf>
    <xf borderId="2" fillId="3" fontId="12" numFmtId="0" xfId="0" applyAlignment="1" applyBorder="1" applyFont="1">
      <alignment horizontal="center" readingOrder="0" shrinkToFit="0" vertical="center" wrapText="1"/>
    </xf>
    <xf borderId="2" fillId="3" fontId="12" numFmtId="10" xfId="0" applyAlignment="1" applyBorder="1" applyFont="1" applyNumberFormat="1">
      <alignment horizontal="center" readingOrder="0" shrinkToFit="0" vertical="center" wrapText="1"/>
    </xf>
    <xf borderId="2" fillId="4" fontId="6" numFmtId="0" xfId="0" applyAlignment="1" applyBorder="1" applyFont="1">
      <alignment horizontal="center" readingOrder="0" shrinkToFit="0" vertical="center" wrapText="1"/>
    </xf>
    <xf borderId="2" fillId="4" fontId="12" numFmtId="0" xfId="0" applyAlignment="1" applyBorder="1" applyFont="1">
      <alignment horizontal="center" readingOrder="0" shrinkToFit="0" vertical="center" wrapText="1"/>
    </xf>
    <xf borderId="2" fillId="4" fontId="12" numFmtId="10" xfId="0" applyAlignment="1" applyBorder="1" applyFont="1" applyNumberFormat="1">
      <alignment horizontal="center" readingOrder="0" shrinkToFit="0" vertical="center" wrapText="1"/>
    </xf>
    <xf borderId="2" fillId="5" fontId="6" numFmtId="0" xfId="0" applyAlignment="1" applyBorder="1" applyFont="1">
      <alignment horizontal="center" readingOrder="0" shrinkToFit="0" vertical="center" wrapText="1"/>
    </xf>
    <xf borderId="2" fillId="5" fontId="12" numFmtId="0" xfId="0" applyAlignment="1" applyBorder="1" applyFont="1">
      <alignment horizontal="center" readingOrder="0" shrinkToFit="0" vertical="center" wrapText="1"/>
    </xf>
    <xf borderId="2" fillId="5" fontId="12" numFmtId="10" xfId="0" applyAlignment="1" applyBorder="1" applyFont="1" applyNumberFormat="1">
      <alignment horizontal="center" readingOrder="0" shrinkToFit="0" vertical="center" wrapText="1"/>
    </xf>
    <xf borderId="2" fillId="8" fontId="14" numFmtId="0" xfId="0" applyAlignment="1" applyBorder="1" applyFont="1">
      <alignment horizontal="center" readingOrder="0" shrinkToFit="0" vertical="center" wrapText="1"/>
    </xf>
    <xf borderId="2" fillId="10" fontId="15" numFmtId="0" xfId="0" applyAlignment="1" applyBorder="1" applyFill="1" applyFont="1">
      <alignment horizontal="center" readingOrder="0" shrinkToFit="0" vertical="center" wrapText="1"/>
    </xf>
    <xf borderId="2" fillId="10" fontId="14" numFmtId="0" xfId="0" applyAlignment="1" applyBorder="1" applyFont="1">
      <alignment horizontal="center" readingOrder="0" shrinkToFit="0" vertical="center" wrapText="1"/>
    </xf>
    <xf borderId="2" fillId="11" fontId="12" numFmtId="0" xfId="0" applyAlignment="1" applyBorder="1" applyFill="1" applyFont="1">
      <alignment horizontal="center" readingOrder="0" shrinkToFit="0" vertical="center" wrapText="1"/>
    </xf>
    <xf borderId="2" fillId="8" fontId="12" numFmtId="10" xfId="0" applyAlignment="1" applyBorder="1" applyFont="1" applyNumberFormat="1">
      <alignment horizontal="center" readingOrder="0" shrinkToFit="0" vertical="center" wrapText="1"/>
    </xf>
    <xf borderId="2" fillId="12" fontId="12" numFmtId="0" xfId="0" applyAlignment="1" applyBorder="1" applyFill="1" applyFont="1">
      <alignment horizontal="center" readingOrder="0" shrinkToFit="0" vertical="center" wrapText="1"/>
    </xf>
    <xf borderId="2" fillId="8" fontId="16" numFmtId="0" xfId="0" applyAlignment="1" applyBorder="1" applyFont="1">
      <alignment horizontal="center" readingOrder="0" shrinkToFit="0" vertical="center" wrapText="1"/>
    </xf>
    <xf borderId="2" fillId="8" fontId="17"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0" fillId="8" fontId="13" numFmtId="0" xfId="0" applyAlignment="1" applyFont="1">
      <alignment horizontal="center" shrinkToFit="0" vertical="center" wrapText="1"/>
    </xf>
    <xf borderId="2" fillId="2" fontId="18" numFmtId="0" xfId="0" applyAlignment="1" applyBorder="1" applyFont="1">
      <alignment horizontal="center" readingOrder="0" shrinkToFit="0" vertical="center" wrapText="1"/>
    </xf>
    <xf borderId="2" fillId="5" fontId="18" numFmtId="0" xfId="0" applyAlignment="1" applyBorder="1" applyFont="1">
      <alignment horizontal="center" readingOrder="0" shrinkToFit="0" vertical="center" wrapText="1"/>
    </xf>
    <xf borderId="2" fillId="3" fontId="18" numFmtId="0" xfId="0" applyAlignment="1" applyBorder="1" applyFont="1">
      <alignment horizontal="center" readingOrder="0" shrinkToFit="0" vertical="center" wrapText="1"/>
    </xf>
    <xf borderId="2" fillId="4" fontId="18" numFmtId="0" xfId="0" applyAlignment="1" applyBorder="1" applyFont="1">
      <alignment horizontal="center" readingOrder="0" shrinkToFit="0" vertical="center" wrapText="1"/>
    </xf>
    <xf borderId="2" fillId="8" fontId="11" numFmtId="3" xfId="0" applyAlignment="1" applyBorder="1" applyFont="1" applyNumberFormat="1">
      <alignment horizontal="center" readingOrder="0" shrinkToFit="0" vertical="center" wrapText="1"/>
    </xf>
    <xf borderId="2" fillId="8" fontId="19" numFmtId="0" xfId="0" applyAlignment="1" applyBorder="1" applyFont="1">
      <alignment horizontal="center" shrinkToFit="0" vertical="center" wrapText="1"/>
    </xf>
    <xf borderId="2" fillId="8" fontId="16" numFmtId="0" xfId="0" applyAlignment="1" applyBorder="1" applyFont="1">
      <alignment horizontal="center" vertical="center"/>
    </xf>
    <xf borderId="2" fillId="8" fontId="6" numFmtId="3" xfId="0" applyAlignment="1" applyBorder="1" applyFont="1" applyNumberFormat="1">
      <alignment horizontal="center" readingOrder="0" shrinkToFit="0" vertical="center" wrapText="1"/>
    </xf>
    <xf borderId="1" fillId="8" fontId="20" numFmtId="0" xfId="0" applyAlignment="1" applyBorder="1" applyFont="1">
      <alignment horizontal="center" readingOrder="0" shrinkToFit="0" vertical="center" wrapText="1"/>
    </xf>
    <xf borderId="2" fillId="8" fontId="21" numFmtId="0" xfId="0" applyAlignment="1" applyBorder="1" applyFont="1">
      <alignment horizontal="center" shrinkToFit="0" vertical="center" wrapText="1"/>
    </xf>
    <xf borderId="3" fillId="8" fontId="13" numFmtId="0" xfId="0" applyAlignment="1" applyBorder="1" applyFont="1">
      <alignment horizontal="center" shrinkToFit="0" vertical="center" wrapText="1"/>
    </xf>
    <xf borderId="2" fillId="9" fontId="18" numFmtId="0" xfId="0" applyAlignment="1" applyBorder="1" applyFont="1">
      <alignment horizontal="center" readingOrder="0" shrinkToFit="0" vertical="center" wrapText="1"/>
    </xf>
    <xf borderId="2" fillId="8" fontId="22" numFmtId="0" xfId="0" applyAlignment="1" applyBorder="1" applyFont="1">
      <alignment horizontal="center" readingOrder="0" shrinkToFit="0" vertical="center" wrapText="1"/>
    </xf>
    <xf borderId="2" fillId="3" fontId="6" numFmtId="3" xfId="0" applyAlignment="1" applyBorder="1" applyFont="1" applyNumberFormat="1">
      <alignment horizontal="center" readingOrder="0" shrinkToFit="0" vertical="center" wrapText="1"/>
    </xf>
    <xf borderId="2" fillId="9" fontId="6" numFmtId="3" xfId="0" applyAlignment="1" applyBorder="1" applyFont="1" applyNumberFormat="1">
      <alignment horizontal="center" readingOrder="0" shrinkToFit="0" vertical="center" wrapText="1"/>
    </xf>
    <xf borderId="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4" fontId="6"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0" fillId="8" fontId="16"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8" fontId="11" numFmtId="0" xfId="0" applyAlignment="1" applyFont="1">
      <alignment horizontal="center" shrinkToFit="0" vertical="center" wrapText="1"/>
    </xf>
    <xf borderId="0" fillId="2" fontId="18"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4" fontId="18"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8" fontId="14" numFmtId="0" xfId="0" applyAlignment="1" applyFont="1">
      <alignment horizontal="center" readingOrder="0" shrinkToFit="0" vertical="center" wrapText="1"/>
    </xf>
    <xf borderId="2" fillId="3" fontId="23" numFmtId="0" xfId="0" applyAlignment="1" applyBorder="1" applyFont="1">
      <alignment horizontal="center" readingOrder="0" shrinkToFit="0" vertical="center" wrapText="1"/>
    </xf>
    <xf borderId="2" fillId="4" fontId="23" numFmtId="0" xfId="0" applyAlignment="1" applyBorder="1" applyFont="1">
      <alignment horizontal="center" readingOrder="0" shrinkToFit="0" vertical="center" wrapText="1"/>
    </xf>
    <xf borderId="2" fillId="10" fontId="24" numFmtId="0" xfId="0" applyAlignment="1" applyBorder="1" applyFont="1">
      <alignment horizontal="center" readingOrder="0" shrinkToFit="0" vertical="center" wrapText="1"/>
    </xf>
    <xf borderId="2" fillId="8" fontId="25" numFmtId="0" xfId="0" applyAlignment="1" applyBorder="1" applyFont="1">
      <alignment horizontal="center" shrinkToFit="0" vertical="center" wrapText="1"/>
    </xf>
    <xf borderId="2" fillId="5" fontId="6" numFmtId="0" xfId="0" applyAlignment="1" applyBorder="1" applyFont="1">
      <alignment horizontal="center" readingOrder="0" shrinkToFit="0" vertical="center" wrapText="1"/>
    </xf>
    <xf borderId="2" fillId="9" fontId="6" numFmtId="0" xfId="0" applyAlignment="1" applyBorder="1" applyFont="1">
      <alignment horizontal="center" readingOrder="0" shrinkToFit="0" vertical="center" wrapText="1"/>
    </xf>
    <xf borderId="2" fillId="8" fontId="13"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8" fillId="8" fontId="11" numFmtId="0" xfId="0" applyAlignment="1" applyBorder="1" applyFont="1">
      <alignment horizontal="center" vertical="center"/>
    </xf>
    <xf borderId="0" fillId="0" fontId="1"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9" fillId="8" fontId="13" numFmtId="0" xfId="0" applyAlignment="1" applyBorder="1" applyFont="1">
      <alignment horizontal="center" shrinkToFit="0" vertical="center" wrapText="1"/>
    </xf>
    <xf borderId="8" fillId="2" fontId="12"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4" fontId="12" numFmtId="0" xfId="0" applyAlignment="1" applyBorder="1" applyFont="1">
      <alignment horizontal="center" readingOrder="0" shrinkToFit="0" vertical="center" wrapText="1"/>
    </xf>
    <xf borderId="8" fillId="5" fontId="12" numFmtId="0" xfId="0" applyAlignment="1" applyBorder="1" applyFont="1">
      <alignment horizontal="center" readingOrder="0" shrinkToFit="0" vertical="center" wrapText="1"/>
    </xf>
    <xf borderId="8" fillId="5" fontId="12" numFmtId="10" xfId="0" applyAlignment="1" applyBorder="1" applyFont="1" applyNumberFormat="1">
      <alignment horizontal="center" readingOrder="0" shrinkToFit="0" vertical="center" wrapText="1"/>
    </xf>
    <xf borderId="8" fillId="8" fontId="14" numFmtId="0" xfId="0" applyAlignment="1" applyBorder="1" applyFont="1">
      <alignment horizontal="center" readingOrder="0" shrinkToFit="0" vertical="center" wrapText="1"/>
    </xf>
    <xf borderId="8" fillId="10" fontId="14" numFmtId="0" xfId="0" applyAlignment="1" applyBorder="1" applyFont="1">
      <alignment horizontal="center" readingOrder="0" shrinkToFit="0" vertical="center" wrapText="1"/>
    </xf>
    <xf borderId="8" fillId="11" fontId="12" numFmtId="0" xfId="0" applyAlignment="1" applyBorder="1" applyFont="1">
      <alignment horizontal="center" readingOrder="0" shrinkToFit="0" vertical="center" wrapText="1"/>
    </xf>
    <xf borderId="8" fillId="8" fontId="12" numFmtId="10" xfId="0" applyAlignment="1" applyBorder="1" applyFont="1" applyNumberFormat="1">
      <alignment horizontal="center" readingOrder="0" shrinkToFit="0" vertical="center" wrapText="1"/>
    </xf>
    <xf borderId="8" fillId="12" fontId="12" numFmtId="0" xfId="0" applyAlignment="1" applyBorder="1" applyFont="1">
      <alignment horizontal="center" readingOrder="0" shrinkToFit="0" vertical="center" wrapText="1"/>
    </xf>
    <xf borderId="1" fillId="0" fontId="26" numFmtId="0" xfId="0" applyAlignment="1" applyBorder="1" applyFont="1">
      <alignment horizontal="center" readingOrder="0" vertical="center"/>
    </xf>
    <xf borderId="1" fillId="0" fontId="27" numFmtId="0" xfId="0" applyAlignment="1" applyBorder="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3" fontId="1" numFmtId="0" xfId="0" applyAlignment="1" applyBorder="1" applyFill="1" applyFont="1">
      <alignment horizontal="center" readingOrder="0" shrinkToFit="0" vertical="center" wrapText="1"/>
    </xf>
    <xf borderId="8" fillId="13" fontId="1" numFmtId="0" xfId="0" applyAlignment="1" applyBorder="1" applyFont="1">
      <alignment horizontal="center" readingOrder="0" shrinkToFit="0" vertical="center" wrapText="1"/>
    </xf>
    <xf borderId="9" fillId="13" fontId="1" numFmtId="0" xfId="0" applyAlignment="1" applyBorder="1" applyFont="1">
      <alignment horizontal="center" readingOrder="0" shrinkToFit="0" vertical="center" wrapText="1"/>
    </xf>
    <xf borderId="7" fillId="9" fontId="1" numFmtId="0" xfId="0" applyAlignment="1" applyBorder="1" applyFont="1">
      <alignment horizontal="center" readingOrder="0"/>
    </xf>
    <xf borderId="4" fillId="14" fontId="1" numFmtId="0" xfId="0" applyAlignment="1" applyBorder="1" applyFill="1" applyFont="1">
      <alignment horizontal="center" readingOrder="0" shrinkToFit="0" vertical="center" wrapText="1"/>
    </xf>
    <xf borderId="5" fillId="14" fontId="1" numFmtId="0" xfId="0" applyAlignment="1" applyBorder="1" applyFont="1">
      <alignment horizontal="center" readingOrder="0" shrinkToFit="0" vertical="center" wrapText="1"/>
    </xf>
    <xf borderId="6" fillId="14" fontId="1" numFmtId="0" xfId="0" applyAlignment="1" applyBorder="1" applyFont="1">
      <alignment horizontal="center" readingOrder="0" shrinkToFit="0" vertical="center" wrapText="1"/>
    </xf>
    <xf borderId="4" fillId="11" fontId="1" numFmtId="0" xfId="0" applyAlignment="1" applyBorder="1" applyFont="1">
      <alignment horizontal="center" readingOrder="0" shrinkToFit="0" vertical="center" wrapText="1"/>
    </xf>
    <xf borderId="5" fillId="11" fontId="1" numFmtId="0" xfId="0" applyAlignment="1" applyBorder="1" applyFont="1">
      <alignment horizontal="center" readingOrder="0" shrinkToFit="0" vertical="center" wrapText="1"/>
    </xf>
    <xf borderId="6" fillId="11" fontId="1" numFmtId="0" xfId="0" applyAlignment="1" applyBorder="1" applyFont="1">
      <alignment horizontal="center" readingOrder="0" shrinkToFit="0" vertical="center" wrapText="1"/>
    </xf>
    <xf borderId="7" fillId="11" fontId="1" numFmtId="0" xfId="0" applyAlignment="1" applyBorder="1" applyFont="1">
      <alignment horizontal="center" readingOrder="0" shrinkToFit="0" vertical="center" wrapText="1"/>
    </xf>
    <xf borderId="0" fillId="0" fontId="28" numFmtId="0" xfId="0" applyFont="1"/>
    <xf borderId="0" fillId="0" fontId="29" numFmtId="0" xfId="0" applyAlignment="1" applyFont="1">
      <alignment readingOrder="0" shrinkToFit="0" vertical="bottom" wrapText="0"/>
    </xf>
    <xf borderId="0" fillId="0" fontId="29" numFmtId="0" xfId="0" applyAlignment="1" applyFont="1">
      <alignment shrinkToFit="0" vertical="bottom" wrapText="0"/>
    </xf>
    <xf borderId="7" fillId="15" fontId="29" numFmtId="0" xfId="0" applyAlignment="1" applyBorder="1" applyFill="1" applyFont="1">
      <alignment horizontal="center" readingOrder="0" shrinkToFit="0" vertical="bottom" wrapText="0"/>
    </xf>
    <xf borderId="5" fillId="15" fontId="6" numFmtId="0" xfId="0" applyAlignment="1" applyBorder="1" applyFont="1">
      <alignment horizontal="center" readingOrder="0" shrinkToFit="0" vertical="bottom" wrapText="0"/>
    </xf>
    <xf borderId="0" fillId="6" fontId="30"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17"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15" fillId="7" fontId="6" numFmtId="0" xfId="0" applyAlignment="1" applyBorder="1" applyFont="1">
      <alignment horizontal="center" readingOrder="0" shrinkToFit="0" vertical="center" wrapText="1"/>
    </xf>
    <xf borderId="0" fillId="0" fontId="29" numFmtId="0" xfId="0" applyAlignment="1" applyFont="1">
      <alignment shrinkToFit="0" vertical="bottom" wrapText="1"/>
    </xf>
    <xf borderId="0" fillId="0" fontId="1" numFmtId="0" xfId="0" applyAlignment="1" applyFont="1">
      <alignment shrinkToFit="0" wrapText="1"/>
    </xf>
    <xf borderId="1" fillId="16" fontId="6" numFmtId="0" xfId="0" applyAlignment="1" applyBorder="1" applyFill="1" applyFont="1">
      <alignment horizontal="center" readingOrder="0" shrinkToFit="0" vertical="center" wrapText="1"/>
    </xf>
    <xf borderId="2" fillId="16" fontId="6" numFmtId="0" xfId="0" applyAlignment="1" applyBorder="1" applyFont="1">
      <alignment horizontal="center" readingOrder="0" shrinkToFit="0" vertical="center" wrapText="1"/>
    </xf>
    <xf borderId="2" fillId="16" fontId="6" numFmtId="49" xfId="0" applyAlignment="1" applyBorder="1" applyFont="1" applyNumberFormat="1">
      <alignment horizontal="center" readingOrder="0" shrinkToFit="0" vertical="center" wrapText="1"/>
    </xf>
    <xf borderId="3" fillId="16" fontId="6" numFmtId="0" xfId="0" applyAlignment="1" applyBorder="1" applyFont="1">
      <alignment horizontal="center" readingOrder="0" shrinkToFit="0" vertical="center" wrapText="1"/>
    </xf>
    <xf borderId="7" fillId="16" fontId="6" numFmtId="0" xfId="0" applyAlignment="1" applyBorder="1" applyFont="1">
      <alignment horizontal="center" readingOrder="0" shrinkToFit="0" vertical="center" wrapText="0"/>
    </xf>
    <xf borderId="8" fillId="16" fontId="6" numFmtId="0" xfId="0" applyAlignment="1" applyBorder="1" applyFont="1">
      <alignment horizontal="center" readingOrder="0" shrinkToFit="0" vertical="center" wrapText="0"/>
    </xf>
    <xf borderId="8" fillId="16" fontId="6" numFmtId="0" xfId="0" applyAlignment="1" applyBorder="1" applyFont="1">
      <alignment horizontal="center" readingOrder="0" vertical="center"/>
    </xf>
    <xf borderId="8" fillId="16" fontId="6" numFmtId="0" xfId="0" applyAlignment="1" applyBorder="1" applyFont="1">
      <alignment horizontal="center" readingOrder="0" shrinkToFit="0" vertical="center" wrapText="1"/>
    </xf>
    <xf borderId="9" fillId="16" fontId="6" numFmtId="0" xfId="0" applyAlignment="1" applyBorder="1" applyFont="1">
      <alignment horizontal="center" readingOrder="0" vertical="center"/>
    </xf>
    <xf borderId="0" fillId="0" fontId="29" numFmtId="0" xfId="0" applyAlignment="1" applyFont="1">
      <alignment readingOrder="0" shrinkToFit="0" vertical="bottom" wrapText="0"/>
    </xf>
    <xf borderId="1" fillId="0" fontId="31" numFmtId="0" xfId="0" applyAlignment="1" applyBorder="1" applyFont="1">
      <alignment horizontal="center" readingOrder="0" vertical="center"/>
    </xf>
    <xf borderId="10" fillId="0" fontId="3" numFmtId="0" xfId="0" applyBorder="1" applyFont="1"/>
    <xf borderId="11" fillId="0" fontId="3" numFmtId="0" xfId="0" applyBorder="1" applyFont="1"/>
    <xf borderId="0" fillId="0" fontId="32" numFmtId="0" xfId="0" applyAlignment="1" applyFont="1">
      <alignment horizontal="center" readingOrder="0" vertical="center"/>
    </xf>
    <xf borderId="0" fillId="7" fontId="8" numFmtId="0" xfId="0" applyAlignment="1" applyFont="1">
      <alignment horizontal="center" readingOrder="0" vertical="center"/>
    </xf>
    <xf borderId="15" fillId="7" fontId="8" numFmtId="0" xfId="0" applyAlignment="1" applyBorder="1" applyFont="1">
      <alignment horizontal="center" readingOrder="0" shrinkToFit="0" vertical="center" wrapText="1"/>
    </xf>
    <xf borderId="2" fillId="8" fontId="11" numFmtId="0" xfId="0" applyAlignment="1" applyBorder="1" applyFont="1">
      <alignment horizontal="center" shrinkToFit="0" vertical="center" wrapText="1"/>
    </xf>
    <xf borderId="2" fillId="8" fontId="11" numFmtId="10" xfId="0" applyAlignment="1" applyBorder="1" applyFont="1" applyNumberFormat="1">
      <alignment horizontal="center" shrinkToFit="0" vertical="center" wrapText="1"/>
    </xf>
    <xf borderId="3" fillId="12" fontId="12"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2" fillId="8" fontId="11" numFmtId="10" xfId="0" applyAlignment="1" applyBorder="1" applyFont="1" applyNumberFormat="1">
      <alignment horizontal="center" readingOrder="0" shrinkToFit="0" vertical="center" wrapText="1"/>
    </xf>
    <xf borderId="3" fillId="8" fontId="11" numFmtId="10"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shrinkToFit="0" vertical="center" wrapText="1"/>
    </xf>
    <xf borderId="0" fillId="8" fontId="11" numFmtId="10" xfId="0" applyAlignment="1" applyFont="1" applyNumberFormat="1">
      <alignment horizontal="center" shrinkToFit="0" vertical="center" wrapText="1"/>
    </xf>
    <xf borderId="11" fillId="12" fontId="12"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0" fillId="8" fontId="11" numFmtId="10" xfId="0" applyAlignment="1" applyFont="1" applyNumberFormat="1">
      <alignment horizontal="center" readingOrder="0" shrinkToFit="0" vertical="center" wrapText="1"/>
    </xf>
    <xf borderId="11" fillId="8" fontId="11" numFmtId="10" xfId="0" applyAlignment="1" applyBorder="1" applyFont="1" applyNumberFormat="1">
      <alignment horizontal="center" readingOrder="0" shrinkToFit="0" vertical="center" wrapText="1"/>
    </xf>
    <xf borderId="10" fillId="8" fontId="16"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10" xfId="0" applyAlignment="1" applyBorder="1" applyFont="1" applyNumberFormat="1">
      <alignment horizontal="center" readingOrder="0" shrinkToFit="0" vertical="center" wrapText="1"/>
    </xf>
    <xf borderId="6" fillId="8" fontId="11" numFmtId="10" xfId="0" applyAlignment="1" applyBorder="1" applyFont="1" applyNumberFormat="1">
      <alignment horizontal="center" readingOrder="0" shrinkToFit="0" vertical="center" wrapText="1"/>
    </xf>
    <xf borderId="0" fillId="0" fontId="10" numFmtId="0" xfId="0" applyAlignment="1" applyFont="1">
      <alignment horizontal="center" readingOrder="0" vertical="center"/>
    </xf>
    <xf borderId="0" fillId="0" fontId="16" numFmtId="0" xfId="0" applyAlignment="1" applyFont="1">
      <alignment horizontal="center" vertical="center"/>
    </xf>
    <xf borderId="0" fillId="0" fontId="32" numFmtId="0" xfId="0" applyAlignment="1" applyFont="1">
      <alignment horizontal="center" readingOrder="0" shrinkToFit="0" vertical="center" wrapText="1"/>
    </xf>
    <xf borderId="0" fillId="0" fontId="32" numFmtId="0" xfId="0" applyAlignment="1" applyFont="1">
      <alignment horizontal="center" shrinkToFit="0" vertical="center" wrapText="1"/>
    </xf>
    <xf borderId="0" fillId="0" fontId="16" numFmtId="0" xfId="0" applyAlignment="1" applyFont="1">
      <alignment horizontal="center" readingOrder="0" vertical="center"/>
    </xf>
    <xf borderId="10" fillId="8" fontId="20"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0" fontId="11" numFmtId="10"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5" fillId="8" fontId="6" numFmtId="0" xfId="0" applyAlignment="1" applyBorder="1" applyFont="1">
      <alignment horizontal="center" readingOrder="0" shrinkToFit="0" vertical="center" wrapText="1"/>
    </xf>
    <xf borderId="5" fillId="8" fontId="11" numFmtId="0" xfId="0" applyAlignment="1" applyBorder="1" applyFont="1">
      <alignment horizontal="center" shrinkToFit="0" vertical="center" wrapText="1"/>
    </xf>
    <xf borderId="5" fillId="8" fontId="11" numFmtId="10" xfId="0" applyAlignment="1" applyBorder="1" applyFont="1" applyNumberFormat="1">
      <alignment horizontal="center" shrinkToFit="0" vertical="center" wrapText="1"/>
    </xf>
    <xf borderId="6" fillId="12" fontId="12" numFmtId="0" xfId="0" applyAlignment="1" applyBorder="1" applyFont="1">
      <alignment horizontal="center" readingOrder="0" shrinkToFit="0" vertical="center" wrapText="1"/>
    </xf>
    <xf borderId="0" fillId="0" fontId="1" numFmtId="0" xfId="0" applyAlignment="1" applyFont="1">
      <alignment horizontal="center"/>
    </xf>
    <xf borderId="0" fillId="0" fontId="1" numFmtId="0" xfId="0" applyAlignment="1" applyFont="1">
      <alignment horizontal="center" readingOrder="0"/>
    </xf>
    <xf borderId="0" fillId="0" fontId="33" numFmtId="0" xfId="0" applyAlignment="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vertical="center"/>
    </xf>
    <xf borderId="0" fillId="0" fontId="11" numFmtId="10" xfId="0" applyAlignment="1" applyFont="1" applyNumberFormat="1">
      <alignment horizontal="center" vertical="center"/>
    </xf>
    <xf borderId="0" fillId="0" fontId="22" numFmtId="0" xfId="0" applyAlignment="1" applyFont="1">
      <alignment horizontal="center" readingOrder="0" vertical="center"/>
    </xf>
    <xf borderId="0" fillId="0" fontId="22" numFmtId="0" xfId="0" applyAlignment="1" applyFont="1">
      <alignment horizontal="center" vertical="center"/>
    </xf>
    <xf borderId="0" fillId="0" fontId="22" numFmtId="10" xfId="0" applyAlignment="1" applyFont="1" applyNumberFormat="1">
      <alignment horizontal="center" vertical="center"/>
    </xf>
    <xf borderId="0" fillId="0" fontId="22" numFmtId="0" xfId="0" applyAlignment="1" applyFont="1">
      <alignment horizontal="center" vertical="center"/>
    </xf>
    <xf borderId="0" fillId="0" fontId="33" numFmtId="0" xfId="0" applyAlignment="1" applyFont="1">
      <alignment horizontal="center" readingOrder="0" shrinkToFit="0" vertical="center" wrapText="1"/>
    </xf>
    <xf borderId="7" fillId="0" fontId="34" numFmtId="0" xfId="0" applyAlignment="1" applyBorder="1" applyFont="1">
      <alignment horizontal="center" readingOrder="0"/>
    </xf>
    <xf borderId="0" fillId="0" fontId="34" numFmtId="0" xfId="0" applyAlignment="1" applyFont="1">
      <alignment horizontal="center" readingOrder="0"/>
    </xf>
    <xf borderId="0" fillId="0" fontId="35" numFmtId="0" xfId="0" applyAlignment="1" applyFont="1">
      <alignment horizontal="center" readingOrder="0" shrinkToFit="0" vertical="center" wrapText="0"/>
    </xf>
    <xf borderId="7" fillId="0" fontId="35" numFmtId="0" xfId="0" applyAlignment="1" applyBorder="1" applyFont="1">
      <alignment horizontal="center" readingOrder="0" shrinkToFit="0" vertical="center" wrapText="0"/>
    </xf>
    <xf borderId="7" fillId="0" fontId="36" numFmtId="0" xfId="0" applyAlignment="1" applyBorder="1" applyFont="1">
      <alignment horizontal="center" readingOrder="0" shrinkToFit="0" vertical="bottom" wrapText="0"/>
    </xf>
    <xf borderId="8" fillId="0" fontId="36" numFmtId="0" xfId="0" applyAlignment="1" applyBorder="1" applyFont="1">
      <alignment horizontal="center" readingOrder="0" shrinkToFit="0" vertical="bottom" wrapText="0"/>
    </xf>
    <xf borderId="9" fillId="0" fontId="36" numFmtId="0" xfId="0" applyAlignment="1" applyBorder="1" applyFont="1">
      <alignment horizontal="center" readingOrder="0" shrinkToFit="0" vertical="bottom" wrapText="0"/>
    </xf>
    <xf borderId="0" fillId="0" fontId="36" numFmtId="0" xfId="0" applyAlignment="1" applyFont="1">
      <alignment horizontal="center" readingOrder="0" shrinkToFit="0" vertical="bottom" wrapText="0"/>
    </xf>
    <xf borderId="1" fillId="0" fontId="36" numFmtId="0" xfId="0" applyAlignment="1" applyBorder="1" applyFont="1">
      <alignment horizontal="center" readingOrder="0" shrinkToFit="0" vertical="bottom" wrapText="0"/>
    </xf>
    <xf borderId="2" fillId="0" fontId="36" numFmtId="0" xfId="0" applyAlignment="1" applyBorder="1" applyFont="1">
      <alignment horizontal="center" readingOrder="0" shrinkToFit="0" vertical="bottom" wrapText="0"/>
    </xf>
    <xf borderId="3" fillId="0" fontId="36" numFmtId="0" xfId="0" applyAlignment="1" applyBorder="1" applyFont="1">
      <alignment horizontal="center" readingOrder="0" shrinkToFit="0" vertical="bottom" wrapText="0"/>
    </xf>
    <xf borderId="7" fillId="0" fontId="36" numFmtId="0" xfId="0" applyAlignment="1" applyBorder="1" applyFont="1">
      <alignment horizontal="center" readingOrder="0" shrinkToFit="0" vertical="center" wrapText="0"/>
    </xf>
    <xf borderId="8" fillId="0" fontId="36" numFmtId="0" xfId="0" applyAlignment="1" applyBorder="1" applyFont="1">
      <alignment horizontal="center" readingOrder="0" shrinkToFit="0" vertical="center" wrapText="0"/>
    </xf>
    <xf borderId="9" fillId="0" fontId="36" numFmtId="0" xfId="0" applyAlignment="1" applyBorder="1" applyFont="1">
      <alignment horizontal="center" readingOrder="0" shrinkToFit="0" vertical="center" wrapText="0"/>
    </xf>
    <xf borderId="0" fillId="0" fontId="36" numFmtId="0" xfId="0" applyAlignment="1" applyFont="1">
      <alignment readingOrder="0" shrinkToFit="0" vertical="bottom" wrapText="0"/>
    </xf>
    <xf borderId="10" fillId="0" fontId="36" numFmtId="0" xfId="0" applyAlignment="1" applyBorder="1" applyFont="1">
      <alignment readingOrder="0" shrinkToFit="0" vertical="bottom" wrapText="0"/>
    </xf>
    <xf borderId="0" fillId="0" fontId="36" numFmtId="0" xfId="0" applyAlignment="1" applyFont="1">
      <alignment horizontal="center" readingOrder="0" shrinkToFit="0" vertical="top" wrapText="0"/>
    </xf>
    <xf borderId="11" fillId="0" fontId="36" numFmtId="0" xfId="0" applyAlignment="1" applyBorder="1" applyFont="1">
      <alignment horizontal="center" readingOrder="0" shrinkToFit="0" vertical="top" wrapText="0"/>
    </xf>
    <xf borderId="1" fillId="0" fontId="36" numFmtId="0" xfId="0" applyAlignment="1" applyBorder="1" applyFont="1">
      <alignment readingOrder="0" shrinkToFit="0" vertical="bottom" wrapText="0"/>
    </xf>
    <xf borderId="2" fillId="0" fontId="36" numFmtId="0" xfId="0" applyAlignment="1" applyBorder="1" applyFont="1">
      <alignment horizontal="center" readingOrder="0" shrinkToFit="0" vertical="top" wrapText="0"/>
    </xf>
    <xf borderId="3" fillId="0" fontId="36" numFmtId="0" xfId="0" applyAlignment="1" applyBorder="1" applyFont="1">
      <alignment horizontal="center" readingOrder="0" shrinkToFit="0" vertical="top" wrapText="0"/>
    </xf>
    <xf borderId="2" fillId="0" fontId="36" numFmtId="1" xfId="0" applyAlignment="1" applyBorder="1" applyFont="1" applyNumberFormat="1">
      <alignment horizontal="center" readingOrder="0" shrinkToFit="0" vertical="top" wrapText="0"/>
    </xf>
    <xf borderId="3" fillId="0" fontId="36" numFmtId="1" xfId="0" applyAlignment="1" applyBorder="1" applyFont="1" applyNumberFormat="1">
      <alignment horizontal="center" readingOrder="0" shrinkToFit="0" vertical="top" wrapText="0"/>
    </xf>
    <xf borderId="0" fillId="0" fontId="36" numFmtId="1" xfId="0" applyAlignment="1" applyFont="1" applyNumberFormat="1">
      <alignment horizontal="center" readingOrder="0" shrinkToFit="0" vertical="top" wrapText="0"/>
    </xf>
    <xf borderId="11" fillId="0" fontId="36" numFmtId="1" xfId="0" applyAlignment="1" applyBorder="1" applyFont="1" applyNumberFormat="1">
      <alignment horizontal="center" readingOrder="0" shrinkToFit="0" vertical="top" wrapText="0"/>
    </xf>
    <xf borderId="4" fillId="0" fontId="36" numFmtId="0" xfId="0" applyAlignment="1" applyBorder="1" applyFont="1">
      <alignment readingOrder="0" shrinkToFit="0" vertical="bottom" wrapText="0"/>
    </xf>
    <xf borderId="5" fillId="0" fontId="36" numFmtId="0" xfId="0" applyAlignment="1" applyBorder="1" applyFont="1">
      <alignment horizontal="center" readingOrder="0" shrinkToFit="0" vertical="top" wrapText="0"/>
    </xf>
    <xf borderId="6" fillId="0" fontId="36" numFmtId="0" xfId="0" applyAlignment="1" applyBorder="1" applyFont="1">
      <alignment horizontal="center" readingOrder="0" shrinkToFit="0" vertical="top" wrapText="0"/>
    </xf>
    <xf borderId="5" fillId="0" fontId="36" numFmtId="1" xfId="0" applyAlignment="1" applyBorder="1" applyFont="1" applyNumberFormat="1">
      <alignment horizontal="center" readingOrder="0" shrinkToFit="0" vertical="top" wrapText="0"/>
    </xf>
    <xf borderId="6" fillId="0" fontId="36" numFmtId="1" xfId="0" applyAlignment="1" applyBorder="1" applyFont="1" applyNumberFormat="1">
      <alignment horizontal="center" readingOrder="0" shrinkToFit="0" vertical="top" wrapText="0"/>
    </xf>
    <xf borderId="0" fillId="0" fontId="36" numFmtId="0" xfId="0" applyAlignment="1" applyFont="1">
      <alignment shrinkToFit="0" vertical="bottom" wrapText="0"/>
    </xf>
    <xf borderId="0" fillId="0" fontId="37" numFmtId="0" xfId="0" applyAlignment="1" applyFont="1">
      <alignment horizontal="center" readingOrder="0" shrinkToFit="0" vertical="bottom" wrapText="0"/>
    </xf>
    <xf borderId="0" fillId="0" fontId="36" numFmtId="0" xfId="0" applyAlignment="1" applyFont="1">
      <alignment horizontal="right" readingOrder="0" shrinkToFit="0" vertical="bottom" wrapText="0"/>
    </xf>
    <xf borderId="0" fillId="0" fontId="36"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35" numFmtId="0" xfId="0" applyAlignment="1" applyBorder="1" applyFont="1">
      <alignment horizontal="center" readingOrder="0" shrinkToFit="0" vertical="center" wrapText="0"/>
    </xf>
    <xf borderId="0" fillId="0" fontId="4" numFmtId="0" xfId="0" applyAlignment="1" applyFont="1">
      <alignment horizontal="center" readingOrder="0"/>
    </xf>
    <xf borderId="0" fillId="0" fontId="22" numFmtId="10" xfId="0" applyAlignment="1" applyFont="1" applyNumberFormat="1">
      <alignment horizontal="center" readingOrder="0"/>
    </xf>
    <xf borderId="2" fillId="0" fontId="36" numFmtId="2" xfId="0" applyAlignment="1" applyBorder="1" applyFont="1" applyNumberFormat="1">
      <alignment horizontal="center" readingOrder="0" shrinkToFit="0" vertical="top" wrapText="0"/>
    </xf>
    <xf borderId="3" fillId="0" fontId="36" numFmtId="2" xfId="0" applyAlignment="1" applyBorder="1" applyFont="1" applyNumberFormat="1">
      <alignment horizontal="center" readingOrder="0" shrinkToFit="0" vertical="top" wrapText="0"/>
    </xf>
    <xf borderId="0" fillId="0" fontId="36" numFmtId="2" xfId="0" applyAlignment="1" applyFont="1" applyNumberFormat="1">
      <alignment horizontal="center" readingOrder="0" shrinkToFit="0" vertical="top" wrapText="0"/>
    </xf>
    <xf borderId="11" fillId="0" fontId="36" numFmtId="2" xfId="0" applyAlignment="1" applyBorder="1" applyFont="1" applyNumberFormat="1">
      <alignment horizontal="center" readingOrder="0" shrinkToFit="0" vertical="top" wrapText="0"/>
    </xf>
    <xf borderId="5" fillId="0" fontId="36" numFmtId="2" xfId="0" applyAlignment="1" applyBorder="1" applyFont="1" applyNumberFormat="1">
      <alignment horizontal="center" readingOrder="0" shrinkToFit="0" vertical="top" wrapText="0"/>
    </xf>
    <xf borderId="6" fillId="0" fontId="36" numFmtId="2" xfId="0" applyAlignment="1" applyBorder="1" applyFont="1" applyNumberFormat="1">
      <alignment horizontal="center" readingOrder="0" shrinkToFit="0" vertical="top" wrapText="0"/>
    </xf>
    <xf borderId="15" fillId="0" fontId="35" numFmtId="0" xfId="0" applyAlignment="1" applyBorder="1" applyFont="1">
      <alignment horizontal="center" readingOrder="0" shrinkToFit="0" vertical="center" wrapText="0"/>
    </xf>
    <xf borderId="0" fillId="0" fontId="26" numFmtId="0" xfId="0" applyAlignment="1" applyFont="1">
      <alignment horizontal="center" readingOrder="0" vertical="center"/>
    </xf>
    <xf borderId="18" fillId="9" fontId="1" numFmtId="0" xfId="0" applyAlignment="1" applyBorder="1" applyFont="1">
      <alignment horizontal="center" readingOrder="0" shrinkToFit="0" vertical="center" wrapText="1"/>
    </xf>
    <xf borderId="19" fillId="9" fontId="1" numFmtId="0" xfId="0" applyAlignment="1" applyBorder="1" applyFont="1">
      <alignment horizontal="center" readingOrder="0" shrinkToFit="0" vertical="center" wrapText="1"/>
    </xf>
    <xf borderId="20" fillId="9"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38" numFmtId="0" xfId="0" applyAlignment="1" applyBorder="1" applyFont="1">
      <alignment horizontal="center" readingOrder="0" shrinkToFit="0" vertical="center" wrapText="1"/>
    </xf>
    <xf borderId="22" fillId="0" fontId="39"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5" fillId="0" fontId="40"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ATAQUES DETECTADAS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I'!$H$144:$H$145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I'!$N$149:$N$150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Snort'!$K$27:$K$28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Snort'!$L$27:$L$28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Snort'!$M$27:$M$28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Snort'!$N$27:$N$28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Snort'!$R$27:$R$28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Snort'!$S$27:$S$28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Snort'!$T$27:$T$28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Snort'!$U$27:$U$28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Resultados II - Snort'!$Y$31:$AB$31</c:f>
            </c:strRef>
          </c:cat>
          <c:val>
            <c:numRef>
              <c:f>'(D) - Resultados II - Snort'!$Y$48:$AB$48</c:f>
              <c:numCache/>
            </c:numRef>
          </c:val>
          <c:smooth val="0"/>
        </c:ser>
        <c:axId val="675147888"/>
        <c:axId val="245465481"/>
      </c:lineChart>
      <c:catAx>
        <c:axId val="6751478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5465481"/>
      </c:catAx>
      <c:valAx>
        <c:axId val="245465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514788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 DETECTADAS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I'!$P$144:$P$145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Snort'!$J$10:$J$22</c:f>
            </c:strRef>
          </c:cat>
          <c:val>
            <c:numRef>
              <c:f>'(D) - Resultados II - Snort'!$O$10:$O$22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(ATAQUES)</a:t>
            </a:r>
          </a:p>
        </c:rich>
      </c:tx>
      <c:overlay val="0"/>
    </c:title>
    <c:plotArea>
      <c:layout/>
      <c:pieChart>
        <c:varyColors val="1"/>
        <c:ser>
          <c:idx val="0"/>
          <c:order val="0"/>
          <c:tx>
            <c:strRef>
              <c:f>'(D) - Resultados II - Snort'!$V$8:$V$9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Snort'!$Q$10:$Q$22</c:f>
            </c:strRef>
          </c:cat>
          <c:val>
            <c:numRef>
              <c:f>'(D) - Resultados II - Snort'!$V$10:$V$22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Resultados II - Snort'!$Y$31:$AB$31</c:f>
            </c:strRef>
          </c:cat>
          <c:val>
            <c:numRef>
              <c:f>'(D) - Resultados II - Snort'!$Y$49:$AB$49</c:f>
              <c:numCache/>
            </c:numRef>
          </c:val>
          <c:smooth val="0"/>
        </c:ser>
        <c:axId val="2103099896"/>
        <c:axId val="1120959234"/>
      </c:lineChart>
      <c:catAx>
        <c:axId val="2103099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0959234"/>
      </c:catAx>
      <c:valAx>
        <c:axId val="112095923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3099896"/>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Resultados II - Snort'!$X$32:$X$44</c:f>
            </c:strRef>
          </c:cat>
          <c:val>
            <c:numRef>
              <c:f>'(D) - Resultados II - Snort'!$AE$32:$AE$44</c:f>
              <c:numCache/>
            </c:numRef>
          </c:val>
        </c:ser>
        <c:axId val="708678593"/>
        <c:axId val="1730711197"/>
      </c:barChart>
      <c:catAx>
        <c:axId val="70867859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0711197"/>
      </c:catAx>
      <c:valAx>
        <c:axId val="17307111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8678593"/>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lineChart>
        <c:ser>
          <c:idx val="0"/>
          <c:order val="0"/>
          <c:tx>
            <c:strRef>
              <c:f>'(D) - Resultados II - Snort'!$K$8:$K$9</c:f>
            </c:strRef>
          </c:tx>
          <c:spPr>
            <a:ln cmpd="sng">
              <a:solidFill>
                <a:srgbClr val="4285F4"/>
              </a:solidFill>
            </a:ln>
          </c:spPr>
          <c:marker>
            <c:symbol val="none"/>
          </c:marker>
          <c:cat>
            <c:strRef>
              <c:f>'(D) - Resultados II - Snort'!$J$10:$J$22</c:f>
            </c:strRef>
          </c:cat>
          <c:val>
            <c:numRef>
              <c:f>'(D) - Resultados II - Snort'!$K$10:$K$22</c:f>
              <c:numCache/>
            </c:numRef>
          </c:val>
          <c:smooth val="0"/>
        </c:ser>
        <c:ser>
          <c:idx val="1"/>
          <c:order val="1"/>
          <c:tx>
            <c:strRef>
              <c:f>'(D) - Resultados II - Snort'!$L$8:$L$9</c:f>
            </c:strRef>
          </c:tx>
          <c:spPr>
            <a:ln cmpd="sng">
              <a:solidFill>
                <a:srgbClr val="EA4335"/>
              </a:solidFill>
            </a:ln>
          </c:spPr>
          <c:marker>
            <c:symbol val="none"/>
          </c:marker>
          <c:cat>
            <c:strRef>
              <c:f>'(D) - Resultados II - Snort'!$J$10:$J$22</c:f>
            </c:strRef>
          </c:cat>
          <c:val>
            <c:numRef>
              <c:f>'(D) - Resultados II - Snort'!$L$10:$L$22</c:f>
              <c:numCache/>
            </c:numRef>
          </c:val>
          <c:smooth val="0"/>
        </c:ser>
        <c:ser>
          <c:idx val="2"/>
          <c:order val="2"/>
          <c:tx>
            <c:strRef>
              <c:f>'(D) - Resultados II - Snort'!$M$8:$M$9</c:f>
            </c:strRef>
          </c:tx>
          <c:spPr>
            <a:ln cmpd="sng">
              <a:solidFill>
                <a:srgbClr val="FBBC04"/>
              </a:solidFill>
            </a:ln>
          </c:spPr>
          <c:marker>
            <c:symbol val="none"/>
          </c:marker>
          <c:cat>
            <c:strRef>
              <c:f>'(D) - Resultados II - Snort'!$J$10:$J$22</c:f>
            </c:strRef>
          </c:cat>
          <c:val>
            <c:numRef>
              <c:f>'(D) - Resultados II - Snort'!$M$10:$M$22</c:f>
              <c:numCache/>
            </c:numRef>
          </c:val>
          <c:smooth val="0"/>
        </c:ser>
        <c:ser>
          <c:idx val="3"/>
          <c:order val="3"/>
          <c:tx>
            <c:strRef>
              <c:f>'(D) - Resultados II - Snort'!$N$8:$N$9</c:f>
            </c:strRef>
          </c:tx>
          <c:spPr>
            <a:ln cmpd="sng">
              <a:solidFill>
                <a:srgbClr val="34A853"/>
              </a:solidFill>
            </a:ln>
          </c:spPr>
          <c:marker>
            <c:symbol val="none"/>
          </c:marker>
          <c:cat>
            <c:strRef>
              <c:f>'(D) - Resultados II - Snort'!$J$10:$J$22</c:f>
            </c:strRef>
          </c:cat>
          <c:val>
            <c:numRef>
              <c:f>'(D) - Resultados II - Snort'!$N$10:$N$22</c:f>
              <c:numCache/>
            </c:numRef>
          </c:val>
          <c:smooth val="0"/>
        </c:ser>
        <c:axId val="820186067"/>
        <c:axId val="774959253"/>
      </c:lineChart>
      <c:catAx>
        <c:axId val="8201860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774959253"/>
      </c:catAx>
      <c:valAx>
        <c:axId val="7749592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0186067"/>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lineChart>
        <c:ser>
          <c:idx val="0"/>
          <c:order val="0"/>
          <c:tx>
            <c:strRef>
              <c:f>'(D) - Resultados II - Snort'!$R$8:$R$9</c:f>
            </c:strRef>
          </c:tx>
          <c:spPr>
            <a:ln cmpd="sng" w="19050">
              <a:solidFill>
                <a:srgbClr val="4285F4"/>
              </a:solidFill>
            </a:ln>
          </c:spPr>
          <c:marker>
            <c:symbol val="none"/>
          </c:marker>
          <c:cat>
            <c:strRef>
              <c:f>'(D) - Resultados II - Snort'!$Q$10:$Q$22</c:f>
            </c:strRef>
          </c:cat>
          <c:val>
            <c:numRef>
              <c:f>'(D) - Resultados II - Snort'!$R$10:$R$22</c:f>
              <c:numCache/>
            </c:numRef>
          </c:val>
          <c:smooth val="0"/>
        </c:ser>
        <c:ser>
          <c:idx val="1"/>
          <c:order val="1"/>
          <c:tx>
            <c:strRef>
              <c:f>'(D) - Resultados II - Snort'!$S$8:$S$9</c:f>
            </c:strRef>
          </c:tx>
          <c:spPr>
            <a:ln cmpd="sng" w="19050">
              <a:solidFill>
                <a:srgbClr val="EA4335"/>
              </a:solidFill>
            </a:ln>
          </c:spPr>
          <c:marker>
            <c:symbol val="none"/>
          </c:marker>
          <c:cat>
            <c:strRef>
              <c:f>'(D) - Resultados II - Snort'!$Q$10:$Q$22</c:f>
            </c:strRef>
          </c:cat>
          <c:val>
            <c:numRef>
              <c:f>'(D) - Resultados II - Snort'!$S$10:$S$22</c:f>
              <c:numCache/>
            </c:numRef>
          </c:val>
          <c:smooth val="0"/>
        </c:ser>
        <c:ser>
          <c:idx val="2"/>
          <c:order val="2"/>
          <c:tx>
            <c:strRef>
              <c:f>'(D) - Resultados II - Snort'!$T$8:$T$9</c:f>
            </c:strRef>
          </c:tx>
          <c:spPr>
            <a:ln cmpd="sng" w="19050">
              <a:solidFill>
                <a:srgbClr val="FBBC04"/>
              </a:solidFill>
            </a:ln>
          </c:spPr>
          <c:marker>
            <c:symbol val="none"/>
          </c:marker>
          <c:cat>
            <c:strRef>
              <c:f>'(D) - Resultados II - Snort'!$Q$10:$Q$22</c:f>
            </c:strRef>
          </c:cat>
          <c:val>
            <c:numRef>
              <c:f>'(D) - Resultados II - Snort'!$T$10:$T$22</c:f>
              <c:numCache/>
            </c:numRef>
          </c:val>
          <c:smooth val="0"/>
        </c:ser>
        <c:ser>
          <c:idx val="3"/>
          <c:order val="3"/>
          <c:tx>
            <c:strRef>
              <c:f>'(D) - Resultados II - Snort'!$U$8:$U$9</c:f>
            </c:strRef>
          </c:tx>
          <c:spPr>
            <a:ln cmpd="sng" w="19050">
              <a:solidFill>
                <a:srgbClr val="34A853"/>
              </a:solidFill>
            </a:ln>
          </c:spPr>
          <c:marker>
            <c:symbol val="none"/>
          </c:marker>
          <c:cat>
            <c:strRef>
              <c:f>'(D) - Resultados II - Snort'!$Q$10:$Q$22</c:f>
            </c:strRef>
          </c:cat>
          <c:val>
            <c:numRef>
              <c:f>'(D) - Resultados II - Snort'!$U$10:$U$22</c:f>
              <c:numCache/>
            </c:numRef>
          </c:val>
          <c:smooth val="0"/>
        </c:ser>
        <c:axId val="222503807"/>
        <c:axId val="666463347"/>
      </c:lineChart>
      <c:catAx>
        <c:axId val="2225038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666463347"/>
      </c:catAx>
      <c:valAx>
        <c:axId val="6664633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2503807"/>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areaChart>
        <c:grouping val="stacked"/>
        <c:ser>
          <c:idx val="0"/>
          <c:order val="0"/>
          <c:tx>
            <c:strRef>
              <c:f>'(D) - Resultados II - Snort'!$K$8:$K$9</c:f>
            </c:strRef>
          </c:tx>
          <c:spPr>
            <a:solidFill>
              <a:srgbClr val="4285F4">
                <a:alpha val="30000"/>
              </a:srgbClr>
            </a:solidFill>
            <a:ln cmpd="sng">
              <a:solidFill>
                <a:srgbClr val="4285F4"/>
              </a:solidFill>
            </a:ln>
          </c:spPr>
          <c:cat>
            <c:strRef>
              <c:f>'(D) - Resultados II - Snort'!$J$10:$J$22</c:f>
            </c:strRef>
          </c:cat>
          <c:val>
            <c:numRef>
              <c:f>'(D) - Resultados II - Snort'!$K$10:$K$22</c:f>
              <c:numCache/>
            </c:numRef>
          </c:val>
        </c:ser>
        <c:ser>
          <c:idx val="1"/>
          <c:order val="1"/>
          <c:tx>
            <c:strRef>
              <c:f>'(D) - Resultados II - Snort'!$L$8:$L$9</c:f>
            </c:strRef>
          </c:tx>
          <c:spPr>
            <a:solidFill>
              <a:srgbClr val="EA4335">
                <a:alpha val="30000"/>
              </a:srgbClr>
            </a:solidFill>
            <a:ln cmpd="sng">
              <a:solidFill>
                <a:srgbClr val="EA4335"/>
              </a:solidFill>
            </a:ln>
          </c:spPr>
          <c:cat>
            <c:strRef>
              <c:f>'(D) - Resultados II - Snort'!$J$10:$J$22</c:f>
            </c:strRef>
          </c:cat>
          <c:val>
            <c:numRef>
              <c:f>'(D) - Resultados II - Snort'!$L$10:$L$22</c:f>
              <c:numCache/>
            </c:numRef>
          </c:val>
        </c:ser>
        <c:ser>
          <c:idx val="2"/>
          <c:order val="2"/>
          <c:tx>
            <c:strRef>
              <c:f>'(D) - Resultados II - Snort'!$M$8:$M$9</c:f>
            </c:strRef>
          </c:tx>
          <c:spPr>
            <a:solidFill>
              <a:srgbClr val="FBBC04">
                <a:alpha val="30000"/>
              </a:srgbClr>
            </a:solidFill>
            <a:ln cmpd="sng">
              <a:solidFill>
                <a:srgbClr val="FBBC04"/>
              </a:solidFill>
            </a:ln>
          </c:spPr>
          <c:cat>
            <c:strRef>
              <c:f>'(D) - Resultados II - Snort'!$J$10:$J$22</c:f>
            </c:strRef>
          </c:cat>
          <c:val>
            <c:numRef>
              <c:f>'(D) - Resultados II - Snort'!$M$10:$M$22</c:f>
              <c:numCache/>
            </c:numRef>
          </c:val>
        </c:ser>
        <c:ser>
          <c:idx val="3"/>
          <c:order val="3"/>
          <c:tx>
            <c:strRef>
              <c:f>'(D) - Resultados II - Snort'!$N$8:$N$9</c:f>
            </c:strRef>
          </c:tx>
          <c:spPr>
            <a:solidFill>
              <a:srgbClr val="34A853">
                <a:alpha val="30000"/>
              </a:srgbClr>
            </a:solidFill>
            <a:ln cmpd="sng">
              <a:solidFill>
                <a:srgbClr val="34A853"/>
              </a:solidFill>
            </a:ln>
          </c:spPr>
          <c:cat>
            <c:strRef>
              <c:f>'(D) - Resultados II - Snort'!$J$10:$J$22</c:f>
            </c:strRef>
          </c:cat>
          <c:val>
            <c:numRef>
              <c:f>'(D) - Resultados II - Snort'!$N$10:$N$22</c:f>
              <c:numCache/>
            </c:numRef>
          </c:val>
        </c:ser>
        <c:axId val="1915945656"/>
        <c:axId val="1124845590"/>
      </c:areaChart>
      <c:catAx>
        <c:axId val="19159456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124845590"/>
      </c:catAx>
      <c:valAx>
        <c:axId val="1124845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5945656"/>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areaChart>
        <c:grouping val="stacked"/>
        <c:ser>
          <c:idx val="0"/>
          <c:order val="0"/>
          <c:tx>
            <c:strRef>
              <c:f>'(D) - Resultados II - Snort'!$R$8:$R$9</c:f>
            </c:strRef>
          </c:tx>
          <c:spPr>
            <a:solidFill>
              <a:srgbClr val="4285F4">
                <a:alpha val="30000"/>
              </a:srgbClr>
            </a:solidFill>
            <a:ln cmpd="sng" w="19050">
              <a:solidFill>
                <a:srgbClr val="4285F4"/>
              </a:solidFill>
            </a:ln>
          </c:spPr>
          <c:cat>
            <c:strRef>
              <c:f>'(D) - Resultados II - Snort'!$Q$10:$Q$22</c:f>
            </c:strRef>
          </c:cat>
          <c:val>
            <c:numRef>
              <c:f>'(D) - Resultados II - Snort'!$R$10:$R$22</c:f>
              <c:numCache/>
            </c:numRef>
          </c:val>
        </c:ser>
        <c:ser>
          <c:idx val="1"/>
          <c:order val="1"/>
          <c:tx>
            <c:strRef>
              <c:f>'(D) - Resultados II - Snort'!$S$8:$S$9</c:f>
            </c:strRef>
          </c:tx>
          <c:spPr>
            <a:solidFill>
              <a:srgbClr val="EA4335">
                <a:alpha val="30000"/>
              </a:srgbClr>
            </a:solidFill>
            <a:ln cmpd="sng" w="19050">
              <a:solidFill>
                <a:srgbClr val="EA4335"/>
              </a:solidFill>
            </a:ln>
          </c:spPr>
          <c:cat>
            <c:strRef>
              <c:f>'(D) - Resultados II - Snort'!$Q$10:$Q$22</c:f>
            </c:strRef>
          </c:cat>
          <c:val>
            <c:numRef>
              <c:f>'(D) - Resultados II - Snort'!$S$10:$S$22</c:f>
              <c:numCache/>
            </c:numRef>
          </c:val>
        </c:ser>
        <c:ser>
          <c:idx val="2"/>
          <c:order val="2"/>
          <c:tx>
            <c:strRef>
              <c:f>'(D) - Resultados II - Snort'!$T$8:$T$9</c:f>
            </c:strRef>
          </c:tx>
          <c:spPr>
            <a:solidFill>
              <a:srgbClr val="FBBC04">
                <a:alpha val="30000"/>
              </a:srgbClr>
            </a:solidFill>
            <a:ln cmpd="sng" w="19050">
              <a:solidFill>
                <a:srgbClr val="FBBC04"/>
              </a:solidFill>
            </a:ln>
          </c:spPr>
          <c:cat>
            <c:strRef>
              <c:f>'(D) - Resultados II - Snort'!$Q$10:$Q$22</c:f>
            </c:strRef>
          </c:cat>
          <c:val>
            <c:numRef>
              <c:f>'(D) - Resultados II - Snort'!$T$10:$T$22</c:f>
              <c:numCache/>
            </c:numRef>
          </c:val>
        </c:ser>
        <c:ser>
          <c:idx val="3"/>
          <c:order val="3"/>
          <c:tx>
            <c:strRef>
              <c:f>'(D) - Resultados II - Snort'!$U$8:$U$9</c:f>
            </c:strRef>
          </c:tx>
          <c:spPr>
            <a:solidFill>
              <a:srgbClr val="34A853">
                <a:alpha val="30000"/>
              </a:srgbClr>
            </a:solidFill>
            <a:ln cmpd="sng" w="19050">
              <a:solidFill>
                <a:srgbClr val="34A853"/>
              </a:solidFill>
            </a:ln>
          </c:spPr>
          <c:cat>
            <c:strRef>
              <c:f>'(D) - Resultados II - Snort'!$Q$10:$Q$22</c:f>
            </c:strRef>
          </c:cat>
          <c:val>
            <c:numRef>
              <c:f>'(D) - Resultados II - Snort'!$U$10:$U$22</c:f>
              <c:numCache/>
            </c:numRef>
          </c:val>
        </c:ser>
        <c:axId val="620033757"/>
        <c:axId val="2115001161"/>
      </c:areaChart>
      <c:catAx>
        <c:axId val="6200337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2115001161"/>
      </c:catAx>
      <c:valAx>
        <c:axId val="2115001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0033757"/>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TÉCNICAS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Snort'!$K$27:$N$27</c:f>
              <c:numCache/>
            </c:numRef>
          </c:val>
          <c:smooth val="0"/>
        </c:ser>
        <c:axId val="122344760"/>
        <c:axId val="1610477433"/>
      </c:lineChart>
      <c:catAx>
        <c:axId val="122344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0477433"/>
      </c:catAx>
      <c:valAx>
        <c:axId val="1610477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TÉCNICAS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344760"/>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ATAQUES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Snort'!$R$27:$U$27</c:f>
              <c:numCache/>
            </c:numRef>
          </c:val>
          <c:smooth val="0"/>
        </c:ser>
        <c:axId val="1641983032"/>
        <c:axId val="1018358335"/>
      </c:lineChart>
      <c:catAx>
        <c:axId val="16419830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8358335"/>
      </c:catAx>
      <c:valAx>
        <c:axId val="10183583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198303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INSTANCIAS)</a:t>
            </a:r>
          </a:p>
        </c:rich>
      </c:tx>
      <c:overlay val="0"/>
    </c:title>
    <c:plotArea>
      <c:layout/>
      <c:barChart>
        <c:barDir val="col"/>
        <c:ser>
          <c:idx val="0"/>
          <c:order val="0"/>
          <c:tx>
            <c:strRef>
              <c:f>'(D) - Resultados I'!$AD$11</c:f>
            </c:strRef>
          </c:tx>
          <c:spPr>
            <a:solidFill>
              <a:schemeClr val="accent1"/>
            </a:solidFill>
            <a:ln cmpd="sng">
              <a:solidFill>
                <a:srgbClr val="000000"/>
              </a:solidFill>
            </a:ln>
          </c:spPr>
          <c:cat>
            <c:strRef>
              <c:f>'(D) - Resultados I'!$T$12:$T$24</c:f>
            </c:strRef>
          </c:cat>
          <c:val>
            <c:numRef>
              <c:f>'(D) - Resultados I'!$AD$12:$AD$24</c:f>
              <c:numCache/>
            </c:numRef>
          </c:val>
        </c:ser>
        <c:ser>
          <c:idx val="1"/>
          <c:order val="1"/>
          <c:tx>
            <c:strRef>
              <c:f>'(D) - Resultados I'!$AF$11</c:f>
            </c:strRef>
          </c:tx>
          <c:spPr>
            <a:solidFill>
              <a:schemeClr val="accent2"/>
            </a:solidFill>
            <a:ln cmpd="sng">
              <a:solidFill>
                <a:srgbClr val="000000"/>
              </a:solidFill>
            </a:ln>
          </c:spPr>
          <c:cat>
            <c:strRef>
              <c:f>'(D) - Resultados I'!$T$12:$T$24</c:f>
            </c:strRef>
          </c:cat>
          <c:val>
            <c:numRef>
              <c:f>'(D) - Resultados I'!$AF$12:$AF$24</c:f>
              <c:numCache/>
            </c:numRef>
          </c:val>
        </c:ser>
        <c:axId val="1424955500"/>
        <c:axId val="49682994"/>
      </c:barChart>
      <c:catAx>
        <c:axId val="14249555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9682994"/>
      </c:catAx>
      <c:valAx>
        <c:axId val="496829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495550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I'!$H$149:$H$150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I'!$P$149:$P$150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ATAQUES)</a:t>
            </a:r>
          </a:p>
        </c:rich>
      </c:tx>
      <c:overlay val="0"/>
    </c:title>
    <c:plotArea>
      <c:layout/>
      <c:barChart>
        <c:barDir val="col"/>
        <c:ser>
          <c:idx val="0"/>
          <c:order val="0"/>
          <c:tx>
            <c:strRef>
              <c:f>'(D) - Resultados I'!$AD$36</c:f>
            </c:strRef>
          </c:tx>
          <c:spPr>
            <a:solidFill>
              <a:schemeClr val="accent1"/>
            </a:solidFill>
            <a:ln cmpd="sng">
              <a:solidFill>
                <a:srgbClr val="000000"/>
              </a:solidFill>
            </a:ln>
          </c:spPr>
          <c:cat>
            <c:strRef>
              <c:f>'(D) - Resultados I'!$T$12:$T$24</c:f>
            </c:strRef>
          </c:cat>
          <c:val>
            <c:numRef>
              <c:f>'(D) - Resultados I'!$AD$37:$AD$49</c:f>
              <c:numCache/>
            </c:numRef>
          </c:val>
        </c:ser>
        <c:ser>
          <c:idx val="1"/>
          <c:order val="1"/>
          <c:tx>
            <c:strRef>
              <c:f>'(D) - Resultados I'!$AE$36</c:f>
            </c:strRef>
          </c:tx>
          <c:spPr>
            <a:solidFill>
              <a:schemeClr val="accent2"/>
            </a:solidFill>
            <a:ln cmpd="sng">
              <a:solidFill>
                <a:srgbClr val="000000"/>
              </a:solidFill>
            </a:ln>
          </c:spPr>
          <c:cat>
            <c:strRef>
              <c:f>'(D) - Resultados I'!$T$12:$T$24</c:f>
            </c:strRef>
          </c:cat>
          <c:val>
            <c:numRef>
              <c:f>'(D) - Resultados I'!$AE$37:$AE$49</c:f>
              <c:numCache/>
            </c:numRef>
          </c:val>
        </c:ser>
        <c:axId val="1229821685"/>
        <c:axId val="1915597389"/>
      </c:barChart>
      <c:catAx>
        <c:axId val="12298216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5597389"/>
      </c:catAx>
      <c:valAx>
        <c:axId val="19155973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982168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DETALLADA POR TÉCNICA</a:t>
            </a:r>
          </a:p>
        </c:rich>
      </c:tx>
      <c:overlay val="0"/>
    </c:title>
    <c:plotArea>
      <c:layout/>
      <c:scatterChart>
        <c:scatterStyle val="lineMarker"/>
        <c:ser>
          <c:idx val="0"/>
          <c:order val="0"/>
          <c:tx>
            <c:strRef>
              <c:f>'(D) - Resultados I'!$AV$11</c:f>
            </c:strRef>
          </c:tx>
          <c:spPr>
            <a:ln>
              <a:noFill/>
            </a:ln>
          </c:spPr>
          <c:marker>
            <c:symbol val="circle"/>
            <c:size val="7"/>
            <c:spPr>
              <a:solidFill>
                <a:schemeClr val="accent1"/>
              </a:solidFill>
              <a:ln cmpd="sng">
                <a:solidFill>
                  <a:schemeClr val="accent1"/>
                </a:solidFill>
              </a:ln>
            </c:spPr>
          </c:marker>
          <c:xVal>
            <c:numRef>
              <c:f>'(D) - Resultados I'!$AS$12:$AS$87</c:f>
            </c:numRef>
          </c:xVal>
          <c:yVal>
            <c:numRef>
              <c:f>'(D) - Resultados I'!$AV$12:$AV$87</c:f>
              <c:numCache/>
            </c:numRef>
          </c:yVal>
        </c:ser>
        <c:ser>
          <c:idx val="1"/>
          <c:order val="1"/>
          <c:tx>
            <c:strRef>
              <c:f>'(D) - Resultados I'!$AX$11</c:f>
            </c:strRef>
          </c:tx>
          <c:spPr>
            <a:ln>
              <a:noFill/>
            </a:ln>
          </c:spPr>
          <c:marker>
            <c:symbol val="circle"/>
            <c:size val="7"/>
            <c:spPr>
              <a:solidFill>
                <a:schemeClr val="accent2"/>
              </a:solidFill>
              <a:ln cmpd="sng">
                <a:solidFill>
                  <a:schemeClr val="accent2"/>
                </a:solidFill>
              </a:ln>
            </c:spPr>
          </c:marker>
          <c:xVal>
            <c:numRef>
              <c:f>'(D) - Resultados I'!$AS$12:$AS$87</c:f>
            </c:numRef>
          </c:xVal>
          <c:yVal>
            <c:numRef>
              <c:f>'(D) - Resultados I'!$AX$12:$AX$87</c:f>
              <c:numCache/>
            </c:numRef>
          </c:yVal>
        </c:ser>
        <c:dLbls>
          <c:showLegendKey val="0"/>
          <c:showVal val="0"/>
          <c:showCatName val="0"/>
          <c:showSerName val="0"/>
          <c:showPercent val="0"/>
          <c:showBubbleSize val="0"/>
        </c:dLbls>
        <c:axId val="1158276162"/>
        <c:axId val="1811294517"/>
      </c:scatterChart>
      <c:valAx>
        <c:axId val="11582761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DETECCIÓN 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1294517"/>
      </c:valAx>
      <c:valAx>
        <c:axId val="1811294517"/>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827616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I'!$J$149:$J$150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I'!$L$149:$L$150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2C658A6A-3E7C-41F7-872D-4D4C1E287624}">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0" Type="http://schemas.openxmlformats.org/officeDocument/2006/relationships/chart" Target="../charts/chart29.xml"/><Relationship Id="rId11" Type="http://schemas.openxmlformats.org/officeDocument/2006/relationships/chart" Target="../charts/chart20.xml"/><Relationship Id="rId10" Type="http://schemas.microsoft.com/office/2014/relationships/chartEx" Target="../charts/chartEx1.xml"/><Relationship Id="rId13" Type="http://schemas.openxmlformats.org/officeDocument/2006/relationships/chart" Target="../charts/chart22.xml"/><Relationship Id="rId12" Type="http://schemas.openxmlformats.org/officeDocument/2006/relationships/chart" Target="../charts/chart21.xml"/><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9" Type="http://schemas.openxmlformats.org/officeDocument/2006/relationships/chart" Target="../charts/chart19.xml"/><Relationship Id="rId15" Type="http://schemas.openxmlformats.org/officeDocument/2006/relationships/chart" Target="../charts/chart24.xml"/><Relationship Id="rId14" Type="http://schemas.openxmlformats.org/officeDocument/2006/relationships/chart" Target="../charts/chart23.xml"/><Relationship Id="rId17" Type="http://schemas.openxmlformats.org/officeDocument/2006/relationships/chart" Target="../charts/chart26.xml"/><Relationship Id="rId16" Type="http://schemas.openxmlformats.org/officeDocument/2006/relationships/chart" Target="../charts/chart25.xml"/><Relationship Id="rId5" Type="http://schemas.openxmlformats.org/officeDocument/2006/relationships/chart" Target="../charts/chart15.xml"/><Relationship Id="rId19" Type="http://schemas.openxmlformats.org/officeDocument/2006/relationships/chart" Target="../charts/chart28.xml"/><Relationship Id="rId6" Type="http://schemas.openxmlformats.org/officeDocument/2006/relationships/chart" Target="../charts/chart16.xml"/><Relationship Id="rId18" Type="http://schemas.openxmlformats.org/officeDocument/2006/relationships/chart" Target="../charts/chart27.xml"/><Relationship Id="rId7" Type="http://schemas.openxmlformats.org/officeDocument/2006/relationships/chart" Target="../charts/chart17.xml"/><Relationship Id="rId8"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160</xdr:row>
      <xdr:rowOff>47625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2505075</xdr:colOff>
      <xdr:row>160</xdr:row>
      <xdr:rowOff>47625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542925</xdr:colOff>
      <xdr:row>25</xdr:row>
      <xdr:rowOff>304800</xdr:rowOff>
    </xdr:from>
    <xdr:ext cx="6819900" cy="42100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1438275</xdr:colOff>
      <xdr:row>180</xdr:row>
      <xdr:rowOff>66675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2505075</xdr:colOff>
      <xdr:row>180</xdr:row>
      <xdr:rowOff>66675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1162050</xdr:colOff>
      <xdr:row>50</xdr:row>
      <xdr:rowOff>19050</xdr:rowOff>
    </xdr:from>
    <xdr:ext cx="6819900" cy="4210050"/>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43</xdr:col>
      <xdr:colOff>952500</xdr:colOff>
      <xdr:row>87</xdr:row>
      <xdr:rowOff>342900</xdr:rowOff>
    </xdr:from>
    <xdr:ext cx="12725400" cy="51149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1038225</xdr:colOff>
      <xdr:row>180</xdr:row>
      <xdr:rowOff>66675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1085850</xdr:colOff>
      <xdr:row>200</xdr:row>
      <xdr:rowOff>38100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1438275</xdr:colOff>
      <xdr:row>199</xdr:row>
      <xdr:rowOff>142875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14" name="Chart 1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476250</xdr:colOff>
      <xdr:row>31</xdr:row>
      <xdr:rowOff>152400</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476250</xdr:colOff>
      <xdr:row>50</xdr:row>
      <xdr:rowOff>161925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476250</xdr:colOff>
      <xdr:row>69</xdr:row>
      <xdr:rowOff>180975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476250</xdr:colOff>
      <xdr:row>89</xdr:row>
      <xdr:rowOff>180975</xdr:rowOff>
    </xdr:from>
    <xdr:ext cx="5715000" cy="3533775"/>
    <xdr:graphicFrame>
      <xdr:nvGraphicFramePr>
        <xdr:cNvPr id="18" name="Chart 1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752475</xdr:colOff>
      <xdr:row>51</xdr:row>
      <xdr:rowOff>0</xdr:rowOff>
    </xdr:from>
    <xdr:ext cx="5876925" cy="3752850"/>
    <xdr:graphicFrame>
      <xdr:nvGraphicFramePr>
        <xdr:cNvPr id="19" name="Chart 1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20" name="Chart 20" title="Gráfico"/>
            <xdr:cNvGraphicFramePr/>
          </xdr:nvGraphicFramePr>
          <xdr:xfrm>
            <a:off x="0" y="0"/>
            <a:ext cx="0" cy="0"/>
          </xdr:xfrm>
          <a:graphic>
            <a:graphicData uri="http://schemas.microsoft.com/office/drawing/2014/chartex">
              <cx:chart r:id="rId10"/>
            </a:graphicData>
          </a:graphic>
        </xdr:graphicFrame>
      </mc:Choice>
      <mc:Fallback>
        <xdr:sp>
          <xdr:nvSpPr>
            <xdr:cNvPr id="2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22" name="Chart 2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257175</xdr:colOff>
      <xdr:row>53</xdr:row>
      <xdr:rowOff>9525</xdr:rowOff>
    </xdr:from>
    <xdr:ext cx="5715000" cy="3533775"/>
    <xdr:graphicFrame>
      <xdr:nvGraphicFramePr>
        <xdr:cNvPr id="23" name="Chart 2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74</xdr:row>
      <xdr:rowOff>0</xdr:rowOff>
    </xdr:from>
    <xdr:ext cx="5876925" cy="3752850"/>
    <xdr:graphicFrame>
      <xdr:nvGraphicFramePr>
        <xdr:cNvPr id="24" name="Chart 2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2752725</xdr:colOff>
      <xdr:row>50</xdr:row>
      <xdr:rowOff>47625</xdr:rowOff>
    </xdr:from>
    <xdr:ext cx="8315325" cy="5124450"/>
    <xdr:graphicFrame>
      <xdr:nvGraphicFramePr>
        <xdr:cNvPr id="25" name="Chart 2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1333500</xdr:colOff>
      <xdr:row>112</xdr:row>
      <xdr:rowOff>47625</xdr:rowOff>
    </xdr:from>
    <xdr:ext cx="6619875" cy="4095750"/>
    <xdr:graphicFrame>
      <xdr:nvGraphicFramePr>
        <xdr:cNvPr id="26" name="Chart 2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9</xdr:col>
      <xdr:colOff>342900</xdr:colOff>
      <xdr:row>135</xdr:row>
      <xdr:rowOff>161925</xdr:rowOff>
    </xdr:from>
    <xdr:ext cx="7610475" cy="4095750"/>
    <xdr:graphicFrame>
      <xdr:nvGraphicFramePr>
        <xdr:cNvPr id="27" name="Chart 2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xdr:col>
      <xdr:colOff>476250</xdr:colOff>
      <xdr:row>112</xdr:row>
      <xdr:rowOff>47625</xdr:rowOff>
    </xdr:from>
    <xdr:ext cx="6619875" cy="4095750"/>
    <xdr:graphicFrame>
      <xdr:nvGraphicFramePr>
        <xdr:cNvPr id="28" name="Chart 2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15</xdr:col>
      <xdr:colOff>476250</xdr:colOff>
      <xdr:row>135</xdr:row>
      <xdr:rowOff>161925</xdr:rowOff>
    </xdr:from>
    <xdr:ext cx="7610475" cy="4095750"/>
    <xdr:graphicFrame>
      <xdr:nvGraphicFramePr>
        <xdr:cNvPr id="29" name="Chart 2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xdr:col>
      <xdr:colOff>695325</xdr:colOff>
      <xdr:row>39</xdr:row>
      <xdr:rowOff>219075</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6</xdr:col>
      <xdr:colOff>742950</xdr:colOff>
      <xdr:row>58</xdr:row>
      <xdr:rowOff>47625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10" t="s">
        <v>23</v>
      </c>
      <c r="G17" s="10" t="s">
        <v>5</v>
      </c>
    </row>
    <row r="18" ht="44.25" customHeight="1">
      <c r="C18" s="38" t="s">
        <v>24</v>
      </c>
      <c r="D18" s="39" t="s">
        <v>25</v>
      </c>
      <c r="E18" s="40" t="s">
        <v>26</v>
      </c>
      <c r="F18" s="41" t="s">
        <v>27</v>
      </c>
      <c r="G18" s="42">
        <v>45477.0</v>
      </c>
      <c r="H18" s="43"/>
      <c r="I18" s="11"/>
      <c r="J18" s="44"/>
    </row>
    <row r="20">
      <c r="G20" s="1" t="s">
        <v>0</v>
      </c>
    </row>
  </sheetData>
  <mergeCells count="2">
    <mergeCell ref="C4:J5"/>
    <mergeCell ref="C14:J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7" width="25.13"/>
    <col customWidth="1" min="8" max="8" width="32.13"/>
    <col customWidth="1" min="9" max="9" width="27.63"/>
    <col customWidth="1" min="10" max="24" width="41.75"/>
    <col customWidth="1" min="25" max="34" width="25.13"/>
    <col customWidth="1" min="35" max="35" width="38.75"/>
    <col customWidth="1" min="36" max="40" width="25.13"/>
    <col customWidth="1" min="41" max="41" width="33.5"/>
    <col customWidth="1" min="42" max="42" width="25.13"/>
    <col customWidth="1" min="43" max="43" width="26.88"/>
    <col customWidth="1" min="44" max="46" width="25.13"/>
    <col customWidth="1" min="47" max="47" width="32.88"/>
    <col customWidth="1" min="48" max="48" width="25.13"/>
    <col customWidth="1" min="49" max="49" width="53.75"/>
    <col customWidth="1" min="50" max="58" width="25.13"/>
    <col customWidth="1" min="59" max="61" width="35.88"/>
    <col customWidth="1" min="62" max="69" width="35.38"/>
  </cols>
  <sheetData>
    <row r="1">
      <c r="A1" s="1" t="s">
        <v>28</v>
      </c>
    </row>
    <row r="2" ht="31.5" customHeight="1">
      <c r="B2" s="45"/>
      <c r="C2" s="45"/>
      <c r="D2" s="45"/>
      <c r="E2" s="45"/>
      <c r="F2" s="45"/>
      <c r="G2" s="45"/>
      <c r="H2" s="46"/>
      <c r="I2" s="46"/>
      <c r="J2" s="46"/>
      <c r="K2" s="46"/>
      <c r="L2" s="46"/>
      <c r="M2" s="46"/>
      <c r="N2" s="46"/>
      <c r="O2" s="46"/>
      <c r="P2" s="46"/>
      <c r="Q2" s="46"/>
      <c r="R2" s="46"/>
      <c r="S2" s="46"/>
      <c r="T2" s="46"/>
      <c r="U2" s="46"/>
      <c r="V2" s="46"/>
      <c r="W2" s="46"/>
      <c r="X2" s="46"/>
      <c r="Y2" s="47" t="s">
        <v>6</v>
      </c>
      <c r="Z2" s="48"/>
      <c r="AA2" s="48"/>
      <c r="AB2" s="48"/>
      <c r="AC2" s="48"/>
      <c r="AD2" s="49"/>
      <c r="AE2" s="50" t="s">
        <v>7</v>
      </c>
      <c r="AF2" s="48"/>
      <c r="AG2" s="48"/>
      <c r="AH2" s="48"/>
      <c r="AI2" s="48"/>
      <c r="AJ2" s="49"/>
      <c r="AK2" s="51" t="s">
        <v>8</v>
      </c>
      <c r="AL2" s="48"/>
      <c r="AM2" s="48"/>
      <c r="AN2" s="48"/>
      <c r="AO2" s="48"/>
      <c r="AP2" s="49"/>
      <c r="AQ2" s="52" t="s">
        <v>9</v>
      </c>
      <c r="AR2" s="48"/>
      <c r="AS2" s="48"/>
      <c r="AT2" s="48"/>
      <c r="AU2" s="48"/>
      <c r="AV2" s="49"/>
      <c r="AW2" s="53"/>
      <c r="AX2" s="54" t="s">
        <v>20</v>
      </c>
      <c r="AY2" s="55"/>
      <c r="AZ2" s="55"/>
      <c r="BA2" s="55"/>
      <c r="BB2" s="55"/>
      <c r="BC2" s="55"/>
      <c r="BD2" s="55"/>
      <c r="BE2" s="55"/>
      <c r="BF2" s="56"/>
    </row>
    <row r="3" ht="30.0" customHeight="1">
      <c r="B3" s="57" t="s">
        <v>29</v>
      </c>
      <c r="C3" s="58" t="s">
        <v>30</v>
      </c>
      <c r="D3" s="59" t="s">
        <v>31</v>
      </c>
      <c r="E3" s="59" t="s">
        <v>32</v>
      </c>
      <c r="F3" s="59" t="s">
        <v>33</v>
      </c>
      <c r="G3" s="59" t="s">
        <v>34</v>
      </c>
      <c r="H3" s="59" t="s">
        <v>35</v>
      </c>
      <c r="I3" s="59" t="s">
        <v>36</v>
      </c>
      <c r="J3" s="60" t="s">
        <v>37</v>
      </c>
      <c r="K3" s="61" t="s">
        <v>38</v>
      </c>
      <c r="L3" s="61" t="s">
        <v>39</v>
      </c>
      <c r="M3" s="62" t="s">
        <v>40</v>
      </c>
      <c r="N3" s="62" t="s">
        <v>41</v>
      </c>
      <c r="O3" s="62" t="s">
        <v>42</v>
      </c>
      <c r="P3" s="63" t="s">
        <v>43</v>
      </c>
      <c r="Q3" s="62" t="s">
        <v>44</v>
      </c>
      <c r="R3" s="62" t="s">
        <v>45</v>
      </c>
      <c r="S3" s="62" t="s">
        <v>46</v>
      </c>
      <c r="T3" s="62" t="s">
        <v>47</v>
      </c>
      <c r="U3" s="62" t="s">
        <v>48</v>
      </c>
      <c r="V3" s="62" t="s">
        <v>49</v>
      </c>
      <c r="W3" s="63" t="s">
        <v>50</v>
      </c>
      <c r="X3" s="63" t="s">
        <v>51</v>
      </c>
      <c r="Y3" s="64" t="s">
        <v>52</v>
      </c>
      <c r="Z3" s="64" t="s">
        <v>53</v>
      </c>
      <c r="AA3" s="64" t="s">
        <v>54</v>
      </c>
      <c r="AB3" s="65" t="s">
        <v>55</v>
      </c>
      <c r="AC3" s="66" t="s">
        <v>56</v>
      </c>
      <c r="AD3" s="66" t="s">
        <v>57</v>
      </c>
      <c r="AE3" s="64" t="s">
        <v>52</v>
      </c>
      <c r="AF3" s="64" t="s">
        <v>53</v>
      </c>
      <c r="AG3" s="64" t="s">
        <v>54</v>
      </c>
      <c r="AH3" s="65" t="s">
        <v>55</v>
      </c>
      <c r="AI3" s="66" t="s">
        <v>56</v>
      </c>
      <c r="AJ3" s="66" t="s">
        <v>57</v>
      </c>
      <c r="AK3" s="64" t="s">
        <v>52</v>
      </c>
      <c r="AL3" s="64" t="s">
        <v>53</v>
      </c>
      <c r="AM3" s="64" t="s">
        <v>54</v>
      </c>
      <c r="AN3" s="65" t="s">
        <v>55</v>
      </c>
      <c r="AO3" s="66" t="s">
        <v>56</v>
      </c>
      <c r="AP3" s="66" t="s">
        <v>57</v>
      </c>
      <c r="AQ3" s="64" t="s">
        <v>52</v>
      </c>
      <c r="AR3" s="64" t="s">
        <v>53</v>
      </c>
      <c r="AS3" s="64" t="s">
        <v>54</v>
      </c>
      <c r="AT3" s="65" t="s">
        <v>55</v>
      </c>
      <c r="AU3" s="66" t="s">
        <v>56</v>
      </c>
      <c r="AV3" s="66" t="s">
        <v>57</v>
      </c>
      <c r="AW3" s="66" t="s">
        <v>58</v>
      </c>
      <c r="AX3" s="67" t="s">
        <v>59</v>
      </c>
      <c r="AY3" s="68" t="s">
        <v>60</v>
      </c>
      <c r="AZ3" s="68" t="s">
        <v>54</v>
      </c>
      <c r="BA3" s="69" t="s">
        <v>61</v>
      </c>
      <c r="BB3" s="69" t="s">
        <v>62</v>
      </c>
      <c r="BC3" s="69" t="s">
        <v>63</v>
      </c>
      <c r="BD3" s="69" t="s">
        <v>64</v>
      </c>
      <c r="BE3" s="69" t="s">
        <v>65</v>
      </c>
      <c r="BF3" s="68" t="s">
        <v>66</v>
      </c>
      <c r="BG3" s="69" t="s">
        <v>67</v>
      </c>
      <c r="BH3" s="69" t="s">
        <v>68</v>
      </c>
      <c r="BI3" s="70" t="s">
        <v>69</v>
      </c>
    </row>
    <row r="4" ht="153.75" customHeight="1">
      <c r="B4" s="71" t="s">
        <v>70</v>
      </c>
      <c r="C4" s="72" t="s">
        <v>12</v>
      </c>
      <c r="D4" s="72" t="s">
        <v>71</v>
      </c>
      <c r="E4" s="72" t="s">
        <v>72</v>
      </c>
      <c r="F4" s="72" t="s">
        <v>73</v>
      </c>
      <c r="G4" s="72" t="s">
        <v>74</v>
      </c>
      <c r="H4" s="73" t="s">
        <v>75</v>
      </c>
      <c r="I4" s="73" t="s">
        <v>76</v>
      </c>
      <c r="J4" s="73" t="s">
        <v>77</v>
      </c>
      <c r="K4" s="74">
        <v>1000.0</v>
      </c>
      <c r="L4" s="74">
        <v>0.0</v>
      </c>
      <c r="M4" s="75" t="s">
        <v>78</v>
      </c>
      <c r="N4" s="76" t="s">
        <v>79</v>
      </c>
      <c r="O4" s="76" t="s">
        <v>80</v>
      </c>
      <c r="P4" s="77" t="s">
        <v>81</v>
      </c>
      <c r="Q4" s="76" t="s">
        <v>82</v>
      </c>
      <c r="R4" s="76" t="s">
        <v>83</v>
      </c>
      <c r="S4" s="75" t="s">
        <v>13</v>
      </c>
      <c r="T4" s="75" t="s">
        <v>78</v>
      </c>
      <c r="U4" s="75" t="s">
        <v>84</v>
      </c>
      <c r="V4" s="75" t="s">
        <v>13</v>
      </c>
      <c r="W4" s="75" t="s">
        <v>84</v>
      </c>
      <c r="X4" s="75" t="s">
        <v>13</v>
      </c>
      <c r="Y4" s="78">
        <v>1421.1418</v>
      </c>
      <c r="Z4" s="78">
        <v>2.0</v>
      </c>
      <c r="AA4" s="78">
        <v>4.0</v>
      </c>
      <c r="AB4" s="79" t="s">
        <v>12</v>
      </c>
      <c r="AC4" s="80">
        <v>1.0</v>
      </c>
      <c r="AD4" s="81">
        <f t="shared" ref="AD4:AD130" si="1">AC4/K4</f>
        <v>0.001</v>
      </c>
      <c r="AE4" s="82" t="s">
        <v>85</v>
      </c>
      <c r="AF4" s="82">
        <v>15.0</v>
      </c>
      <c r="AG4" s="82">
        <v>40.0</v>
      </c>
      <c r="AH4" s="79" t="s">
        <v>86</v>
      </c>
      <c r="AI4" s="83">
        <v>48.0</v>
      </c>
      <c r="AJ4" s="84">
        <f t="shared" ref="AJ4:AJ130" si="2">AI4/K4</f>
        <v>0.048</v>
      </c>
      <c r="AK4" s="85" t="s">
        <v>87</v>
      </c>
      <c r="AL4" s="85">
        <v>22.0</v>
      </c>
      <c r="AM4" s="85">
        <v>72.0</v>
      </c>
      <c r="AN4" s="79" t="s">
        <v>86</v>
      </c>
      <c r="AO4" s="86">
        <v>49.0</v>
      </c>
      <c r="AP4" s="87">
        <f t="shared" ref="AP4:AP130" si="3">AO4/K4</f>
        <v>0.049</v>
      </c>
      <c r="AQ4" s="88" t="s">
        <v>88</v>
      </c>
      <c r="AR4" s="88">
        <v>31.0</v>
      </c>
      <c r="AS4" s="88">
        <v>96.0</v>
      </c>
      <c r="AT4" s="79" t="s">
        <v>89</v>
      </c>
      <c r="AU4" s="89">
        <v>53.0</v>
      </c>
      <c r="AV4" s="90">
        <f t="shared" ref="AV4:AV130" si="4">AU4/K4</f>
        <v>0.053</v>
      </c>
      <c r="AW4" s="91" t="s">
        <v>90</v>
      </c>
      <c r="AX4" s="92" t="s">
        <v>91</v>
      </c>
      <c r="AY4" s="93">
        <v>2.0</v>
      </c>
      <c r="AZ4" s="93">
        <v>19.0</v>
      </c>
      <c r="BA4" s="94" t="s">
        <v>12</v>
      </c>
      <c r="BB4" s="94" t="s">
        <v>12</v>
      </c>
      <c r="BC4" s="94" t="s">
        <v>12</v>
      </c>
      <c r="BD4" s="94" t="s">
        <v>12</v>
      </c>
      <c r="BE4" s="94" t="s">
        <v>12</v>
      </c>
      <c r="BF4" s="94" t="s">
        <v>12</v>
      </c>
      <c r="BG4" s="74">
        <v>19.0</v>
      </c>
      <c r="BH4" s="95">
        <f t="shared" ref="BH4:BH103" si="5">BG4/K4</f>
        <v>0.019</v>
      </c>
      <c r="BI4" s="96" t="s">
        <v>13</v>
      </c>
    </row>
    <row r="5" ht="153.75" customHeight="1">
      <c r="B5" s="71" t="s">
        <v>70</v>
      </c>
      <c r="C5" s="97" t="s">
        <v>12</v>
      </c>
      <c r="D5" s="97" t="s">
        <v>71</v>
      </c>
      <c r="E5" s="72" t="s">
        <v>72</v>
      </c>
      <c r="F5" s="97" t="s">
        <v>92</v>
      </c>
      <c r="G5" s="72" t="s">
        <v>93</v>
      </c>
      <c r="H5" s="73" t="s">
        <v>94</v>
      </c>
      <c r="I5" s="73" t="s">
        <v>95</v>
      </c>
      <c r="J5" s="73" t="s">
        <v>96</v>
      </c>
      <c r="K5" s="74">
        <v>101.0</v>
      </c>
      <c r="L5" s="74">
        <v>0.0</v>
      </c>
      <c r="M5" s="75" t="s">
        <v>78</v>
      </c>
      <c r="N5" s="76" t="s">
        <v>97</v>
      </c>
      <c r="O5" s="98" t="s">
        <v>98</v>
      </c>
      <c r="P5" s="77" t="s">
        <v>99</v>
      </c>
      <c r="Q5" s="76" t="s">
        <v>100</v>
      </c>
      <c r="R5" s="76" t="s">
        <v>101</v>
      </c>
      <c r="S5" s="75" t="s">
        <v>13</v>
      </c>
      <c r="T5" s="75" t="s">
        <v>78</v>
      </c>
      <c r="U5" s="75" t="s">
        <v>84</v>
      </c>
      <c r="V5" s="99" t="s">
        <v>13</v>
      </c>
      <c r="W5" s="75" t="s">
        <v>84</v>
      </c>
      <c r="X5" s="75" t="s">
        <v>13</v>
      </c>
      <c r="Y5" s="78" t="s">
        <v>12</v>
      </c>
      <c r="Z5" s="78" t="s">
        <v>12</v>
      </c>
      <c r="AA5" s="78" t="s">
        <v>12</v>
      </c>
      <c r="AB5" s="79" t="s">
        <v>12</v>
      </c>
      <c r="AC5" s="80">
        <v>0.0</v>
      </c>
      <c r="AD5" s="81">
        <f t="shared" si="1"/>
        <v>0</v>
      </c>
      <c r="AE5" s="82" t="s">
        <v>12</v>
      </c>
      <c r="AF5" s="82" t="s">
        <v>12</v>
      </c>
      <c r="AG5" s="82" t="s">
        <v>12</v>
      </c>
      <c r="AH5" s="79" t="s">
        <v>12</v>
      </c>
      <c r="AI5" s="83">
        <v>0.0</v>
      </c>
      <c r="AJ5" s="84">
        <f t="shared" si="2"/>
        <v>0</v>
      </c>
      <c r="AK5" s="85" t="s">
        <v>102</v>
      </c>
      <c r="AL5" s="85">
        <v>2.0</v>
      </c>
      <c r="AM5" s="85">
        <v>72.0</v>
      </c>
      <c r="AN5" s="79" t="s">
        <v>103</v>
      </c>
      <c r="AO5" s="86">
        <v>0.0</v>
      </c>
      <c r="AP5" s="87">
        <f t="shared" si="3"/>
        <v>0</v>
      </c>
      <c r="AQ5" s="88" t="s">
        <v>104</v>
      </c>
      <c r="AR5" s="88">
        <v>7.0</v>
      </c>
      <c r="AS5" s="88">
        <v>460.0</v>
      </c>
      <c r="AT5" s="79" t="s">
        <v>105</v>
      </c>
      <c r="AU5" s="89">
        <v>0.0</v>
      </c>
      <c r="AV5" s="90">
        <f t="shared" si="4"/>
        <v>0</v>
      </c>
      <c r="AW5" s="91" t="s">
        <v>106</v>
      </c>
      <c r="AX5" s="93" t="s">
        <v>12</v>
      </c>
      <c r="AY5" s="93" t="s">
        <v>12</v>
      </c>
      <c r="AZ5" s="93" t="s">
        <v>12</v>
      </c>
      <c r="BA5" s="94" t="s">
        <v>12</v>
      </c>
      <c r="BB5" s="94" t="s">
        <v>12</v>
      </c>
      <c r="BC5" s="94" t="s">
        <v>12</v>
      </c>
      <c r="BD5" s="94" t="s">
        <v>12</v>
      </c>
      <c r="BE5" s="94" t="s">
        <v>12</v>
      </c>
      <c r="BF5" s="94" t="s">
        <v>12</v>
      </c>
      <c r="BG5" s="74">
        <v>0.0</v>
      </c>
      <c r="BH5" s="95">
        <f t="shared" si="5"/>
        <v>0</v>
      </c>
      <c r="BI5" s="96" t="s">
        <v>13</v>
      </c>
    </row>
    <row r="6" ht="153.75" customHeight="1">
      <c r="B6" s="71" t="s">
        <v>70</v>
      </c>
      <c r="C6" s="72" t="s">
        <v>12</v>
      </c>
      <c r="D6" s="72" t="s">
        <v>71</v>
      </c>
      <c r="E6" s="72" t="s">
        <v>72</v>
      </c>
      <c r="F6" s="72" t="s">
        <v>92</v>
      </c>
      <c r="G6" s="72" t="s">
        <v>93</v>
      </c>
      <c r="H6" s="73" t="s">
        <v>94</v>
      </c>
      <c r="I6" s="73" t="s">
        <v>107</v>
      </c>
      <c r="J6" s="73" t="s">
        <v>108</v>
      </c>
      <c r="K6" s="74">
        <v>4614.0</v>
      </c>
      <c r="L6" s="74">
        <v>0.0</v>
      </c>
      <c r="M6" s="75" t="s">
        <v>78</v>
      </c>
      <c r="N6" s="76" t="s">
        <v>97</v>
      </c>
      <c r="O6" s="76" t="s">
        <v>109</v>
      </c>
      <c r="P6" s="77" t="s">
        <v>110</v>
      </c>
      <c r="Q6" s="76" t="s">
        <v>111</v>
      </c>
      <c r="R6" s="76" t="s">
        <v>112</v>
      </c>
      <c r="S6" s="75" t="s">
        <v>13</v>
      </c>
      <c r="T6" s="75" t="s">
        <v>78</v>
      </c>
      <c r="U6" s="75" t="s">
        <v>84</v>
      </c>
      <c r="V6" s="100" t="s">
        <v>13</v>
      </c>
      <c r="W6" s="75" t="s">
        <v>84</v>
      </c>
      <c r="X6" s="75" t="s">
        <v>13</v>
      </c>
      <c r="Y6" s="101" t="s">
        <v>113</v>
      </c>
      <c r="Z6" s="78">
        <v>43.0</v>
      </c>
      <c r="AA6" s="78">
        <v>62.0</v>
      </c>
      <c r="AB6" s="79" t="s">
        <v>12</v>
      </c>
      <c r="AC6" s="80">
        <v>43.0</v>
      </c>
      <c r="AD6" s="81">
        <f t="shared" si="1"/>
        <v>0.009319462505</v>
      </c>
      <c r="AE6" s="82" t="s">
        <v>114</v>
      </c>
      <c r="AF6" s="82">
        <v>57.0</v>
      </c>
      <c r="AG6" s="82">
        <v>83.0</v>
      </c>
      <c r="AH6" s="79" t="s">
        <v>12</v>
      </c>
      <c r="AI6" s="83">
        <v>57.0</v>
      </c>
      <c r="AJ6" s="84">
        <f t="shared" si="2"/>
        <v>0.01235370611</v>
      </c>
      <c r="AK6" s="85" t="s">
        <v>115</v>
      </c>
      <c r="AL6" s="85">
        <v>62.0</v>
      </c>
      <c r="AM6" s="85">
        <v>4812.0</v>
      </c>
      <c r="AN6" s="79" t="s">
        <v>12</v>
      </c>
      <c r="AO6" s="86">
        <v>62.0</v>
      </c>
      <c r="AP6" s="87">
        <f t="shared" si="3"/>
        <v>0.01343736454</v>
      </c>
      <c r="AQ6" s="102" t="s">
        <v>116</v>
      </c>
      <c r="AR6" s="88">
        <v>74.0</v>
      </c>
      <c r="AS6" s="88">
        <v>4983.0</v>
      </c>
      <c r="AT6" s="79" t="s">
        <v>105</v>
      </c>
      <c r="AU6" s="89">
        <v>74.0</v>
      </c>
      <c r="AV6" s="90">
        <f t="shared" si="4"/>
        <v>0.01603814478</v>
      </c>
      <c r="AW6" s="91" t="s">
        <v>117</v>
      </c>
      <c r="AX6" s="92">
        <v>12648.0</v>
      </c>
      <c r="AY6" s="93">
        <v>1.0</v>
      </c>
      <c r="AZ6" s="93">
        <v>1.0</v>
      </c>
      <c r="BA6" s="94" t="s">
        <v>12</v>
      </c>
      <c r="BB6" s="94" t="s">
        <v>12</v>
      </c>
      <c r="BC6" s="94" t="s">
        <v>12</v>
      </c>
      <c r="BD6" s="94" t="s">
        <v>12</v>
      </c>
      <c r="BE6" s="94" t="s">
        <v>28</v>
      </c>
      <c r="BF6" s="94" t="s">
        <v>12</v>
      </c>
      <c r="BG6" s="74">
        <v>1.0</v>
      </c>
      <c r="BH6" s="95">
        <f t="shared" si="5"/>
        <v>0.0002167316862</v>
      </c>
      <c r="BI6" s="96" t="s">
        <v>13</v>
      </c>
    </row>
    <row r="7" ht="153.75" customHeight="1">
      <c r="B7" s="71" t="s">
        <v>70</v>
      </c>
      <c r="C7" s="97" t="s">
        <v>12</v>
      </c>
      <c r="D7" s="97" t="s">
        <v>118</v>
      </c>
      <c r="E7" s="72" t="s">
        <v>119</v>
      </c>
      <c r="F7" s="97" t="s">
        <v>120</v>
      </c>
      <c r="G7" s="72" t="s">
        <v>121</v>
      </c>
      <c r="H7" s="73" t="s">
        <v>122</v>
      </c>
      <c r="I7" s="73" t="s">
        <v>95</v>
      </c>
      <c r="J7" s="73" t="s">
        <v>123</v>
      </c>
      <c r="K7" s="74">
        <v>1.0</v>
      </c>
      <c r="L7" s="74">
        <v>0.0</v>
      </c>
      <c r="M7" s="75" t="s">
        <v>78</v>
      </c>
      <c r="N7" s="76" t="s">
        <v>124</v>
      </c>
      <c r="O7" s="76" t="s">
        <v>125</v>
      </c>
      <c r="P7" s="77" t="s">
        <v>126</v>
      </c>
      <c r="Q7" s="76" t="s">
        <v>100</v>
      </c>
      <c r="R7" s="76" t="s">
        <v>127</v>
      </c>
      <c r="S7" s="75" t="s">
        <v>13</v>
      </c>
      <c r="T7" s="75" t="s">
        <v>78</v>
      </c>
      <c r="U7" s="75" t="s">
        <v>84</v>
      </c>
      <c r="V7" s="99" t="s">
        <v>13</v>
      </c>
      <c r="W7" s="75" t="s">
        <v>84</v>
      </c>
      <c r="X7" s="75" t="s">
        <v>13</v>
      </c>
      <c r="Y7" s="78">
        <v>255.0</v>
      </c>
      <c r="Z7" s="78">
        <v>1.0</v>
      </c>
      <c r="AA7" s="78">
        <v>1.0</v>
      </c>
      <c r="AB7" s="79" t="s">
        <v>12</v>
      </c>
      <c r="AC7" s="80">
        <v>1.0</v>
      </c>
      <c r="AD7" s="81">
        <f t="shared" si="1"/>
        <v>1</v>
      </c>
      <c r="AE7" s="103">
        <v>255.0</v>
      </c>
      <c r="AF7" s="82">
        <v>1.0</v>
      </c>
      <c r="AG7" s="82">
        <v>1.0</v>
      </c>
      <c r="AH7" s="79" t="s">
        <v>12</v>
      </c>
      <c r="AI7" s="83">
        <v>1.0</v>
      </c>
      <c r="AJ7" s="84">
        <f t="shared" si="2"/>
        <v>1</v>
      </c>
      <c r="AK7" s="104">
        <v>255.0</v>
      </c>
      <c r="AL7" s="85">
        <v>1.0</v>
      </c>
      <c r="AM7" s="85">
        <v>1.0</v>
      </c>
      <c r="AN7" s="79" t="s">
        <v>12</v>
      </c>
      <c r="AO7" s="86">
        <v>1.0</v>
      </c>
      <c r="AP7" s="87">
        <f t="shared" si="3"/>
        <v>1</v>
      </c>
      <c r="AQ7" s="88" t="s">
        <v>128</v>
      </c>
      <c r="AR7" s="88">
        <v>4.0</v>
      </c>
      <c r="AS7" s="88">
        <v>7.0</v>
      </c>
      <c r="AT7" s="79" t="s">
        <v>105</v>
      </c>
      <c r="AU7" s="89">
        <v>1.0</v>
      </c>
      <c r="AV7" s="90">
        <f t="shared" si="4"/>
        <v>1</v>
      </c>
      <c r="AW7" s="91"/>
      <c r="AX7" s="93" t="s">
        <v>12</v>
      </c>
      <c r="AY7" s="93" t="s">
        <v>12</v>
      </c>
      <c r="AZ7" s="93" t="s">
        <v>12</v>
      </c>
      <c r="BA7" s="94" t="s">
        <v>12</v>
      </c>
      <c r="BB7" s="94" t="s">
        <v>12</v>
      </c>
      <c r="BC7" s="94" t="s">
        <v>12</v>
      </c>
      <c r="BD7" s="94" t="s">
        <v>12</v>
      </c>
      <c r="BE7" s="94" t="s">
        <v>12</v>
      </c>
      <c r="BF7" s="94" t="s">
        <v>12</v>
      </c>
      <c r="BG7" s="74">
        <v>0.0</v>
      </c>
      <c r="BH7" s="95">
        <f t="shared" si="5"/>
        <v>0</v>
      </c>
      <c r="BI7" s="96" t="s">
        <v>13</v>
      </c>
    </row>
    <row r="8" ht="107.25" customHeight="1">
      <c r="B8" s="71" t="s">
        <v>70</v>
      </c>
      <c r="C8" s="72" t="s">
        <v>12</v>
      </c>
      <c r="D8" s="72" t="s">
        <v>129</v>
      </c>
      <c r="E8" s="72" t="s">
        <v>130</v>
      </c>
      <c r="F8" s="72" t="s">
        <v>131</v>
      </c>
      <c r="G8" s="105" t="s">
        <v>132</v>
      </c>
      <c r="H8" s="73" t="s">
        <v>133</v>
      </c>
      <c r="I8" s="73" t="s">
        <v>134</v>
      </c>
      <c r="J8" s="73" t="s">
        <v>135</v>
      </c>
      <c r="K8" s="74">
        <v>1.0</v>
      </c>
      <c r="L8" s="74">
        <v>0.0</v>
      </c>
      <c r="M8" s="75" t="s">
        <v>136</v>
      </c>
      <c r="N8" s="106" t="s">
        <v>137</v>
      </c>
      <c r="O8" s="76" t="s">
        <v>138</v>
      </c>
      <c r="P8" s="77" t="s">
        <v>139</v>
      </c>
      <c r="Q8" s="76" t="s">
        <v>140</v>
      </c>
      <c r="R8" s="107"/>
      <c r="S8" s="75" t="s">
        <v>13</v>
      </c>
      <c r="T8" s="75" t="s">
        <v>78</v>
      </c>
      <c r="U8" s="75" t="s">
        <v>84</v>
      </c>
      <c r="V8" s="99" t="s">
        <v>13</v>
      </c>
      <c r="W8" s="75" t="s">
        <v>84</v>
      </c>
      <c r="X8" s="75" t="s">
        <v>13</v>
      </c>
      <c r="Y8" s="78" t="s">
        <v>12</v>
      </c>
      <c r="Z8" s="78" t="s">
        <v>12</v>
      </c>
      <c r="AA8" s="78" t="s">
        <v>12</v>
      </c>
      <c r="AB8" s="79" t="s">
        <v>12</v>
      </c>
      <c r="AC8" s="80">
        <v>0.0</v>
      </c>
      <c r="AD8" s="81">
        <f t="shared" si="1"/>
        <v>0</v>
      </c>
      <c r="AE8" s="82" t="s">
        <v>12</v>
      </c>
      <c r="AF8" s="82" t="s">
        <v>12</v>
      </c>
      <c r="AG8" s="82" t="s">
        <v>12</v>
      </c>
      <c r="AH8" s="79" t="s">
        <v>12</v>
      </c>
      <c r="AI8" s="83">
        <v>0.0</v>
      </c>
      <c r="AJ8" s="84">
        <f t="shared" si="2"/>
        <v>0</v>
      </c>
      <c r="AK8" s="85" t="s">
        <v>12</v>
      </c>
      <c r="AL8" s="85" t="s">
        <v>12</v>
      </c>
      <c r="AM8" s="85" t="s">
        <v>12</v>
      </c>
      <c r="AN8" s="79" t="s">
        <v>12</v>
      </c>
      <c r="AO8" s="86">
        <v>0.0</v>
      </c>
      <c r="AP8" s="87">
        <f t="shared" si="3"/>
        <v>0</v>
      </c>
      <c r="AQ8" s="88" t="s">
        <v>141</v>
      </c>
      <c r="AR8" s="88">
        <v>3.0</v>
      </c>
      <c r="AS8" s="88">
        <v>12.0</v>
      </c>
      <c r="AT8" s="79" t="s">
        <v>142</v>
      </c>
      <c r="AU8" s="89">
        <v>0.0</v>
      </c>
      <c r="AV8" s="90">
        <f t="shared" si="4"/>
        <v>0</v>
      </c>
      <c r="AW8" s="91"/>
      <c r="AX8" s="93" t="s">
        <v>12</v>
      </c>
      <c r="AY8" s="93" t="s">
        <v>12</v>
      </c>
      <c r="AZ8" s="93" t="s">
        <v>12</v>
      </c>
      <c r="BA8" s="94" t="s">
        <v>12</v>
      </c>
      <c r="BB8" s="94" t="s">
        <v>12</v>
      </c>
      <c r="BC8" s="94" t="s">
        <v>12</v>
      </c>
      <c r="BD8" s="94" t="s">
        <v>12</v>
      </c>
      <c r="BE8" s="94" t="s">
        <v>12</v>
      </c>
      <c r="BF8" s="94" t="s">
        <v>12</v>
      </c>
      <c r="BG8" s="74">
        <v>0.0</v>
      </c>
      <c r="BH8" s="95">
        <f t="shared" si="5"/>
        <v>0</v>
      </c>
      <c r="BI8" s="96" t="s">
        <v>84</v>
      </c>
    </row>
    <row r="9" ht="107.25" customHeight="1">
      <c r="B9" s="71" t="s">
        <v>70</v>
      </c>
      <c r="C9" s="72" t="s">
        <v>12</v>
      </c>
      <c r="D9" s="72" t="s">
        <v>143</v>
      </c>
      <c r="E9" s="72" t="s">
        <v>144</v>
      </c>
      <c r="F9" s="72" t="s">
        <v>145</v>
      </c>
      <c r="G9" s="105" t="s">
        <v>146</v>
      </c>
      <c r="H9" s="73" t="s">
        <v>147</v>
      </c>
      <c r="I9" s="73" t="s">
        <v>148</v>
      </c>
      <c r="J9" s="73" t="s">
        <v>149</v>
      </c>
      <c r="K9" s="74">
        <v>1.0</v>
      </c>
      <c r="L9" s="74">
        <v>0.0</v>
      </c>
      <c r="M9" s="75" t="s">
        <v>78</v>
      </c>
      <c r="N9" s="76" t="s">
        <v>150</v>
      </c>
      <c r="O9" s="76" t="s">
        <v>12</v>
      </c>
      <c r="P9" s="77" t="s">
        <v>151</v>
      </c>
      <c r="Q9" s="76" t="s">
        <v>152</v>
      </c>
      <c r="R9" s="76" t="s">
        <v>153</v>
      </c>
      <c r="S9" s="75" t="s">
        <v>13</v>
      </c>
      <c r="T9" s="75" t="s">
        <v>78</v>
      </c>
      <c r="U9" s="75" t="s">
        <v>84</v>
      </c>
      <c r="V9" s="99" t="s">
        <v>13</v>
      </c>
      <c r="W9" s="75" t="s">
        <v>84</v>
      </c>
      <c r="X9" s="75" t="s">
        <v>13</v>
      </c>
      <c r="Y9" s="78" t="s">
        <v>12</v>
      </c>
      <c r="Z9" s="78" t="s">
        <v>12</v>
      </c>
      <c r="AA9" s="78" t="s">
        <v>12</v>
      </c>
      <c r="AB9" s="79" t="s">
        <v>12</v>
      </c>
      <c r="AC9" s="80">
        <v>0.0</v>
      </c>
      <c r="AD9" s="81">
        <f t="shared" si="1"/>
        <v>0</v>
      </c>
      <c r="AE9" s="82" t="s">
        <v>12</v>
      </c>
      <c r="AF9" s="82" t="s">
        <v>12</v>
      </c>
      <c r="AG9" s="82"/>
      <c r="AH9" s="79" t="s">
        <v>12</v>
      </c>
      <c r="AI9" s="83">
        <v>0.0</v>
      </c>
      <c r="AJ9" s="84">
        <f t="shared" si="2"/>
        <v>0</v>
      </c>
      <c r="AK9" s="85" t="s">
        <v>12</v>
      </c>
      <c r="AL9" s="85" t="s">
        <v>12</v>
      </c>
      <c r="AM9" s="85" t="s">
        <v>12</v>
      </c>
      <c r="AN9" s="79" t="s">
        <v>12</v>
      </c>
      <c r="AO9" s="86">
        <v>0.0</v>
      </c>
      <c r="AP9" s="87">
        <f t="shared" si="3"/>
        <v>0</v>
      </c>
      <c r="AQ9" s="88">
        <v>2002749.0</v>
      </c>
      <c r="AR9" s="88" t="s">
        <v>12</v>
      </c>
      <c r="AS9" s="88">
        <v>1.0</v>
      </c>
      <c r="AT9" s="79">
        <v>2002749.0</v>
      </c>
      <c r="AU9" s="89">
        <v>0.0</v>
      </c>
      <c r="AV9" s="90">
        <f t="shared" si="4"/>
        <v>0</v>
      </c>
      <c r="AW9" s="91"/>
      <c r="AX9" s="93" t="s">
        <v>12</v>
      </c>
      <c r="AY9" s="93" t="s">
        <v>12</v>
      </c>
      <c r="AZ9" s="93" t="s">
        <v>12</v>
      </c>
      <c r="BA9" s="94" t="s">
        <v>12</v>
      </c>
      <c r="BB9" s="94" t="s">
        <v>12</v>
      </c>
      <c r="BC9" s="94" t="s">
        <v>12</v>
      </c>
      <c r="BD9" s="94" t="s">
        <v>12</v>
      </c>
      <c r="BE9" s="94" t="s">
        <v>12</v>
      </c>
      <c r="BF9" s="94" t="s">
        <v>12</v>
      </c>
      <c r="BG9" s="74">
        <v>0.0</v>
      </c>
      <c r="BH9" s="95">
        <f t="shared" si="5"/>
        <v>0</v>
      </c>
      <c r="BI9" s="96" t="s">
        <v>13</v>
      </c>
    </row>
    <row r="10" ht="107.25" customHeight="1">
      <c r="B10" s="71" t="s">
        <v>154</v>
      </c>
      <c r="C10" s="97" t="s">
        <v>12</v>
      </c>
      <c r="D10" s="72" t="s">
        <v>155</v>
      </c>
      <c r="E10" s="72" t="s">
        <v>156</v>
      </c>
      <c r="F10" s="97" t="s">
        <v>157</v>
      </c>
      <c r="G10" s="72" t="s">
        <v>158</v>
      </c>
      <c r="H10" s="108" t="s">
        <v>159</v>
      </c>
      <c r="I10" s="73" t="s">
        <v>160</v>
      </c>
      <c r="J10" s="73" t="s">
        <v>161</v>
      </c>
      <c r="K10" s="74">
        <v>1.0</v>
      </c>
      <c r="L10" s="74">
        <v>0.0</v>
      </c>
      <c r="M10" s="75" t="s">
        <v>78</v>
      </c>
      <c r="N10" s="76" t="s">
        <v>162</v>
      </c>
      <c r="O10" s="76" t="s">
        <v>163</v>
      </c>
      <c r="P10" s="77" t="s">
        <v>164</v>
      </c>
      <c r="Q10" s="76" t="s">
        <v>100</v>
      </c>
      <c r="R10" s="76" t="s">
        <v>165</v>
      </c>
      <c r="S10" s="75" t="s">
        <v>13</v>
      </c>
      <c r="T10" s="75" t="s">
        <v>78</v>
      </c>
      <c r="U10" s="75" t="s">
        <v>84</v>
      </c>
      <c r="V10" s="99" t="s">
        <v>13</v>
      </c>
      <c r="W10" s="75" t="s">
        <v>84</v>
      </c>
      <c r="X10" s="75" t="s">
        <v>13</v>
      </c>
      <c r="Y10" s="78" t="s">
        <v>166</v>
      </c>
      <c r="Z10" s="78">
        <v>44.0</v>
      </c>
      <c r="AA10" s="78">
        <v>9562.0</v>
      </c>
      <c r="AB10" s="79" t="s">
        <v>12</v>
      </c>
      <c r="AC10" s="80">
        <v>0.0</v>
      </c>
      <c r="AD10" s="81">
        <f t="shared" si="1"/>
        <v>0</v>
      </c>
      <c r="AE10" s="82" t="s">
        <v>167</v>
      </c>
      <c r="AF10" s="82">
        <v>59.0</v>
      </c>
      <c r="AG10" s="82">
        <v>12739.0</v>
      </c>
      <c r="AH10" s="79" t="s">
        <v>12</v>
      </c>
      <c r="AI10" s="83">
        <v>0.0</v>
      </c>
      <c r="AJ10" s="84">
        <f t="shared" si="2"/>
        <v>0</v>
      </c>
      <c r="AK10" s="85" t="s">
        <v>168</v>
      </c>
      <c r="AL10" s="85">
        <v>65.0</v>
      </c>
      <c r="AM10" s="85">
        <v>732342.0</v>
      </c>
      <c r="AN10" s="79" t="s">
        <v>12</v>
      </c>
      <c r="AO10" s="86">
        <v>0.0</v>
      </c>
      <c r="AP10" s="87">
        <f t="shared" si="3"/>
        <v>0</v>
      </c>
      <c r="AQ10" s="88" t="s">
        <v>169</v>
      </c>
      <c r="AR10" s="88">
        <v>79.0</v>
      </c>
      <c r="AS10" s="88">
        <v>757724.0</v>
      </c>
      <c r="AT10" s="79" t="s">
        <v>105</v>
      </c>
      <c r="AU10" s="89">
        <v>0.0</v>
      </c>
      <c r="AV10" s="90">
        <f t="shared" si="4"/>
        <v>0</v>
      </c>
      <c r="AW10" s="91"/>
      <c r="AX10" s="92">
        <v>12648.0</v>
      </c>
      <c r="AY10" s="93">
        <v>1.0</v>
      </c>
      <c r="AZ10" s="93">
        <v>304.0</v>
      </c>
      <c r="BA10" s="94" t="s">
        <v>12</v>
      </c>
      <c r="BB10" s="94" t="s">
        <v>12</v>
      </c>
      <c r="BC10" s="94" t="s">
        <v>12</v>
      </c>
      <c r="BD10" s="94" t="s">
        <v>12</v>
      </c>
      <c r="BE10" s="94" t="s">
        <v>12</v>
      </c>
      <c r="BF10" s="94" t="s">
        <v>12</v>
      </c>
      <c r="BG10" s="74">
        <v>1.0</v>
      </c>
      <c r="BH10" s="95">
        <f t="shared" si="5"/>
        <v>1</v>
      </c>
      <c r="BI10" s="96" t="s">
        <v>13</v>
      </c>
    </row>
    <row r="11" ht="96.75" customHeight="1">
      <c r="B11" s="71" t="s">
        <v>154</v>
      </c>
      <c r="C11" s="72" t="s">
        <v>12</v>
      </c>
      <c r="D11" s="72" t="s">
        <v>170</v>
      </c>
      <c r="E11" s="72" t="s">
        <v>171</v>
      </c>
      <c r="F11" s="72" t="s">
        <v>157</v>
      </c>
      <c r="G11" s="105" t="s">
        <v>172</v>
      </c>
      <c r="H11" s="73" t="s">
        <v>173</v>
      </c>
      <c r="I11" s="73" t="s">
        <v>174</v>
      </c>
      <c r="J11" s="73" t="s">
        <v>175</v>
      </c>
      <c r="K11" s="74">
        <v>1.0</v>
      </c>
      <c r="L11" s="74">
        <v>0.0</v>
      </c>
      <c r="M11" s="75" t="s">
        <v>136</v>
      </c>
      <c r="N11" s="76" t="s">
        <v>176</v>
      </c>
      <c r="O11" s="76" t="s">
        <v>12</v>
      </c>
      <c r="P11" s="77" t="s">
        <v>177</v>
      </c>
      <c r="Q11" s="76" t="s">
        <v>178</v>
      </c>
      <c r="R11" s="76" t="s">
        <v>179</v>
      </c>
      <c r="S11" s="75" t="s">
        <v>13</v>
      </c>
      <c r="T11" s="75" t="s">
        <v>78</v>
      </c>
      <c r="U11" s="75" t="s">
        <v>84</v>
      </c>
      <c r="V11" s="99" t="s">
        <v>13</v>
      </c>
      <c r="W11" s="75" t="s">
        <v>84</v>
      </c>
      <c r="X11" s="75" t="s">
        <v>13</v>
      </c>
      <c r="Y11" s="78" t="s">
        <v>12</v>
      </c>
      <c r="Z11" s="78" t="s">
        <v>12</v>
      </c>
      <c r="AA11" s="78" t="s">
        <v>12</v>
      </c>
      <c r="AB11" s="79" t="s">
        <v>12</v>
      </c>
      <c r="AC11" s="80">
        <v>0.0</v>
      </c>
      <c r="AD11" s="81">
        <f t="shared" si="1"/>
        <v>0</v>
      </c>
      <c r="AE11" s="82" t="s">
        <v>12</v>
      </c>
      <c r="AF11" s="82" t="s">
        <v>12</v>
      </c>
      <c r="AG11" s="82" t="s">
        <v>12</v>
      </c>
      <c r="AH11" s="79" t="s">
        <v>12</v>
      </c>
      <c r="AI11" s="83">
        <v>0.0</v>
      </c>
      <c r="AJ11" s="84">
        <f t="shared" si="2"/>
        <v>0</v>
      </c>
      <c r="AK11" s="85" t="s">
        <v>12</v>
      </c>
      <c r="AL11" s="85" t="s">
        <v>12</v>
      </c>
      <c r="AM11" s="85" t="s">
        <v>12</v>
      </c>
      <c r="AN11" s="79" t="s">
        <v>12</v>
      </c>
      <c r="AO11" s="86">
        <v>0.0</v>
      </c>
      <c r="AP11" s="87">
        <f t="shared" si="3"/>
        <v>0</v>
      </c>
      <c r="AQ11" s="88">
        <v>2002749.0</v>
      </c>
      <c r="AR11" s="88">
        <v>1.0</v>
      </c>
      <c r="AS11" s="88">
        <v>3.0</v>
      </c>
      <c r="AT11" s="79">
        <v>2002749.0</v>
      </c>
      <c r="AU11" s="89">
        <v>0.0</v>
      </c>
      <c r="AV11" s="90">
        <f t="shared" si="4"/>
        <v>0</v>
      </c>
      <c r="AW11" s="91"/>
      <c r="AX11" s="93" t="s">
        <v>12</v>
      </c>
      <c r="AY11" s="93" t="s">
        <v>12</v>
      </c>
      <c r="AZ11" s="93" t="s">
        <v>12</v>
      </c>
      <c r="BA11" s="94" t="s">
        <v>12</v>
      </c>
      <c r="BB11" s="94" t="s">
        <v>12</v>
      </c>
      <c r="BC11" s="94" t="s">
        <v>12</v>
      </c>
      <c r="BD11" s="94" t="s">
        <v>12</v>
      </c>
      <c r="BE11" s="94" t="s">
        <v>12</v>
      </c>
      <c r="BF11" s="94" t="s">
        <v>12</v>
      </c>
      <c r="BG11" s="74">
        <v>0.0</v>
      </c>
      <c r="BH11" s="95">
        <f t="shared" si="5"/>
        <v>0</v>
      </c>
      <c r="BI11" s="96" t="s">
        <v>84</v>
      </c>
    </row>
    <row r="12" ht="96.75" customHeight="1">
      <c r="B12" s="71" t="s">
        <v>154</v>
      </c>
      <c r="C12" s="72" t="s">
        <v>12</v>
      </c>
      <c r="D12" s="72" t="s">
        <v>180</v>
      </c>
      <c r="E12" s="72" t="s">
        <v>181</v>
      </c>
      <c r="F12" s="72" t="s">
        <v>182</v>
      </c>
      <c r="G12" s="105" t="s">
        <v>181</v>
      </c>
      <c r="H12" s="73" t="s">
        <v>183</v>
      </c>
      <c r="I12" s="73" t="s">
        <v>184</v>
      </c>
      <c r="J12" s="73" t="s">
        <v>185</v>
      </c>
      <c r="K12" s="74">
        <v>1.0</v>
      </c>
      <c r="L12" s="74">
        <v>0.0</v>
      </c>
      <c r="M12" s="75" t="s">
        <v>136</v>
      </c>
      <c r="N12" s="76" t="s">
        <v>186</v>
      </c>
      <c r="O12" s="76" t="s">
        <v>12</v>
      </c>
      <c r="P12" s="77" t="s">
        <v>187</v>
      </c>
      <c r="Q12" s="76" t="s">
        <v>188</v>
      </c>
      <c r="R12" s="76" t="s">
        <v>12</v>
      </c>
      <c r="S12" s="75" t="s">
        <v>13</v>
      </c>
      <c r="T12" s="75" t="s">
        <v>189</v>
      </c>
      <c r="U12" s="75" t="s">
        <v>84</v>
      </c>
      <c r="V12" s="99" t="s">
        <v>13</v>
      </c>
      <c r="W12" s="75" t="s">
        <v>84</v>
      </c>
      <c r="X12" s="75" t="s">
        <v>13</v>
      </c>
      <c r="Y12" s="78" t="s">
        <v>12</v>
      </c>
      <c r="Z12" s="78" t="s">
        <v>12</v>
      </c>
      <c r="AA12" s="78" t="s">
        <v>12</v>
      </c>
      <c r="AB12" s="79" t="s">
        <v>12</v>
      </c>
      <c r="AC12" s="80">
        <v>0.0</v>
      </c>
      <c r="AD12" s="81">
        <f t="shared" si="1"/>
        <v>0</v>
      </c>
      <c r="AE12" s="82" t="s">
        <v>12</v>
      </c>
      <c r="AF12" s="82" t="s">
        <v>12</v>
      </c>
      <c r="AG12" s="82" t="s">
        <v>12</v>
      </c>
      <c r="AH12" s="79" t="s">
        <v>12</v>
      </c>
      <c r="AI12" s="83">
        <v>0.0</v>
      </c>
      <c r="AJ12" s="84">
        <f t="shared" si="2"/>
        <v>0</v>
      </c>
      <c r="AK12" s="85" t="s">
        <v>12</v>
      </c>
      <c r="AL12" s="85" t="s">
        <v>12</v>
      </c>
      <c r="AM12" s="85" t="s">
        <v>12</v>
      </c>
      <c r="AN12" s="79" t="s">
        <v>12</v>
      </c>
      <c r="AO12" s="86">
        <v>0.0</v>
      </c>
      <c r="AP12" s="87">
        <f t="shared" si="3"/>
        <v>0</v>
      </c>
      <c r="AQ12" s="88" t="s">
        <v>190</v>
      </c>
      <c r="AR12" s="88">
        <v>4.0</v>
      </c>
      <c r="AS12" s="88">
        <v>12.0</v>
      </c>
      <c r="AT12" s="79" t="s">
        <v>105</v>
      </c>
      <c r="AU12" s="89">
        <v>0.0</v>
      </c>
      <c r="AV12" s="90">
        <f t="shared" si="4"/>
        <v>0</v>
      </c>
      <c r="AW12" s="91"/>
      <c r="AX12" s="93" t="s">
        <v>12</v>
      </c>
      <c r="AY12" s="93" t="s">
        <v>12</v>
      </c>
      <c r="AZ12" s="93" t="s">
        <v>12</v>
      </c>
      <c r="BA12" s="94" t="s">
        <v>12</v>
      </c>
      <c r="BB12" s="94" t="s">
        <v>12</v>
      </c>
      <c r="BC12" s="94" t="s">
        <v>12</v>
      </c>
      <c r="BD12" s="94" t="s">
        <v>12</v>
      </c>
      <c r="BE12" s="94" t="s">
        <v>12</v>
      </c>
      <c r="BF12" s="94" t="s">
        <v>12</v>
      </c>
      <c r="BG12" s="74">
        <v>0.0</v>
      </c>
      <c r="BH12" s="95">
        <f t="shared" si="5"/>
        <v>0</v>
      </c>
      <c r="BI12" s="96" t="s">
        <v>84</v>
      </c>
    </row>
    <row r="13" ht="96.75" customHeight="1">
      <c r="B13" s="71" t="s">
        <v>154</v>
      </c>
      <c r="C13" s="72" t="s">
        <v>12</v>
      </c>
      <c r="D13" s="72" t="s">
        <v>180</v>
      </c>
      <c r="E13" s="72" t="s">
        <v>181</v>
      </c>
      <c r="F13" s="72" t="s">
        <v>182</v>
      </c>
      <c r="G13" s="105" t="s">
        <v>181</v>
      </c>
      <c r="H13" s="73" t="s">
        <v>191</v>
      </c>
      <c r="I13" s="73" t="s">
        <v>184</v>
      </c>
      <c r="J13" s="73" t="s">
        <v>192</v>
      </c>
      <c r="K13" s="74">
        <v>1.0</v>
      </c>
      <c r="L13" s="74">
        <v>0.0</v>
      </c>
      <c r="M13" s="75" t="s">
        <v>136</v>
      </c>
      <c r="N13" s="76" t="s">
        <v>186</v>
      </c>
      <c r="O13" s="76" t="s">
        <v>12</v>
      </c>
      <c r="P13" s="77" t="s">
        <v>193</v>
      </c>
      <c r="Q13" s="76" t="s">
        <v>194</v>
      </c>
      <c r="R13" s="76" t="s">
        <v>12</v>
      </c>
      <c r="S13" s="75" t="s">
        <v>13</v>
      </c>
      <c r="T13" s="75" t="s">
        <v>189</v>
      </c>
      <c r="U13" s="75" t="s">
        <v>84</v>
      </c>
      <c r="V13" s="99" t="s">
        <v>13</v>
      </c>
      <c r="W13" s="75" t="s">
        <v>84</v>
      </c>
      <c r="X13" s="75" t="s">
        <v>13</v>
      </c>
      <c r="Y13" s="78" t="s">
        <v>12</v>
      </c>
      <c r="Z13" s="78" t="s">
        <v>12</v>
      </c>
      <c r="AA13" s="78" t="s">
        <v>12</v>
      </c>
      <c r="AB13" s="79" t="s">
        <v>12</v>
      </c>
      <c r="AC13" s="80">
        <v>0.0</v>
      </c>
      <c r="AD13" s="81">
        <f t="shared" si="1"/>
        <v>0</v>
      </c>
      <c r="AE13" s="82" t="s">
        <v>12</v>
      </c>
      <c r="AF13" s="82" t="s">
        <v>12</v>
      </c>
      <c r="AG13" s="82" t="s">
        <v>12</v>
      </c>
      <c r="AH13" s="79" t="s">
        <v>12</v>
      </c>
      <c r="AI13" s="83">
        <v>0.0</v>
      </c>
      <c r="AJ13" s="84">
        <f t="shared" si="2"/>
        <v>0</v>
      </c>
      <c r="AK13" s="85" t="s">
        <v>12</v>
      </c>
      <c r="AL13" s="85" t="s">
        <v>12</v>
      </c>
      <c r="AM13" s="85" t="s">
        <v>12</v>
      </c>
      <c r="AN13" s="79" t="s">
        <v>12</v>
      </c>
      <c r="AO13" s="86">
        <v>0.0</v>
      </c>
      <c r="AP13" s="87">
        <f t="shared" si="3"/>
        <v>0</v>
      </c>
      <c r="AQ13" s="88" t="s">
        <v>190</v>
      </c>
      <c r="AR13" s="88">
        <v>4.0</v>
      </c>
      <c r="AS13" s="88">
        <v>10.0</v>
      </c>
      <c r="AT13" s="79" t="s">
        <v>195</v>
      </c>
      <c r="AU13" s="89">
        <v>0.0</v>
      </c>
      <c r="AV13" s="90">
        <f t="shared" si="4"/>
        <v>0</v>
      </c>
      <c r="AW13" s="91"/>
      <c r="AX13" s="93" t="s">
        <v>12</v>
      </c>
      <c r="AY13" s="93" t="s">
        <v>12</v>
      </c>
      <c r="AZ13" s="93" t="s">
        <v>12</v>
      </c>
      <c r="BA13" s="94" t="s">
        <v>12</v>
      </c>
      <c r="BB13" s="94" t="s">
        <v>12</v>
      </c>
      <c r="BC13" s="94" t="s">
        <v>12</v>
      </c>
      <c r="BD13" s="94" t="s">
        <v>12</v>
      </c>
      <c r="BE13" s="94" t="s">
        <v>12</v>
      </c>
      <c r="BF13" s="94" t="s">
        <v>12</v>
      </c>
      <c r="BG13" s="74">
        <v>0.0</v>
      </c>
      <c r="BH13" s="95">
        <f t="shared" si="5"/>
        <v>0</v>
      </c>
      <c r="BI13" s="96" t="s">
        <v>84</v>
      </c>
    </row>
    <row r="14" ht="222.75" customHeight="1">
      <c r="B14" s="71" t="s">
        <v>154</v>
      </c>
      <c r="C14" s="72" t="s">
        <v>12</v>
      </c>
      <c r="D14" s="72" t="s">
        <v>180</v>
      </c>
      <c r="E14" s="72" t="s">
        <v>196</v>
      </c>
      <c r="F14" s="72" t="s">
        <v>197</v>
      </c>
      <c r="G14" s="105" t="s">
        <v>196</v>
      </c>
      <c r="H14" s="73" t="s">
        <v>198</v>
      </c>
      <c r="I14" s="73" t="s">
        <v>199</v>
      </c>
      <c r="J14" s="73" t="s">
        <v>200</v>
      </c>
      <c r="K14" s="74">
        <v>1.0</v>
      </c>
      <c r="L14" s="74">
        <v>0.0</v>
      </c>
      <c r="M14" s="75" t="s">
        <v>136</v>
      </c>
      <c r="N14" s="76" t="s">
        <v>201</v>
      </c>
      <c r="O14" s="98" t="s">
        <v>202</v>
      </c>
      <c r="P14" s="77" t="s">
        <v>203</v>
      </c>
      <c r="Q14" s="76" t="s">
        <v>203</v>
      </c>
      <c r="R14" s="76" t="s">
        <v>203</v>
      </c>
      <c r="S14" s="75" t="s">
        <v>13</v>
      </c>
      <c r="T14" s="75" t="s">
        <v>189</v>
      </c>
      <c r="U14" s="75" t="s">
        <v>84</v>
      </c>
      <c r="V14" s="99" t="s">
        <v>13</v>
      </c>
      <c r="W14" s="75" t="s">
        <v>84</v>
      </c>
      <c r="X14" s="75" t="s">
        <v>13</v>
      </c>
      <c r="Y14" s="78" t="s">
        <v>204</v>
      </c>
      <c r="Z14" s="78">
        <v>12.0</v>
      </c>
      <c r="AA14" s="78">
        <v>4718.0</v>
      </c>
      <c r="AB14" s="79" t="s">
        <v>12</v>
      </c>
      <c r="AC14" s="80">
        <v>0.0</v>
      </c>
      <c r="AD14" s="81">
        <f t="shared" si="1"/>
        <v>0</v>
      </c>
      <c r="AE14" s="82" t="s">
        <v>205</v>
      </c>
      <c r="AF14" s="82">
        <v>25.0</v>
      </c>
      <c r="AG14" s="82">
        <v>4986.0</v>
      </c>
      <c r="AH14" s="79" t="s">
        <v>12</v>
      </c>
      <c r="AI14" s="83">
        <v>0.0</v>
      </c>
      <c r="AJ14" s="84">
        <f t="shared" si="2"/>
        <v>0</v>
      </c>
      <c r="AK14" s="85" t="s">
        <v>206</v>
      </c>
      <c r="AL14" s="85">
        <v>35.0</v>
      </c>
      <c r="AM14" s="85">
        <v>10020.0</v>
      </c>
      <c r="AN14" s="79" t="s">
        <v>12</v>
      </c>
      <c r="AO14" s="86">
        <v>0.0</v>
      </c>
      <c r="AP14" s="87">
        <f t="shared" si="3"/>
        <v>0</v>
      </c>
      <c r="AQ14" s="88" t="s">
        <v>207</v>
      </c>
      <c r="AR14" s="88">
        <v>56.0</v>
      </c>
      <c r="AS14" s="88">
        <v>12833.0</v>
      </c>
      <c r="AT14" s="79" t="s">
        <v>12</v>
      </c>
      <c r="AU14" s="89">
        <v>0.0</v>
      </c>
      <c r="AV14" s="90">
        <f t="shared" si="4"/>
        <v>0</v>
      </c>
      <c r="AW14" s="91"/>
      <c r="AX14" s="93" t="s">
        <v>12</v>
      </c>
      <c r="AY14" s="93" t="s">
        <v>12</v>
      </c>
      <c r="AZ14" s="93" t="s">
        <v>12</v>
      </c>
      <c r="BA14" s="94" t="s">
        <v>12</v>
      </c>
      <c r="BB14" s="94" t="s">
        <v>12</v>
      </c>
      <c r="BC14" s="94" t="s">
        <v>12</v>
      </c>
      <c r="BD14" s="94" t="s">
        <v>12</v>
      </c>
      <c r="BE14" s="94" t="s">
        <v>12</v>
      </c>
      <c r="BF14" s="94" t="s">
        <v>12</v>
      </c>
      <c r="BG14" s="74">
        <v>0.0</v>
      </c>
      <c r="BH14" s="95">
        <f t="shared" si="5"/>
        <v>0</v>
      </c>
      <c r="BI14" s="96" t="s">
        <v>84</v>
      </c>
    </row>
    <row r="15" ht="222.75" customHeight="1">
      <c r="B15" s="71" t="s">
        <v>208</v>
      </c>
      <c r="C15" s="72" t="s">
        <v>209</v>
      </c>
      <c r="D15" s="72" t="s">
        <v>210</v>
      </c>
      <c r="E15" s="72" t="s">
        <v>211</v>
      </c>
      <c r="F15" s="72" t="s">
        <v>12</v>
      </c>
      <c r="G15" s="105" t="s">
        <v>12</v>
      </c>
      <c r="H15" s="73" t="s">
        <v>212</v>
      </c>
      <c r="I15" s="73" t="s">
        <v>213</v>
      </c>
      <c r="J15" s="73" t="s">
        <v>214</v>
      </c>
      <c r="K15" s="74">
        <v>1.0</v>
      </c>
      <c r="L15" s="74">
        <v>0.0</v>
      </c>
      <c r="M15" s="75" t="s">
        <v>215</v>
      </c>
      <c r="N15" s="76" t="s">
        <v>216</v>
      </c>
      <c r="O15" s="76" t="s">
        <v>217</v>
      </c>
      <c r="P15" s="77" t="s">
        <v>218</v>
      </c>
      <c r="Q15" s="76" t="s">
        <v>219</v>
      </c>
      <c r="R15" s="76" t="s">
        <v>220</v>
      </c>
      <c r="S15" s="75" t="s">
        <v>13</v>
      </c>
      <c r="T15" s="75" t="s">
        <v>78</v>
      </c>
      <c r="U15" s="75" t="s">
        <v>84</v>
      </c>
      <c r="V15" s="99" t="s">
        <v>13</v>
      </c>
      <c r="W15" s="75" t="s">
        <v>84</v>
      </c>
      <c r="X15" s="75" t="s">
        <v>13</v>
      </c>
      <c r="Y15" s="78" t="s">
        <v>12</v>
      </c>
      <c r="Z15" s="78" t="s">
        <v>12</v>
      </c>
      <c r="AA15" s="78" t="s">
        <v>12</v>
      </c>
      <c r="AB15" s="79" t="s">
        <v>12</v>
      </c>
      <c r="AC15" s="80">
        <v>0.0</v>
      </c>
      <c r="AD15" s="81">
        <f t="shared" si="1"/>
        <v>0</v>
      </c>
      <c r="AE15" s="82" t="s">
        <v>12</v>
      </c>
      <c r="AF15" s="82" t="s">
        <v>12</v>
      </c>
      <c r="AG15" s="82" t="s">
        <v>12</v>
      </c>
      <c r="AH15" s="79" t="s">
        <v>12</v>
      </c>
      <c r="AI15" s="83">
        <v>0.0</v>
      </c>
      <c r="AJ15" s="84">
        <f t="shared" si="2"/>
        <v>0</v>
      </c>
      <c r="AK15" s="85" t="s">
        <v>221</v>
      </c>
      <c r="AL15" s="85">
        <v>2.0</v>
      </c>
      <c r="AM15" s="85">
        <v>6.0</v>
      </c>
      <c r="AN15" s="79" t="s">
        <v>12</v>
      </c>
      <c r="AO15" s="86">
        <v>1.0</v>
      </c>
      <c r="AP15" s="87">
        <f t="shared" si="3"/>
        <v>1</v>
      </c>
      <c r="AQ15" s="88" t="s">
        <v>222</v>
      </c>
      <c r="AR15" s="88">
        <v>7.0</v>
      </c>
      <c r="AS15" s="88">
        <v>53.0</v>
      </c>
      <c r="AT15" s="79" t="s">
        <v>223</v>
      </c>
      <c r="AU15" s="89">
        <v>1.0</v>
      </c>
      <c r="AV15" s="90">
        <f t="shared" si="4"/>
        <v>1</v>
      </c>
      <c r="AW15" s="91"/>
      <c r="AX15" s="93" t="s">
        <v>12</v>
      </c>
      <c r="AY15" s="93" t="s">
        <v>12</v>
      </c>
      <c r="AZ15" s="93" t="s">
        <v>12</v>
      </c>
      <c r="BA15" s="94" t="s">
        <v>12</v>
      </c>
      <c r="BB15" s="94" t="s">
        <v>12</v>
      </c>
      <c r="BC15" s="94" t="s">
        <v>12</v>
      </c>
      <c r="BD15" s="94" t="s">
        <v>12</v>
      </c>
      <c r="BE15" s="94" t="s">
        <v>12</v>
      </c>
      <c r="BF15" s="94" t="s">
        <v>12</v>
      </c>
      <c r="BG15" s="74">
        <v>0.0</v>
      </c>
      <c r="BH15" s="95">
        <f t="shared" si="5"/>
        <v>0</v>
      </c>
      <c r="BI15" s="96" t="s">
        <v>13</v>
      </c>
    </row>
    <row r="16" ht="153.75" customHeight="1">
      <c r="B16" s="71" t="s">
        <v>208</v>
      </c>
      <c r="C16" s="72" t="s">
        <v>12</v>
      </c>
      <c r="D16" s="72" t="s">
        <v>224</v>
      </c>
      <c r="E16" s="72" t="s">
        <v>225</v>
      </c>
      <c r="F16" s="72" t="s">
        <v>12</v>
      </c>
      <c r="G16" s="72" t="s">
        <v>12</v>
      </c>
      <c r="H16" s="73" t="s">
        <v>226</v>
      </c>
      <c r="I16" s="73" t="s">
        <v>227</v>
      </c>
      <c r="J16" s="73" t="s">
        <v>228</v>
      </c>
      <c r="K16" s="74">
        <v>1.0</v>
      </c>
      <c r="L16" s="74">
        <v>0.0</v>
      </c>
      <c r="M16" s="75" t="s">
        <v>78</v>
      </c>
      <c r="N16" s="76" t="s">
        <v>229</v>
      </c>
      <c r="O16" s="76" t="s">
        <v>230</v>
      </c>
      <c r="P16" s="77" t="s">
        <v>231</v>
      </c>
      <c r="Q16" s="76" t="s">
        <v>232</v>
      </c>
      <c r="R16" s="76" t="s">
        <v>233</v>
      </c>
      <c r="S16" s="75" t="s">
        <v>13</v>
      </c>
      <c r="T16" s="75" t="s">
        <v>78</v>
      </c>
      <c r="U16" s="75" t="s">
        <v>84</v>
      </c>
      <c r="V16" s="99" t="s">
        <v>13</v>
      </c>
      <c r="W16" s="75" t="s">
        <v>84</v>
      </c>
      <c r="X16" s="75" t="s">
        <v>13</v>
      </c>
      <c r="Y16" s="78" t="s">
        <v>12</v>
      </c>
      <c r="Z16" s="78">
        <v>0.0</v>
      </c>
      <c r="AA16" s="78">
        <v>0.0</v>
      </c>
      <c r="AB16" s="79" t="s">
        <v>12</v>
      </c>
      <c r="AC16" s="80">
        <v>0.0</v>
      </c>
      <c r="AD16" s="81">
        <f t="shared" si="1"/>
        <v>0</v>
      </c>
      <c r="AE16" s="82" t="s">
        <v>12</v>
      </c>
      <c r="AF16" s="82" t="s">
        <v>12</v>
      </c>
      <c r="AG16" s="82" t="s">
        <v>12</v>
      </c>
      <c r="AH16" s="79" t="s">
        <v>12</v>
      </c>
      <c r="AI16" s="83">
        <v>0.0</v>
      </c>
      <c r="AJ16" s="84">
        <f t="shared" si="2"/>
        <v>0</v>
      </c>
      <c r="AK16" s="85">
        <v>50447.0</v>
      </c>
      <c r="AL16" s="85">
        <v>1.0</v>
      </c>
      <c r="AM16" s="85">
        <v>3.0</v>
      </c>
      <c r="AN16" s="79" t="s">
        <v>12</v>
      </c>
      <c r="AO16" s="86">
        <v>0.0</v>
      </c>
      <c r="AP16" s="87">
        <f t="shared" si="3"/>
        <v>0</v>
      </c>
      <c r="AQ16" s="88" t="s">
        <v>234</v>
      </c>
      <c r="AR16" s="88">
        <v>3.0</v>
      </c>
      <c r="AS16" s="88">
        <v>7.0</v>
      </c>
      <c r="AT16" s="79" t="s">
        <v>105</v>
      </c>
      <c r="AU16" s="89">
        <v>0.0</v>
      </c>
      <c r="AV16" s="90">
        <f t="shared" si="4"/>
        <v>0</v>
      </c>
      <c r="AW16" s="91"/>
      <c r="AX16" s="92">
        <v>15621.0</v>
      </c>
      <c r="AY16" s="93">
        <v>1.0</v>
      </c>
      <c r="AZ16" s="93">
        <v>1.0</v>
      </c>
      <c r="BA16" s="94" t="s">
        <v>12</v>
      </c>
      <c r="BB16" s="94" t="s">
        <v>12</v>
      </c>
      <c r="BC16" s="94" t="s">
        <v>12</v>
      </c>
      <c r="BD16" s="94" t="s">
        <v>12</v>
      </c>
      <c r="BE16" s="94" t="s">
        <v>12</v>
      </c>
      <c r="BF16" s="94" t="s">
        <v>12</v>
      </c>
      <c r="BG16" s="74">
        <v>1.0</v>
      </c>
      <c r="BH16" s="95">
        <f t="shared" si="5"/>
        <v>1</v>
      </c>
      <c r="BI16" s="96" t="s">
        <v>13</v>
      </c>
    </row>
    <row r="17" ht="153.75" customHeight="1">
      <c r="B17" s="71" t="s">
        <v>208</v>
      </c>
      <c r="C17" s="72" t="s">
        <v>12</v>
      </c>
      <c r="D17" s="72" t="s">
        <v>224</v>
      </c>
      <c r="E17" s="72" t="s">
        <v>225</v>
      </c>
      <c r="F17" s="72" t="s">
        <v>12</v>
      </c>
      <c r="G17" s="72" t="s">
        <v>12</v>
      </c>
      <c r="H17" s="73" t="s">
        <v>226</v>
      </c>
      <c r="I17" s="73" t="s">
        <v>227</v>
      </c>
      <c r="J17" s="73" t="s">
        <v>235</v>
      </c>
      <c r="K17" s="74">
        <v>76.0</v>
      </c>
      <c r="L17" s="74">
        <v>0.0</v>
      </c>
      <c r="M17" s="75" t="s">
        <v>78</v>
      </c>
      <c r="N17" s="76" t="s">
        <v>229</v>
      </c>
      <c r="O17" s="76" t="s">
        <v>230</v>
      </c>
      <c r="P17" s="77" t="s">
        <v>236</v>
      </c>
      <c r="Q17" s="76" t="s">
        <v>237</v>
      </c>
      <c r="R17" s="76" t="s">
        <v>238</v>
      </c>
      <c r="S17" s="75" t="s">
        <v>13</v>
      </c>
      <c r="T17" s="75" t="s">
        <v>78</v>
      </c>
      <c r="U17" s="75" t="s">
        <v>84</v>
      </c>
      <c r="V17" s="99" t="s">
        <v>13</v>
      </c>
      <c r="W17" s="75" t="s">
        <v>84</v>
      </c>
      <c r="X17" s="75" t="s">
        <v>13</v>
      </c>
      <c r="Y17" s="78" t="s">
        <v>239</v>
      </c>
      <c r="Z17" s="78">
        <v>3.0</v>
      </c>
      <c r="AA17" s="78">
        <v>5.0</v>
      </c>
      <c r="AB17" s="79" t="s">
        <v>12</v>
      </c>
      <c r="AC17" s="80">
        <v>76.0</v>
      </c>
      <c r="AD17" s="81">
        <f t="shared" si="1"/>
        <v>1</v>
      </c>
      <c r="AE17" s="82" t="s">
        <v>240</v>
      </c>
      <c r="AF17" s="82">
        <v>9.0</v>
      </c>
      <c r="AG17" s="82">
        <v>82.0</v>
      </c>
      <c r="AH17" s="79" t="s">
        <v>12</v>
      </c>
      <c r="AI17" s="83">
        <v>76.0</v>
      </c>
      <c r="AJ17" s="84">
        <f t="shared" si="2"/>
        <v>1</v>
      </c>
      <c r="AK17" s="85" t="s">
        <v>241</v>
      </c>
      <c r="AL17" s="85">
        <v>13.0</v>
      </c>
      <c r="AM17" s="85">
        <v>458.0</v>
      </c>
      <c r="AN17" s="79" t="s">
        <v>12</v>
      </c>
      <c r="AO17" s="86">
        <v>76.0</v>
      </c>
      <c r="AP17" s="87">
        <f t="shared" si="3"/>
        <v>1</v>
      </c>
      <c r="AQ17" s="88" t="s">
        <v>242</v>
      </c>
      <c r="AR17" s="88">
        <v>17.0</v>
      </c>
      <c r="AS17" s="88">
        <v>536.0</v>
      </c>
      <c r="AT17" s="79" t="s">
        <v>105</v>
      </c>
      <c r="AU17" s="89">
        <v>76.0</v>
      </c>
      <c r="AV17" s="90">
        <f t="shared" si="4"/>
        <v>1</v>
      </c>
      <c r="AW17" s="91" t="s">
        <v>243</v>
      </c>
      <c r="AX17" s="92" t="s">
        <v>244</v>
      </c>
      <c r="AY17" s="93">
        <v>2.0</v>
      </c>
      <c r="AZ17" s="93">
        <v>150.0</v>
      </c>
      <c r="BA17" s="94" t="s">
        <v>12</v>
      </c>
      <c r="BB17" s="94" t="s">
        <v>12</v>
      </c>
      <c r="BC17" s="94" t="s">
        <v>12</v>
      </c>
      <c r="BD17" s="94" t="s">
        <v>12</v>
      </c>
      <c r="BE17" s="94" t="s">
        <v>12</v>
      </c>
      <c r="BF17" s="94" t="s">
        <v>12</v>
      </c>
      <c r="BG17" s="74">
        <v>76.0</v>
      </c>
      <c r="BH17" s="95">
        <f t="shared" si="5"/>
        <v>1</v>
      </c>
      <c r="BI17" s="96" t="s">
        <v>13</v>
      </c>
    </row>
    <row r="18" ht="153.75" customHeight="1">
      <c r="B18" s="71" t="s">
        <v>208</v>
      </c>
      <c r="C18" s="72" t="s">
        <v>12</v>
      </c>
      <c r="D18" s="72" t="s">
        <v>224</v>
      </c>
      <c r="E18" s="72" t="s">
        <v>225</v>
      </c>
      <c r="F18" s="72" t="s">
        <v>12</v>
      </c>
      <c r="G18" s="72" t="s">
        <v>12</v>
      </c>
      <c r="H18" s="73" t="s">
        <v>226</v>
      </c>
      <c r="I18" s="73" t="s">
        <v>245</v>
      </c>
      <c r="J18" s="73" t="s">
        <v>246</v>
      </c>
      <c r="K18" s="74">
        <v>1.0</v>
      </c>
      <c r="L18" s="74">
        <v>0.0</v>
      </c>
      <c r="M18" s="75" t="s">
        <v>247</v>
      </c>
      <c r="N18" s="76" t="s">
        <v>248</v>
      </c>
      <c r="O18" s="76" t="s">
        <v>12</v>
      </c>
      <c r="P18" s="77" t="s">
        <v>203</v>
      </c>
      <c r="Q18" s="76" t="s">
        <v>249</v>
      </c>
      <c r="R18" s="76" t="s">
        <v>203</v>
      </c>
      <c r="S18" s="75" t="s">
        <v>13</v>
      </c>
      <c r="T18" s="75" t="s">
        <v>78</v>
      </c>
      <c r="U18" s="75" t="s">
        <v>84</v>
      </c>
      <c r="V18" s="99" t="s">
        <v>13</v>
      </c>
      <c r="W18" s="75" t="s">
        <v>84</v>
      </c>
      <c r="X18" s="75" t="s">
        <v>13</v>
      </c>
      <c r="Y18" s="78" t="s">
        <v>12</v>
      </c>
      <c r="Z18" s="78" t="s">
        <v>12</v>
      </c>
      <c r="AA18" s="78" t="s">
        <v>12</v>
      </c>
      <c r="AB18" s="79" t="s">
        <v>12</v>
      </c>
      <c r="AC18" s="80">
        <v>0.0</v>
      </c>
      <c r="AD18" s="81">
        <f t="shared" si="1"/>
        <v>0</v>
      </c>
      <c r="AE18" s="82" t="s">
        <v>12</v>
      </c>
      <c r="AF18" s="82" t="s">
        <v>12</v>
      </c>
      <c r="AG18" s="82" t="s">
        <v>12</v>
      </c>
      <c r="AH18" s="79" t="s">
        <v>12</v>
      </c>
      <c r="AI18" s="83">
        <v>0.0</v>
      </c>
      <c r="AJ18" s="84">
        <f t="shared" si="2"/>
        <v>0</v>
      </c>
      <c r="AK18" s="85" t="s">
        <v>12</v>
      </c>
      <c r="AL18" s="85" t="s">
        <v>12</v>
      </c>
      <c r="AM18" s="85" t="s">
        <v>12</v>
      </c>
      <c r="AN18" s="79" t="s">
        <v>12</v>
      </c>
      <c r="AO18" s="86">
        <v>0.0</v>
      </c>
      <c r="AP18" s="87">
        <f t="shared" si="3"/>
        <v>0</v>
      </c>
      <c r="AQ18" s="88">
        <v>2002749.0</v>
      </c>
      <c r="AR18" s="88">
        <v>1.0</v>
      </c>
      <c r="AS18" s="88" t="s">
        <v>12</v>
      </c>
      <c r="AT18" s="79">
        <v>2002749.0</v>
      </c>
      <c r="AU18" s="89">
        <v>0.0</v>
      </c>
      <c r="AV18" s="90">
        <f t="shared" si="4"/>
        <v>0</v>
      </c>
      <c r="AW18" s="91"/>
      <c r="AX18" s="92">
        <v>15621.0</v>
      </c>
      <c r="AY18" s="93">
        <v>1.0</v>
      </c>
      <c r="AZ18" s="93">
        <v>37.0</v>
      </c>
      <c r="BA18" s="94" t="s">
        <v>12</v>
      </c>
      <c r="BB18" s="94" t="s">
        <v>12</v>
      </c>
      <c r="BC18" s="94" t="s">
        <v>12</v>
      </c>
      <c r="BD18" s="94" t="s">
        <v>12</v>
      </c>
      <c r="BE18" s="94" t="s">
        <v>12</v>
      </c>
      <c r="BF18" s="94" t="s">
        <v>12</v>
      </c>
      <c r="BG18" s="74">
        <v>1.0</v>
      </c>
      <c r="BH18" s="95">
        <f t="shared" si="5"/>
        <v>1</v>
      </c>
      <c r="BI18" s="96" t="s">
        <v>13</v>
      </c>
    </row>
    <row r="19" ht="196.5" customHeight="1">
      <c r="B19" s="71" t="s">
        <v>208</v>
      </c>
      <c r="C19" s="72" t="s">
        <v>12</v>
      </c>
      <c r="D19" s="72" t="s">
        <v>250</v>
      </c>
      <c r="E19" s="72" t="s">
        <v>251</v>
      </c>
      <c r="F19" s="72" t="s">
        <v>12</v>
      </c>
      <c r="G19" s="72" t="s">
        <v>12</v>
      </c>
      <c r="H19" s="73" t="s">
        <v>252</v>
      </c>
      <c r="I19" s="73" t="s">
        <v>253</v>
      </c>
      <c r="J19" s="73" t="s">
        <v>254</v>
      </c>
      <c r="K19" s="74">
        <v>1.0</v>
      </c>
      <c r="L19" s="74">
        <v>0.0</v>
      </c>
      <c r="M19" s="75" t="s">
        <v>255</v>
      </c>
      <c r="N19" s="76" t="s">
        <v>256</v>
      </c>
      <c r="O19" s="76" t="s">
        <v>257</v>
      </c>
      <c r="P19" s="77" t="s">
        <v>258</v>
      </c>
      <c r="Q19" s="76" t="s">
        <v>259</v>
      </c>
      <c r="R19" s="76" t="s">
        <v>260</v>
      </c>
      <c r="S19" s="75" t="s">
        <v>13</v>
      </c>
      <c r="T19" s="75" t="s">
        <v>78</v>
      </c>
      <c r="U19" s="75" t="s">
        <v>84</v>
      </c>
      <c r="V19" s="99" t="s">
        <v>13</v>
      </c>
      <c r="W19" s="75" t="s">
        <v>84</v>
      </c>
      <c r="X19" s="75" t="s">
        <v>13</v>
      </c>
      <c r="Y19" s="78" t="s">
        <v>12</v>
      </c>
      <c r="Z19" s="78" t="s">
        <v>12</v>
      </c>
      <c r="AA19" s="78" t="s">
        <v>12</v>
      </c>
      <c r="AB19" s="79" t="s">
        <v>12</v>
      </c>
      <c r="AC19" s="80">
        <v>0.0</v>
      </c>
      <c r="AD19" s="81">
        <f t="shared" si="1"/>
        <v>0</v>
      </c>
      <c r="AE19" s="82" t="s">
        <v>12</v>
      </c>
      <c r="AF19" s="82" t="s">
        <v>12</v>
      </c>
      <c r="AG19" s="82" t="s">
        <v>12</v>
      </c>
      <c r="AH19" s="79" t="s">
        <v>12</v>
      </c>
      <c r="AI19" s="83">
        <v>0.0</v>
      </c>
      <c r="AJ19" s="84">
        <f t="shared" si="2"/>
        <v>0</v>
      </c>
      <c r="AK19" s="85" t="s">
        <v>12</v>
      </c>
      <c r="AL19" s="85" t="s">
        <v>12</v>
      </c>
      <c r="AM19" s="85" t="s">
        <v>12</v>
      </c>
      <c r="AN19" s="79" t="s">
        <v>12</v>
      </c>
      <c r="AO19" s="86">
        <v>0.0</v>
      </c>
      <c r="AP19" s="87">
        <f t="shared" si="3"/>
        <v>0</v>
      </c>
      <c r="AQ19" s="88" t="s">
        <v>105</v>
      </c>
      <c r="AR19" s="88">
        <v>2.0</v>
      </c>
      <c r="AS19" s="88" t="s">
        <v>12</v>
      </c>
      <c r="AT19" s="79" t="s">
        <v>105</v>
      </c>
      <c r="AU19" s="89">
        <v>0.0</v>
      </c>
      <c r="AV19" s="90">
        <f t="shared" si="4"/>
        <v>0</v>
      </c>
      <c r="AW19" s="91"/>
      <c r="AX19" s="92">
        <v>49480.0</v>
      </c>
      <c r="AY19" s="93">
        <v>1.0</v>
      </c>
      <c r="AZ19" s="93">
        <v>3.0</v>
      </c>
      <c r="BA19" s="94" t="s">
        <v>12</v>
      </c>
      <c r="BB19" s="94" t="s">
        <v>12</v>
      </c>
      <c r="BC19" s="94" t="s">
        <v>12</v>
      </c>
      <c r="BD19" s="94" t="s">
        <v>12</v>
      </c>
      <c r="BE19" s="94" t="s">
        <v>12</v>
      </c>
      <c r="BF19" s="94" t="s">
        <v>12</v>
      </c>
      <c r="BG19" s="74">
        <v>1.0</v>
      </c>
      <c r="BH19" s="95">
        <f t="shared" si="5"/>
        <v>1</v>
      </c>
      <c r="BI19" s="96" t="s">
        <v>13</v>
      </c>
    </row>
    <row r="20" ht="177.0" customHeight="1">
      <c r="B20" s="71" t="s">
        <v>208</v>
      </c>
      <c r="C20" s="72" t="s">
        <v>12</v>
      </c>
      <c r="D20" s="72" t="s">
        <v>250</v>
      </c>
      <c r="E20" s="72" t="s">
        <v>251</v>
      </c>
      <c r="F20" s="72" t="s">
        <v>12</v>
      </c>
      <c r="G20" s="72" t="s">
        <v>12</v>
      </c>
      <c r="H20" s="73" t="s">
        <v>261</v>
      </c>
      <c r="I20" s="73" t="s">
        <v>253</v>
      </c>
      <c r="J20" s="73" t="s">
        <v>262</v>
      </c>
      <c r="K20" s="74">
        <v>1.0</v>
      </c>
      <c r="L20" s="74">
        <v>0.0</v>
      </c>
      <c r="M20" s="75" t="s">
        <v>255</v>
      </c>
      <c r="N20" s="76" t="s">
        <v>256</v>
      </c>
      <c r="O20" s="76" t="s">
        <v>263</v>
      </c>
      <c r="P20" s="77" t="s">
        <v>258</v>
      </c>
      <c r="Q20" s="76" t="s">
        <v>259</v>
      </c>
      <c r="R20" s="76" t="s">
        <v>260</v>
      </c>
      <c r="S20" s="75" t="s">
        <v>13</v>
      </c>
      <c r="T20" s="75" t="s">
        <v>78</v>
      </c>
      <c r="U20" s="75" t="s">
        <v>84</v>
      </c>
      <c r="V20" s="99" t="s">
        <v>13</v>
      </c>
      <c r="W20" s="75" t="s">
        <v>84</v>
      </c>
      <c r="X20" s="75" t="s">
        <v>13</v>
      </c>
      <c r="Y20" s="78" t="s">
        <v>12</v>
      </c>
      <c r="Z20" s="78" t="s">
        <v>12</v>
      </c>
      <c r="AA20" s="78" t="s">
        <v>12</v>
      </c>
      <c r="AB20" s="79" t="s">
        <v>12</v>
      </c>
      <c r="AC20" s="80">
        <v>0.0</v>
      </c>
      <c r="AD20" s="81">
        <f t="shared" si="1"/>
        <v>0</v>
      </c>
      <c r="AE20" s="82" t="s">
        <v>12</v>
      </c>
      <c r="AF20" s="82" t="s">
        <v>12</v>
      </c>
      <c r="AG20" s="82" t="s">
        <v>12</v>
      </c>
      <c r="AH20" s="79" t="s">
        <v>12</v>
      </c>
      <c r="AI20" s="83">
        <v>0.0</v>
      </c>
      <c r="AJ20" s="84">
        <f t="shared" si="2"/>
        <v>0</v>
      </c>
      <c r="AK20" s="85" t="s">
        <v>12</v>
      </c>
      <c r="AL20" s="85" t="s">
        <v>12</v>
      </c>
      <c r="AM20" s="85" t="s">
        <v>12</v>
      </c>
      <c r="AN20" s="79" t="s">
        <v>12</v>
      </c>
      <c r="AO20" s="86">
        <v>0.0</v>
      </c>
      <c r="AP20" s="87">
        <f t="shared" si="3"/>
        <v>0</v>
      </c>
      <c r="AQ20" s="88" t="s">
        <v>105</v>
      </c>
      <c r="AR20" s="88">
        <v>2.0</v>
      </c>
      <c r="AS20" s="88" t="s">
        <v>12</v>
      </c>
      <c r="AT20" s="79" t="s">
        <v>105</v>
      </c>
      <c r="AU20" s="89">
        <v>0.0</v>
      </c>
      <c r="AV20" s="90">
        <f t="shared" si="4"/>
        <v>0</v>
      </c>
      <c r="AW20" s="91"/>
      <c r="AX20" s="93" t="s">
        <v>12</v>
      </c>
      <c r="AY20" s="93" t="s">
        <v>12</v>
      </c>
      <c r="AZ20" s="93" t="s">
        <v>12</v>
      </c>
      <c r="BA20" s="94" t="s">
        <v>12</v>
      </c>
      <c r="BB20" s="94" t="s">
        <v>12</v>
      </c>
      <c r="BC20" s="94" t="s">
        <v>12</v>
      </c>
      <c r="BD20" s="94" t="s">
        <v>12</v>
      </c>
      <c r="BE20" s="94" t="s">
        <v>12</v>
      </c>
      <c r="BF20" s="94" t="s">
        <v>12</v>
      </c>
      <c r="BG20" s="74">
        <v>0.0</v>
      </c>
      <c r="BH20" s="95">
        <f t="shared" si="5"/>
        <v>0</v>
      </c>
      <c r="BI20" s="96" t="s">
        <v>13</v>
      </c>
    </row>
    <row r="21" ht="153.75" customHeight="1">
      <c r="B21" s="109" t="s">
        <v>208</v>
      </c>
      <c r="C21" s="72" t="s">
        <v>12</v>
      </c>
      <c r="D21" s="72" t="s">
        <v>264</v>
      </c>
      <c r="E21" s="72" t="s">
        <v>265</v>
      </c>
      <c r="F21" s="72" t="s">
        <v>12</v>
      </c>
      <c r="G21" s="72" t="s">
        <v>12</v>
      </c>
      <c r="H21" s="73" t="s">
        <v>266</v>
      </c>
      <c r="I21" s="73" t="s">
        <v>267</v>
      </c>
      <c r="J21" s="73" t="s">
        <v>268</v>
      </c>
      <c r="K21" s="74">
        <v>1.0</v>
      </c>
      <c r="L21" s="74">
        <v>0.0</v>
      </c>
      <c r="M21" s="75" t="s">
        <v>136</v>
      </c>
      <c r="N21" s="76" t="s">
        <v>269</v>
      </c>
      <c r="O21" s="76" t="s">
        <v>270</v>
      </c>
      <c r="P21" s="77" t="s">
        <v>271</v>
      </c>
      <c r="Q21" s="76" t="s">
        <v>140</v>
      </c>
      <c r="R21" s="107"/>
      <c r="S21" s="75" t="s">
        <v>13</v>
      </c>
      <c r="T21" s="75" t="s">
        <v>78</v>
      </c>
      <c r="U21" s="75" t="s">
        <v>84</v>
      </c>
      <c r="V21" s="99" t="s">
        <v>13</v>
      </c>
      <c r="W21" s="75" t="s">
        <v>84</v>
      </c>
      <c r="X21" s="75" t="s">
        <v>13</v>
      </c>
      <c r="Y21" s="78" t="s">
        <v>12</v>
      </c>
      <c r="Z21" s="78" t="s">
        <v>12</v>
      </c>
      <c r="AA21" s="78" t="s">
        <v>12</v>
      </c>
      <c r="AB21" s="79" t="s">
        <v>12</v>
      </c>
      <c r="AC21" s="80">
        <v>0.0</v>
      </c>
      <c r="AD21" s="81">
        <f t="shared" si="1"/>
        <v>0</v>
      </c>
      <c r="AE21" s="82" t="s">
        <v>12</v>
      </c>
      <c r="AF21" s="82" t="s">
        <v>12</v>
      </c>
      <c r="AG21" s="82" t="s">
        <v>12</v>
      </c>
      <c r="AH21" s="79" t="s">
        <v>12</v>
      </c>
      <c r="AI21" s="83">
        <v>0.0</v>
      </c>
      <c r="AJ21" s="84">
        <f t="shared" si="2"/>
        <v>0</v>
      </c>
      <c r="AK21" s="85" t="s">
        <v>12</v>
      </c>
      <c r="AL21" s="85" t="s">
        <v>12</v>
      </c>
      <c r="AM21" s="85" t="s">
        <v>12</v>
      </c>
      <c r="AN21" s="79" t="s">
        <v>12</v>
      </c>
      <c r="AO21" s="86">
        <v>0.0</v>
      </c>
      <c r="AP21" s="87">
        <f t="shared" si="3"/>
        <v>0</v>
      </c>
      <c r="AQ21" s="88" t="s">
        <v>12</v>
      </c>
      <c r="AR21" s="88" t="s">
        <v>12</v>
      </c>
      <c r="AS21" s="88" t="s">
        <v>12</v>
      </c>
      <c r="AT21" s="79" t="s">
        <v>12</v>
      </c>
      <c r="AU21" s="89">
        <v>0.0</v>
      </c>
      <c r="AV21" s="90">
        <f t="shared" si="4"/>
        <v>0</v>
      </c>
      <c r="AW21" s="91"/>
      <c r="AX21" s="93" t="s">
        <v>12</v>
      </c>
      <c r="AY21" s="93" t="s">
        <v>12</v>
      </c>
      <c r="AZ21" s="93" t="s">
        <v>12</v>
      </c>
      <c r="BA21" s="94" t="s">
        <v>12</v>
      </c>
      <c r="BB21" s="94" t="s">
        <v>12</v>
      </c>
      <c r="BC21" s="94" t="s">
        <v>12</v>
      </c>
      <c r="BD21" s="94" t="s">
        <v>12</v>
      </c>
      <c r="BE21" s="94" t="s">
        <v>12</v>
      </c>
      <c r="BF21" s="94" t="s">
        <v>12</v>
      </c>
      <c r="BG21" s="74">
        <v>0.0</v>
      </c>
      <c r="BH21" s="95">
        <f t="shared" si="5"/>
        <v>0</v>
      </c>
      <c r="BI21" s="96" t="s">
        <v>84</v>
      </c>
    </row>
    <row r="22" ht="153.75" customHeight="1">
      <c r="B22" s="109" t="s">
        <v>208</v>
      </c>
      <c r="C22" s="72" t="s">
        <v>12</v>
      </c>
      <c r="D22" s="72" t="s">
        <v>272</v>
      </c>
      <c r="E22" s="72" t="s">
        <v>273</v>
      </c>
      <c r="F22" s="72" t="s">
        <v>274</v>
      </c>
      <c r="G22" s="72" t="s">
        <v>275</v>
      </c>
      <c r="H22" s="73" t="s">
        <v>276</v>
      </c>
      <c r="I22" s="73" t="s">
        <v>12</v>
      </c>
      <c r="J22" s="73" t="s">
        <v>277</v>
      </c>
      <c r="K22" s="74">
        <v>1.0</v>
      </c>
      <c r="L22" s="74">
        <v>0.0</v>
      </c>
      <c r="M22" s="75" t="s">
        <v>247</v>
      </c>
      <c r="N22" s="110" t="s">
        <v>278</v>
      </c>
      <c r="O22" s="76" t="s">
        <v>12</v>
      </c>
      <c r="P22" s="77" t="s">
        <v>203</v>
      </c>
      <c r="Q22" s="76" t="s">
        <v>203</v>
      </c>
      <c r="R22" s="76" t="s">
        <v>203</v>
      </c>
      <c r="S22" s="75" t="s">
        <v>13</v>
      </c>
      <c r="T22" s="75" t="s">
        <v>78</v>
      </c>
      <c r="U22" s="75" t="s">
        <v>84</v>
      </c>
      <c r="V22" s="99" t="s">
        <v>13</v>
      </c>
      <c r="W22" s="75" t="s">
        <v>84</v>
      </c>
      <c r="X22" s="111" t="s">
        <v>84</v>
      </c>
      <c r="Y22" s="101">
        <v>1292.46983</v>
      </c>
      <c r="Z22" s="78">
        <v>2.0</v>
      </c>
      <c r="AA22" s="78">
        <v>3.0</v>
      </c>
      <c r="AB22" s="79"/>
      <c r="AC22" s="80">
        <v>1.0</v>
      </c>
      <c r="AD22" s="81">
        <f t="shared" si="1"/>
        <v>1</v>
      </c>
      <c r="AE22" s="103">
        <v>1292.46983</v>
      </c>
      <c r="AF22" s="82">
        <v>2.0</v>
      </c>
      <c r="AG22" s="82">
        <v>3.0</v>
      </c>
      <c r="AH22" s="79" t="s">
        <v>12</v>
      </c>
      <c r="AI22" s="83">
        <v>1.0</v>
      </c>
      <c r="AJ22" s="84">
        <f t="shared" si="2"/>
        <v>1</v>
      </c>
      <c r="AK22" s="104" t="s">
        <v>279</v>
      </c>
      <c r="AL22" s="85">
        <v>3.0</v>
      </c>
      <c r="AM22" s="85">
        <v>7.0</v>
      </c>
      <c r="AN22" s="79" t="s">
        <v>12</v>
      </c>
      <c r="AO22" s="86">
        <v>1.0</v>
      </c>
      <c r="AP22" s="87">
        <f t="shared" si="3"/>
        <v>1</v>
      </c>
      <c r="AQ22" s="88" t="s">
        <v>280</v>
      </c>
      <c r="AR22" s="88">
        <v>6.0</v>
      </c>
      <c r="AS22" s="88">
        <v>63.0</v>
      </c>
      <c r="AT22" s="79" t="s">
        <v>12</v>
      </c>
      <c r="AU22" s="89">
        <v>1.0</v>
      </c>
      <c r="AV22" s="90">
        <f t="shared" si="4"/>
        <v>1</v>
      </c>
      <c r="AW22" s="91"/>
      <c r="AX22" s="92" t="s">
        <v>281</v>
      </c>
      <c r="AY22" s="93">
        <v>2.0</v>
      </c>
      <c r="AZ22" s="93">
        <v>3.0</v>
      </c>
      <c r="BA22" s="94" t="s">
        <v>12</v>
      </c>
      <c r="BB22" s="94" t="s">
        <v>12</v>
      </c>
      <c r="BC22" s="94" t="s">
        <v>12</v>
      </c>
      <c r="BD22" s="94" t="s">
        <v>12</v>
      </c>
      <c r="BE22" s="94" t="s">
        <v>12</v>
      </c>
      <c r="BF22" s="94" t="s">
        <v>12</v>
      </c>
      <c r="BG22" s="74">
        <v>1.0</v>
      </c>
      <c r="BH22" s="95">
        <f t="shared" si="5"/>
        <v>1</v>
      </c>
      <c r="BI22" s="96" t="s">
        <v>13</v>
      </c>
    </row>
    <row r="23" ht="153.75" customHeight="1">
      <c r="B23" s="109" t="s">
        <v>208</v>
      </c>
      <c r="C23" s="72" t="s">
        <v>12</v>
      </c>
      <c r="D23" s="72" t="s">
        <v>272</v>
      </c>
      <c r="E23" s="72" t="s">
        <v>273</v>
      </c>
      <c r="F23" s="72" t="s">
        <v>131</v>
      </c>
      <c r="G23" s="72" t="s">
        <v>282</v>
      </c>
      <c r="H23" s="73" t="s">
        <v>283</v>
      </c>
      <c r="I23" s="73" t="s">
        <v>284</v>
      </c>
      <c r="J23" s="73" t="s">
        <v>285</v>
      </c>
      <c r="K23" s="74">
        <v>1.0</v>
      </c>
      <c r="L23" s="74">
        <v>0.0</v>
      </c>
      <c r="M23" s="75" t="s">
        <v>136</v>
      </c>
      <c r="N23" s="110" t="s">
        <v>286</v>
      </c>
      <c r="O23" s="76" t="s">
        <v>138</v>
      </c>
      <c r="P23" s="77" t="s">
        <v>287</v>
      </c>
      <c r="Q23" s="76" t="s">
        <v>140</v>
      </c>
      <c r="R23" s="107"/>
      <c r="S23" s="75" t="s">
        <v>13</v>
      </c>
      <c r="T23" s="75" t="s">
        <v>78</v>
      </c>
      <c r="U23" s="75" t="s">
        <v>84</v>
      </c>
      <c r="V23" s="99" t="s">
        <v>13</v>
      </c>
      <c r="W23" s="75" t="s">
        <v>84</v>
      </c>
      <c r="X23" s="75" t="s">
        <v>13</v>
      </c>
      <c r="Y23" s="78" t="s">
        <v>12</v>
      </c>
      <c r="Z23" s="78" t="s">
        <v>12</v>
      </c>
      <c r="AA23" s="78" t="s">
        <v>12</v>
      </c>
      <c r="AB23" s="79" t="s">
        <v>12</v>
      </c>
      <c r="AC23" s="80">
        <v>0.0</v>
      </c>
      <c r="AD23" s="81">
        <f t="shared" si="1"/>
        <v>0</v>
      </c>
      <c r="AE23" s="82" t="s">
        <v>12</v>
      </c>
      <c r="AF23" s="82" t="s">
        <v>12</v>
      </c>
      <c r="AG23" s="82" t="s">
        <v>12</v>
      </c>
      <c r="AH23" s="79" t="s">
        <v>12</v>
      </c>
      <c r="AI23" s="83">
        <v>0.0</v>
      </c>
      <c r="AJ23" s="84">
        <f t="shared" si="2"/>
        <v>0</v>
      </c>
      <c r="AK23" s="85" t="s">
        <v>12</v>
      </c>
      <c r="AL23" s="85" t="s">
        <v>12</v>
      </c>
      <c r="AM23" s="85" t="s">
        <v>12</v>
      </c>
      <c r="AN23" s="79" t="s">
        <v>12</v>
      </c>
      <c r="AO23" s="86">
        <v>0.0</v>
      </c>
      <c r="AP23" s="87">
        <f t="shared" si="3"/>
        <v>0</v>
      </c>
      <c r="AQ23" s="88" t="s">
        <v>141</v>
      </c>
      <c r="AR23" s="88">
        <v>3.0</v>
      </c>
      <c r="AS23" s="88">
        <v>20.0</v>
      </c>
      <c r="AT23" s="79" t="s">
        <v>141</v>
      </c>
      <c r="AU23" s="89">
        <v>0.0</v>
      </c>
      <c r="AV23" s="90">
        <f t="shared" si="4"/>
        <v>0</v>
      </c>
      <c r="AW23" s="91"/>
      <c r="AX23" s="93" t="s">
        <v>12</v>
      </c>
      <c r="AY23" s="93" t="s">
        <v>12</v>
      </c>
      <c r="AZ23" s="93" t="s">
        <v>12</v>
      </c>
      <c r="BA23" s="94" t="s">
        <v>12</v>
      </c>
      <c r="BB23" s="94" t="s">
        <v>12</v>
      </c>
      <c r="BC23" s="94" t="s">
        <v>12</v>
      </c>
      <c r="BD23" s="94" t="s">
        <v>12</v>
      </c>
      <c r="BE23" s="94" t="s">
        <v>12</v>
      </c>
      <c r="BF23" s="94" t="s">
        <v>12</v>
      </c>
      <c r="BG23" s="74">
        <v>0.0</v>
      </c>
      <c r="BH23" s="95">
        <f t="shared" si="5"/>
        <v>0</v>
      </c>
      <c r="BI23" s="96" t="s">
        <v>84</v>
      </c>
    </row>
    <row r="24" ht="153.75" customHeight="1">
      <c r="B24" s="109" t="s">
        <v>208</v>
      </c>
      <c r="C24" s="72" t="s">
        <v>288</v>
      </c>
      <c r="D24" s="72" t="s">
        <v>289</v>
      </c>
      <c r="E24" s="72" t="s">
        <v>290</v>
      </c>
      <c r="F24" s="72" t="s">
        <v>12</v>
      </c>
      <c r="G24" s="72" t="s">
        <v>12</v>
      </c>
      <c r="H24" s="73" t="s">
        <v>291</v>
      </c>
      <c r="I24" s="73" t="s">
        <v>292</v>
      </c>
      <c r="J24" s="73" t="s">
        <v>293</v>
      </c>
      <c r="K24" s="74">
        <v>1.0</v>
      </c>
      <c r="L24" s="74">
        <v>0.0</v>
      </c>
      <c r="M24" s="75" t="s">
        <v>78</v>
      </c>
      <c r="N24" s="76" t="s">
        <v>294</v>
      </c>
      <c r="O24" s="76" t="s">
        <v>295</v>
      </c>
      <c r="P24" s="77" t="s">
        <v>296</v>
      </c>
      <c r="Q24" s="76" t="s">
        <v>140</v>
      </c>
      <c r="R24" s="107"/>
      <c r="S24" s="75" t="s">
        <v>13</v>
      </c>
      <c r="T24" s="75" t="s">
        <v>78</v>
      </c>
      <c r="U24" s="75" t="s">
        <v>84</v>
      </c>
      <c r="V24" s="99" t="s">
        <v>13</v>
      </c>
      <c r="W24" s="75" t="s">
        <v>84</v>
      </c>
      <c r="X24" s="75" t="s">
        <v>13</v>
      </c>
      <c r="Y24" s="78" t="s">
        <v>12</v>
      </c>
      <c r="Z24" s="78" t="s">
        <v>12</v>
      </c>
      <c r="AA24" s="78" t="s">
        <v>12</v>
      </c>
      <c r="AB24" s="79" t="s">
        <v>12</v>
      </c>
      <c r="AC24" s="80">
        <v>0.0</v>
      </c>
      <c r="AD24" s="81">
        <f t="shared" si="1"/>
        <v>0</v>
      </c>
      <c r="AE24" s="82" t="s">
        <v>12</v>
      </c>
      <c r="AF24" s="82" t="s">
        <v>12</v>
      </c>
      <c r="AG24" s="82" t="s">
        <v>12</v>
      </c>
      <c r="AH24" s="79" t="s">
        <v>12</v>
      </c>
      <c r="AI24" s="83">
        <v>0.0</v>
      </c>
      <c r="AJ24" s="84">
        <f t="shared" si="2"/>
        <v>0</v>
      </c>
      <c r="AK24" s="85" t="s">
        <v>12</v>
      </c>
      <c r="AL24" s="85" t="s">
        <v>12</v>
      </c>
      <c r="AM24" s="85" t="s">
        <v>12</v>
      </c>
      <c r="AN24" s="79" t="s">
        <v>12</v>
      </c>
      <c r="AO24" s="86">
        <v>0.0</v>
      </c>
      <c r="AP24" s="87">
        <f t="shared" si="3"/>
        <v>0</v>
      </c>
      <c r="AQ24" s="88" t="s">
        <v>297</v>
      </c>
      <c r="AR24" s="88">
        <v>3.0</v>
      </c>
      <c r="AS24" s="88">
        <v>43.0</v>
      </c>
      <c r="AT24" s="79" t="s">
        <v>298</v>
      </c>
      <c r="AU24" s="89">
        <v>0.0</v>
      </c>
      <c r="AV24" s="90">
        <f t="shared" si="4"/>
        <v>0</v>
      </c>
      <c r="AW24" s="91"/>
      <c r="AX24" s="93" t="s">
        <v>12</v>
      </c>
      <c r="AY24" s="93" t="s">
        <v>12</v>
      </c>
      <c r="AZ24" s="93" t="s">
        <v>12</v>
      </c>
      <c r="BA24" s="94" t="s">
        <v>12</v>
      </c>
      <c r="BB24" s="94" t="s">
        <v>12</v>
      </c>
      <c r="BC24" s="94" t="s">
        <v>12</v>
      </c>
      <c r="BD24" s="94" t="s">
        <v>12</v>
      </c>
      <c r="BE24" s="94" t="s">
        <v>12</v>
      </c>
      <c r="BF24" s="94" t="s">
        <v>12</v>
      </c>
      <c r="BG24" s="74">
        <v>0.0</v>
      </c>
      <c r="BH24" s="95">
        <f t="shared" si="5"/>
        <v>0</v>
      </c>
      <c r="BI24" s="96" t="s">
        <v>13</v>
      </c>
    </row>
    <row r="25" ht="153.75" customHeight="1">
      <c r="B25" s="109" t="s">
        <v>208</v>
      </c>
      <c r="C25" s="72" t="s">
        <v>288</v>
      </c>
      <c r="D25" s="72" t="s">
        <v>289</v>
      </c>
      <c r="E25" s="72" t="s">
        <v>290</v>
      </c>
      <c r="F25" s="72" t="s">
        <v>12</v>
      </c>
      <c r="G25" s="72" t="s">
        <v>12</v>
      </c>
      <c r="H25" s="73" t="s">
        <v>299</v>
      </c>
      <c r="I25" s="73" t="s">
        <v>300</v>
      </c>
      <c r="J25" s="73" t="s">
        <v>301</v>
      </c>
      <c r="K25" s="74">
        <v>1.0</v>
      </c>
      <c r="L25" s="74">
        <v>0.0</v>
      </c>
      <c r="M25" s="75" t="s">
        <v>136</v>
      </c>
      <c r="N25" s="76" t="s">
        <v>302</v>
      </c>
      <c r="O25" s="76" t="s">
        <v>12</v>
      </c>
      <c r="P25" s="77" t="s">
        <v>303</v>
      </c>
      <c r="Q25" s="76" t="s">
        <v>304</v>
      </c>
      <c r="R25" s="76" t="s">
        <v>12</v>
      </c>
      <c r="S25" s="75" t="s">
        <v>13</v>
      </c>
      <c r="T25" s="75" t="s">
        <v>78</v>
      </c>
      <c r="U25" s="75" t="s">
        <v>84</v>
      </c>
      <c r="V25" s="99" t="s">
        <v>13</v>
      </c>
      <c r="W25" s="75" t="s">
        <v>84</v>
      </c>
      <c r="X25" s="75" t="s">
        <v>13</v>
      </c>
      <c r="Y25" s="78" t="s">
        <v>12</v>
      </c>
      <c r="Z25" s="78" t="s">
        <v>12</v>
      </c>
      <c r="AA25" s="78" t="s">
        <v>12</v>
      </c>
      <c r="AB25" s="79" t="s">
        <v>12</v>
      </c>
      <c r="AC25" s="80">
        <v>0.0</v>
      </c>
      <c r="AD25" s="81">
        <f t="shared" si="1"/>
        <v>0</v>
      </c>
      <c r="AE25" s="82" t="s">
        <v>12</v>
      </c>
      <c r="AF25" s="82" t="s">
        <v>12</v>
      </c>
      <c r="AG25" s="82" t="s">
        <v>12</v>
      </c>
      <c r="AH25" s="79" t="s">
        <v>12</v>
      </c>
      <c r="AI25" s="83">
        <v>0.0</v>
      </c>
      <c r="AJ25" s="84">
        <f t="shared" si="2"/>
        <v>0</v>
      </c>
      <c r="AK25" s="85" t="s">
        <v>12</v>
      </c>
      <c r="AL25" s="85" t="s">
        <v>12</v>
      </c>
      <c r="AM25" s="85" t="s">
        <v>12</v>
      </c>
      <c r="AN25" s="79" t="s">
        <v>12</v>
      </c>
      <c r="AO25" s="86">
        <v>0.0</v>
      </c>
      <c r="AP25" s="87">
        <f t="shared" si="3"/>
        <v>0</v>
      </c>
      <c r="AQ25" s="88" t="s">
        <v>297</v>
      </c>
      <c r="AR25" s="88">
        <v>3.0</v>
      </c>
      <c r="AS25" s="88">
        <v>8.0</v>
      </c>
      <c r="AT25" s="79" t="s">
        <v>298</v>
      </c>
      <c r="AU25" s="89">
        <v>0.0</v>
      </c>
      <c r="AV25" s="90">
        <f t="shared" si="4"/>
        <v>0</v>
      </c>
      <c r="AW25" s="91"/>
      <c r="AX25" s="93" t="s">
        <v>12</v>
      </c>
      <c r="AY25" s="93" t="s">
        <v>12</v>
      </c>
      <c r="AZ25" s="93" t="s">
        <v>12</v>
      </c>
      <c r="BA25" s="94" t="s">
        <v>12</v>
      </c>
      <c r="BB25" s="94" t="s">
        <v>12</v>
      </c>
      <c r="BC25" s="94" t="s">
        <v>12</v>
      </c>
      <c r="BD25" s="94" t="s">
        <v>12</v>
      </c>
      <c r="BE25" s="94" t="s">
        <v>12</v>
      </c>
      <c r="BF25" s="94" t="s">
        <v>12</v>
      </c>
      <c r="BG25" s="74">
        <v>0.0</v>
      </c>
      <c r="BH25" s="95">
        <f t="shared" si="5"/>
        <v>0</v>
      </c>
      <c r="BI25" s="96" t="s">
        <v>84</v>
      </c>
    </row>
    <row r="26" ht="208.5" customHeight="1">
      <c r="B26" s="109" t="s">
        <v>208</v>
      </c>
      <c r="C26" s="72" t="s">
        <v>12</v>
      </c>
      <c r="D26" s="72" t="s">
        <v>305</v>
      </c>
      <c r="E26" s="72" t="s">
        <v>306</v>
      </c>
      <c r="F26" s="72" t="s">
        <v>12</v>
      </c>
      <c r="G26" s="72" t="s">
        <v>12</v>
      </c>
      <c r="H26" s="73" t="s">
        <v>307</v>
      </c>
      <c r="I26" s="73" t="s">
        <v>308</v>
      </c>
      <c r="J26" s="73" t="s">
        <v>309</v>
      </c>
      <c r="K26" s="74">
        <v>1.0</v>
      </c>
      <c r="L26" s="74">
        <v>0.0</v>
      </c>
      <c r="M26" s="75" t="s">
        <v>310</v>
      </c>
      <c r="N26" s="76" t="s">
        <v>311</v>
      </c>
      <c r="O26" s="76" t="s">
        <v>12</v>
      </c>
      <c r="P26" s="77" t="s">
        <v>312</v>
      </c>
      <c r="Q26" s="76" t="s">
        <v>313</v>
      </c>
      <c r="R26" s="76" t="s">
        <v>314</v>
      </c>
      <c r="S26" s="75" t="s">
        <v>13</v>
      </c>
      <c r="T26" s="75" t="s">
        <v>78</v>
      </c>
      <c r="U26" s="75" t="s">
        <v>84</v>
      </c>
      <c r="V26" s="99" t="s">
        <v>13</v>
      </c>
      <c r="W26" s="75" t="s">
        <v>84</v>
      </c>
      <c r="X26" s="75" t="s">
        <v>13</v>
      </c>
      <c r="Y26" s="78">
        <v>1448.0</v>
      </c>
      <c r="Z26" s="78">
        <v>1.0</v>
      </c>
      <c r="AA26" s="78">
        <v>2.0</v>
      </c>
      <c r="AB26" s="112" t="s">
        <v>12</v>
      </c>
      <c r="AC26" s="80">
        <v>0.0</v>
      </c>
      <c r="AD26" s="81">
        <f t="shared" si="1"/>
        <v>0</v>
      </c>
      <c r="AE26" s="82" t="s">
        <v>315</v>
      </c>
      <c r="AF26" s="82">
        <v>2.0</v>
      </c>
      <c r="AG26" s="82">
        <v>4.0</v>
      </c>
      <c r="AH26" s="112" t="s">
        <v>12</v>
      </c>
      <c r="AI26" s="83">
        <v>0.0</v>
      </c>
      <c r="AJ26" s="84">
        <f t="shared" si="2"/>
        <v>0</v>
      </c>
      <c r="AK26" s="85" t="s">
        <v>316</v>
      </c>
      <c r="AL26" s="85">
        <v>2.0</v>
      </c>
      <c r="AM26" s="85">
        <v>4.0</v>
      </c>
      <c r="AN26" s="79" t="s">
        <v>12</v>
      </c>
      <c r="AO26" s="86">
        <v>0.0</v>
      </c>
      <c r="AP26" s="87">
        <f t="shared" si="3"/>
        <v>0</v>
      </c>
      <c r="AQ26" s="88" t="s">
        <v>317</v>
      </c>
      <c r="AR26" s="88">
        <v>12.0</v>
      </c>
      <c r="AS26" s="88">
        <v>18.0</v>
      </c>
      <c r="AT26" s="79" t="s">
        <v>318</v>
      </c>
      <c r="AU26" s="89">
        <v>1.0</v>
      </c>
      <c r="AV26" s="90">
        <f t="shared" si="4"/>
        <v>1</v>
      </c>
      <c r="AW26" s="91"/>
      <c r="AX26" s="93" t="s">
        <v>12</v>
      </c>
      <c r="AY26" s="93" t="s">
        <v>12</v>
      </c>
      <c r="AZ26" s="93" t="s">
        <v>12</v>
      </c>
      <c r="BA26" s="94" t="s">
        <v>12</v>
      </c>
      <c r="BB26" s="94" t="s">
        <v>12</v>
      </c>
      <c r="BC26" s="94" t="s">
        <v>12</v>
      </c>
      <c r="BD26" s="94" t="s">
        <v>12</v>
      </c>
      <c r="BE26" s="94" t="s">
        <v>12</v>
      </c>
      <c r="BF26" s="94" t="s">
        <v>12</v>
      </c>
      <c r="BG26" s="74">
        <v>0.0</v>
      </c>
      <c r="BH26" s="95">
        <f t="shared" si="5"/>
        <v>0</v>
      </c>
      <c r="BI26" s="96" t="s">
        <v>13</v>
      </c>
    </row>
    <row r="27" ht="153.75" customHeight="1">
      <c r="B27" s="109" t="s">
        <v>209</v>
      </c>
      <c r="C27" s="72" t="s">
        <v>12</v>
      </c>
      <c r="D27" s="72" t="s">
        <v>319</v>
      </c>
      <c r="E27" s="72" t="s">
        <v>320</v>
      </c>
      <c r="F27" s="72" t="s">
        <v>12</v>
      </c>
      <c r="G27" s="72" t="s">
        <v>12</v>
      </c>
      <c r="H27" s="73" t="s">
        <v>321</v>
      </c>
      <c r="I27" s="113" t="s">
        <v>322</v>
      </c>
      <c r="J27" s="73" t="s">
        <v>323</v>
      </c>
      <c r="K27" s="74">
        <v>1.0</v>
      </c>
      <c r="L27" s="74">
        <v>0.0</v>
      </c>
      <c r="M27" s="75" t="s">
        <v>136</v>
      </c>
      <c r="N27" s="76" t="s">
        <v>324</v>
      </c>
      <c r="O27" s="76" t="s">
        <v>12</v>
      </c>
      <c r="P27" s="77" t="s">
        <v>325</v>
      </c>
      <c r="Q27" s="76" t="s">
        <v>326</v>
      </c>
      <c r="R27" s="76" t="s">
        <v>327</v>
      </c>
      <c r="S27" s="75" t="s">
        <v>13</v>
      </c>
      <c r="T27" s="75" t="s">
        <v>78</v>
      </c>
      <c r="U27" s="75" t="s">
        <v>84</v>
      </c>
      <c r="V27" s="99" t="s">
        <v>13</v>
      </c>
      <c r="W27" s="75" t="s">
        <v>84</v>
      </c>
      <c r="X27" s="75" t="s">
        <v>13</v>
      </c>
      <c r="Y27" s="78" t="s">
        <v>12</v>
      </c>
      <c r="Z27" s="78" t="s">
        <v>12</v>
      </c>
      <c r="AA27" s="78" t="s">
        <v>12</v>
      </c>
      <c r="AB27" s="79" t="s">
        <v>12</v>
      </c>
      <c r="AC27" s="80">
        <v>0.0</v>
      </c>
      <c r="AD27" s="81">
        <f t="shared" si="1"/>
        <v>0</v>
      </c>
      <c r="AE27" s="82" t="s">
        <v>12</v>
      </c>
      <c r="AF27" s="82" t="s">
        <v>12</v>
      </c>
      <c r="AG27" s="82" t="s">
        <v>12</v>
      </c>
      <c r="AH27" s="79" t="s">
        <v>12</v>
      </c>
      <c r="AI27" s="83">
        <v>0.0</v>
      </c>
      <c r="AJ27" s="84">
        <f t="shared" si="2"/>
        <v>0</v>
      </c>
      <c r="AK27" s="85" t="s">
        <v>12</v>
      </c>
      <c r="AL27" s="85" t="s">
        <v>12</v>
      </c>
      <c r="AM27" s="85" t="s">
        <v>12</v>
      </c>
      <c r="AN27" s="79" t="s">
        <v>12</v>
      </c>
      <c r="AO27" s="86">
        <v>0.0</v>
      </c>
      <c r="AP27" s="87">
        <f t="shared" si="3"/>
        <v>0</v>
      </c>
      <c r="AQ27" s="88" t="s">
        <v>328</v>
      </c>
      <c r="AR27" s="88">
        <v>4.0</v>
      </c>
      <c r="AS27" s="88">
        <v>12.0</v>
      </c>
      <c r="AT27" s="79" t="s">
        <v>329</v>
      </c>
      <c r="AU27" s="89">
        <v>0.0</v>
      </c>
      <c r="AV27" s="90">
        <f t="shared" si="4"/>
        <v>0</v>
      </c>
      <c r="AW27" s="91"/>
      <c r="AX27" s="93" t="s">
        <v>12</v>
      </c>
      <c r="AY27" s="93" t="s">
        <v>12</v>
      </c>
      <c r="AZ27" s="93" t="s">
        <v>12</v>
      </c>
      <c r="BA27" s="94" t="s">
        <v>12</v>
      </c>
      <c r="BB27" s="94" t="s">
        <v>12</v>
      </c>
      <c r="BC27" s="94" t="s">
        <v>12</v>
      </c>
      <c r="BD27" s="94" t="s">
        <v>12</v>
      </c>
      <c r="BE27" s="94" t="s">
        <v>12</v>
      </c>
      <c r="BF27" s="94" t="s">
        <v>12</v>
      </c>
      <c r="BG27" s="74">
        <v>0.0</v>
      </c>
      <c r="BH27" s="95">
        <f t="shared" si="5"/>
        <v>0</v>
      </c>
      <c r="BI27" s="96" t="s">
        <v>84</v>
      </c>
    </row>
    <row r="28" ht="153.75" customHeight="1">
      <c r="B28" s="71" t="s">
        <v>209</v>
      </c>
      <c r="C28" s="72" t="s">
        <v>330</v>
      </c>
      <c r="D28" s="72" t="s">
        <v>331</v>
      </c>
      <c r="E28" s="72" t="s">
        <v>332</v>
      </c>
      <c r="F28" s="72" t="s">
        <v>12</v>
      </c>
      <c r="G28" s="72" t="s">
        <v>12</v>
      </c>
      <c r="H28" s="73" t="s">
        <v>333</v>
      </c>
      <c r="I28" s="73" t="s">
        <v>334</v>
      </c>
      <c r="J28" s="73" t="s">
        <v>335</v>
      </c>
      <c r="K28" s="74">
        <v>1.0</v>
      </c>
      <c r="L28" s="74">
        <v>0.0</v>
      </c>
      <c r="M28" s="75" t="s">
        <v>255</v>
      </c>
      <c r="N28" s="76" t="s">
        <v>336</v>
      </c>
      <c r="O28" s="76" t="s">
        <v>337</v>
      </c>
      <c r="P28" s="77" t="s">
        <v>338</v>
      </c>
      <c r="Q28" s="76" t="s">
        <v>140</v>
      </c>
      <c r="R28" s="107"/>
      <c r="S28" s="75" t="s">
        <v>13</v>
      </c>
      <c r="T28" s="75" t="s">
        <v>78</v>
      </c>
      <c r="U28" s="75" t="s">
        <v>84</v>
      </c>
      <c r="V28" s="99" t="s">
        <v>13</v>
      </c>
      <c r="W28" s="75" t="s">
        <v>84</v>
      </c>
      <c r="X28" s="75" t="s">
        <v>13</v>
      </c>
      <c r="Y28" s="78" t="s">
        <v>12</v>
      </c>
      <c r="Z28" s="78" t="s">
        <v>12</v>
      </c>
      <c r="AA28" s="78" t="s">
        <v>12</v>
      </c>
      <c r="AB28" s="79" t="s">
        <v>12</v>
      </c>
      <c r="AC28" s="80">
        <v>0.0</v>
      </c>
      <c r="AD28" s="81">
        <f t="shared" si="1"/>
        <v>0</v>
      </c>
      <c r="AE28" s="82" t="s">
        <v>12</v>
      </c>
      <c r="AF28" s="82" t="s">
        <v>12</v>
      </c>
      <c r="AG28" s="82" t="s">
        <v>12</v>
      </c>
      <c r="AH28" s="79" t="s">
        <v>12</v>
      </c>
      <c r="AI28" s="83">
        <v>0.0</v>
      </c>
      <c r="AJ28" s="84">
        <f t="shared" si="2"/>
        <v>0</v>
      </c>
      <c r="AK28" s="85" t="s">
        <v>12</v>
      </c>
      <c r="AL28" s="85" t="s">
        <v>12</v>
      </c>
      <c r="AM28" s="85" t="s">
        <v>12</v>
      </c>
      <c r="AN28" s="79" t="s">
        <v>12</v>
      </c>
      <c r="AO28" s="86">
        <v>0.0</v>
      </c>
      <c r="AP28" s="87">
        <f t="shared" si="3"/>
        <v>0</v>
      </c>
      <c r="AQ28" s="88" t="s">
        <v>234</v>
      </c>
      <c r="AR28" s="88">
        <v>2.0</v>
      </c>
      <c r="AS28" s="88">
        <v>5.0</v>
      </c>
      <c r="AT28" s="79" t="s">
        <v>105</v>
      </c>
      <c r="AU28" s="89">
        <v>0.0</v>
      </c>
      <c r="AV28" s="90">
        <f t="shared" si="4"/>
        <v>0</v>
      </c>
      <c r="AW28" s="91"/>
      <c r="AX28" s="93" t="s">
        <v>12</v>
      </c>
      <c r="AY28" s="93" t="s">
        <v>12</v>
      </c>
      <c r="AZ28" s="93" t="s">
        <v>12</v>
      </c>
      <c r="BA28" s="94" t="s">
        <v>12</v>
      </c>
      <c r="BB28" s="94" t="s">
        <v>12</v>
      </c>
      <c r="BC28" s="94" t="s">
        <v>12</v>
      </c>
      <c r="BD28" s="94" t="s">
        <v>12</v>
      </c>
      <c r="BE28" s="94" t="s">
        <v>12</v>
      </c>
      <c r="BF28" s="94" t="s">
        <v>12</v>
      </c>
      <c r="BG28" s="74">
        <v>0.0</v>
      </c>
      <c r="BH28" s="95">
        <f t="shared" si="5"/>
        <v>0</v>
      </c>
      <c r="BI28" s="96" t="s">
        <v>13</v>
      </c>
    </row>
    <row r="29" ht="153.75" customHeight="1">
      <c r="B29" s="71" t="s">
        <v>209</v>
      </c>
      <c r="C29" s="72" t="s">
        <v>330</v>
      </c>
      <c r="D29" s="72" t="s">
        <v>339</v>
      </c>
      <c r="E29" s="72" t="s">
        <v>340</v>
      </c>
      <c r="F29" s="72" t="s">
        <v>341</v>
      </c>
      <c r="G29" s="72" t="s">
        <v>342</v>
      </c>
      <c r="H29" s="73" t="s">
        <v>343</v>
      </c>
      <c r="I29" s="73" t="s">
        <v>344</v>
      </c>
      <c r="J29" s="73" t="s">
        <v>345</v>
      </c>
      <c r="K29" s="74">
        <v>1.0</v>
      </c>
      <c r="L29" s="74">
        <v>0.0</v>
      </c>
      <c r="M29" s="75" t="s">
        <v>215</v>
      </c>
      <c r="N29" s="110" t="s">
        <v>346</v>
      </c>
      <c r="O29" s="76" t="s">
        <v>347</v>
      </c>
      <c r="P29" s="77" t="s">
        <v>348</v>
      </c>
      <c r="Q29" s="76" t="s">
        <v>140</v>
      </c>
      <c r="R29" s="107"/>
      <c r="S29" s="75" t="s">
        <v>13</v>
      </c>
      <c r="T29" s="75" t="s">
        <v>78</v>
      </c>
      <c r="U29" s="75" t="s">
        <v>84</v>
      </c>
      <c r="V29" s="99" t="s">
        <v>13</v>
      </c>
      <c r="W29" s="75" t="s">
        <v>84</v>
      </c>
      <c r="X29" s="75" t="s">
        <v>13</v>
      </c>
      <c r="Y29" s="78">
        <v>1444.0</v>
      </c>
      <c r="Z29" s="78">
        <v>1.0</v>
      </c>
      <c r="AA29" s="78">
        <v>2.0</v>
      </c>
      <c r="AB29" s="79" t="s">
        <v>12</v>
      </c>
      <c r="AC29" s="80">
        <v>0.0</v>
      </c>
      <c r="AD29" s="81">
        <f t="shared" si="1"/>
        <v>0</v>
      </c>
      <c r="AE29" s="82" t="s">
        <v>349</v>
      </c>
      <c r="AF29" s="82">
        <v>4.0</v>
      </c>
      <c r="AG29" s="114">
        <v>98.0</v>
      </c>
      <c r="AH29" s="115">
        <v>2008120.0</v>
      </c>
      <c r="AI29" s="83">
        <v>0.0</v>
      </c>
      <c r="AJ29" s="84">
        <f t="shared" si="2"/>
        <v>0</v>
      </c>
      <c r="AK29" s="85" t="s">
        <v>349</v>
      </c>
      <c r="AL29" s="85">
        <v>4.0</v>
      </c>
      <c r="AM29" s="85">
        <v>98.0</v>
      </c>
      <c r="AN29" s="79">
        <v>2008120.0</v>
      </c>
      <c r="AO29" s="86">
        <v>0.0</v>
      </c>
      <c r="AP29" s="87">
        <f t="shared" si="3"/>
        <v>0</v>
      </c>
      <c r="AQ29" s="88" t="s">
        <v>350</v>
      </c>
      <c r="AR29" s="88">
        <v>8.0</v>
      </c>
      <c r="AS29" s="88">
        <v>121.0</v>
      </c>
      <c r="AT29" s="79" t="s">
        <v>351</v>
      </c>
      <c r="AU29" s="89">
        <v>0.0</v>
      </c>
      <c r="AV29" s="90">
        <f t="shared" si="4"/>
        <v>0</v>
      </c>
      <c r="AW29" s="91"/>
      <c r="AX29" s="93" t="s">
        <v>12</v>
      </c>
      <c r="AY29" s="93" t="s">
        <v>12</v>
      </c>
      <c r="AZ29" s="93" t="s">
        <v>12</v>
      </c>
      <c r="BA29" s="94" t="s">
        <v>12</v>
      </c>
      <c r="BB29" s="94" t="s">
        <v>12</v>
      </c>
      <c r="BC29" s="94" t="s">
        <v>12</v>
      </c>
      <c r="BD29" s="94" t="s">
        <v>12</v>
      </c>
      <c r="BE29" s="94" t="s">
        <v>12</v>
      </c>
      <c r="BF29" s="94" t="s">
        <v>12</v>
      </c>
      <c r="BG29" s="74">
        <v>0.0</v>
      </c>
      <c r="BH29" s="95">
        <f t="shared" si="5"/>
        <v>0</v>
      </c>
      <c r="BI29" s="96" t="s">
        <v>13</v>
      </c>
    </row>
    <row r="30" ht="153.75" customHeight="1">
      <c r="B30" s="71" t="s">
        <v>209</v>
      </c>
      <c r="C30" s="72" t="s">
        <v>12</v>
      </c>
      <c r="D30" s="72" t="s">
        <v>352</v>
      </c>
      <c r="E30" s="72" t="s">
        <v>353</v>
      </c>
      <c r="F30" s="72" t="s">
        <v>354</v>
      </c>
      <c r="G30" s="72" t="s">
        <v>355</v>
      </c>
      <c r="H30" s="73" t="s">
        <v>226</v>
      </c>
      <c r="I30" s="73" t="s">
        <v>356</v>
      </c>
      <c r="J30" s="73" t="s">
        <v>357</v>
      </c>
      <c r="K30" s="74">
        <v>1.0</v>
      </c>
      <c r="L30" s="74">
        <v>0.0</v>
      </c>
      <c r="M30" s="75" t="s">
        <v>215</v>
      </c>
      <c r="N30" s="76" t="s">
        <v>358</v>
      </c>
      <c r="O30" s="76" t="s">
        <v>359</v>
      </c>
      <c r="P30" s="77" t="s">
        <v>360</v>
      </c>
      <c r="Q30" s="76" t="s">
        <v>361</v>
      </c>
      <c r="R30" s="76" t="s">
        <v>362</v>
      </c>
      <c r="S30" s="75" t="s">
        <v>13</v>
      </c>
      <c r="T30" s="75" t="s">
        <v>78</v>
      </c>
      <c r="U30" s="75" t="s">
        <v>84</v>
      </c>
      <c r="V30" s="99" t="s">
        <v>13</v>
      </c>
      <c r="W30" s="75" t="s">
        <v>84</v>
      </c>
      <c r="X30" s="75" t="s">
        <v>13</v>
      </c>
      <c r="Y30" s="78" t="s">
        <v>12</v>
      </c>
      <c r="Z30" s="78">
        <v>0.0</v>
      </c>
      <c r="AA30" s="78">
        <v>0.0</v>
      </c>
      <c r="AB30" s="79" t="s">
        <v>12</v>
      </c>
      <c r="AC30" s="80">
        <v>0.0</v>
      </c>
      <c r="AD30" s="81">
        <f t="shared" si="1"/>
        <v>0</v>
      </c>
      <c r="AE30" s="103" t="s">
        <v>363</v>
      </c>
      <c r="AF30" s="82">
        <v>2.0</v>
      </c>
      <c r="AG30" s="82">
        <v>2.0</v>
      </c>
      <c r="AH30" s="79" t="s">
        <v>12</v>
      </c>
      <c r="AI30" s="83">
        <v>1.0</v>
      </c>
      <c r="AJ30" s="84">
        <f t="shared" si="2"/>
        <v>1</v>
      </c>
      <c r="AK30" s="85" t="s">
        <v>364</v>
      </c>
      <c r="AL30" s="85">
        <v>5.0</v>
      </c>
      <c r="AM30" s="85">
        <v>5.0</v>
      </c>
      <c r="AN30" s="79" t="s">
        <v>12</v>
      </c>
      <c r="AO30" s="86">
        <v>1.0</v>
      </c>
      <c r="AP30" s="87">
        <f t="shared" si="3"/>
        <v>1</v>
      </c>
      <c r="AQ30" s="88" t="s">
        <v>365</v>
      </c>
      <c r="AR30" s="88">
        <v>8.0</v>
      </c>
      <c r="AS30" s="88">
        <v>15.0</v>
      </c>
      <c r="AT30" s="79" t="s">
        <v>366</v>
      </c>
      <c r="AU30" s="89">
        <v>1.0</v>
      </c>
      <c r="AV30" s="90">
        <f t="shared" si="4"/>
        <v>1</v>
      </c>
      <c r="AW30" s="91"/>
      <c r="AX30" s="92">
        <v>15621.0</v>
      </c>
      <c r="AY30" s="93">
        <v>1.0</v>
      </c>
      <c r="AZ30" s="93">
        <v>1.0</v>
      </c>
      <c r="BA30" s="94" t="s">
        <v>12</v>
      </c>
      <c r="BB30" s="94" t="s">
        <v>12</v>
      </c>
      <c r="BC30" s="94" t="s">
        <v>12</v>
      </c>
      <c r="BD30" s="94" t="s">
        <v>12</v>
      </c>
      <c r="BE30" s="94" t="s">
        <v>12</v>
      </c>
      <c r="BF30" s="94" t="s">
        <v>12</v>
      </c>
      <c r="BG30" s="74">
        <v>1.0</v>
      </c>
      <c r="BH30" s="95">
        <f t="shared" si="5"/>
        <v>1</v>
      </c>
      <c r="BI30" s="96" t="s">
        <v>13</v>
      </c>
    </row>
    <row r="31" ht="153.75" customHeight="1">
      <c r="B31" s="71" t="s">
        <v>209</v>
      </c>
      <c r="C31" s="72" t="s">
        <v>12</v>
      </c>
      <c r="D31" s="72" t="s">
        <v>352</v>
      </c>
      <c r="E31" s="72" t="s">
        <v>353</v>
      </c>
      <c r="F31" s="97" t="s">
        <v>367</v>
      </c>
      <c r="G31" s="72" t="s">
        <v>368</v>
      </c>
      <c r="H31" s="73" t="s">
        <v>369</v>
      </c>
      <c r="I31" s="73" t="s">
        <v>370</v>
      </c>
      <c r="J31" s="73" t="s">
        <v>371</v>
      </c>
      <c r="K31" s="74">
        <v>1.0</v>
      </c>
      <c r="L31" s="74">
        <v>0.0</v>
      </c>
      <c r="M31" s="75" t="s">
        <v>78</v>
      </c>
      <c r="N31" s="76" t="s">
        <v>372</v>
      </c>
      <c r="O31" s="76" t="s">
        <v>373</v>
      </c>
      <c r="P31" s="77" t="s">
        <v>374</v>
      </c>
      <c r="Q31" s="76" t="s">
        <v>100</v>
      </c>
      <c r="R31" s="76" t="s">
        <v>12</v>
      </c>
      <c r="S31" s="75" t="s">
        <v>13</v>
      </c>
      <c r="T31" s="75" t="s">
        <v>78</v>
      </c>
      <c r="U31" s="75" t="s">
        <v>84</v>
      </c>
      <c r="V31" s="99" t="s">
        <v>13</v>
      </c>
      <c r="W31" s="75" t="s">
        <v>84</v>
      </c>
      <c r="X31" s="75" t="s">
        <v>13</v>
      </c>
      <c r="Y31" s="78" t="s">
        <v>12</v>
      </c>
      <c r="Z31" s="78" t="s">
        <v>12</v>
      </c>
      <c r="AA31" s="78" t="s">
        <v>12</v>
      </c>
      <c r="AB31" s="79" t="s">
        <v>12</v>
      </c>
      <c r="AC31" s="80">
        <v>0.0</v>
      </c>
      <c r="AD31" s="81">
        <f t="shared" si="1"/>
        <v>0</v>
      </c>
      <c r="AE31" s="82" t="s">
        <v>12</v>
      </c>
      <c r="AF31" s="82" t="s">
        <v>12</v>
      </c>
      <c r="AG31" s="82" t="s">
        <v>12</v>
      </c>
      <c r="AH31" s="79" t="s">
        <v>12</v>
      </c>
      <c r="AI31" s="83">
        <v>0.0</v>
      </c>
      <c r="AJ31" s="84">
        <f t="shared" si="2"/>
        <v>0</v>
      </c>
      <c r="AK31" s="85" t="s">
        <v>375</v>
      </c>
      <c r="AL31" s="85">
        <v>3.0</v>
      </c>
      <c r="AM31" s="85">
        <v>8.0</v>
      </c>
      <c r="AN31" s="79" t="s">
        <v>12</v>
      </c>
      <c r="AO31" s="86">
        <v>1.0</v>
      </c>
      <c r="AP31" s="87">
        <f t="shared" si="3"/>
        <v>1</v>
      </c>
      <c r="AQ31" s="88" t="s">
        <v>376</v>
      </c>
      <c r="AR31" s="88">
        <v>6.0</v>
      </c>
      <c r="AS31" s="88">
        <v>13.0</v>
      </c>
      <c r="AT31" s="79" t="s">
        <v>105</v>
      </c>
      <c r="AU31" s="89">
        <v>1.0</v>
      </c>
      <c r="AV31" s="90">
        <f t="shared" si="4"/>
        <v>1</v>
      </c>
      <c r="AW31" s="91"/>
      <c r="AX31" s="93" t="s">
        <v>12</v>
      </c>
      <c r="AY31" s="93" t="s">
        <v>12</v>
      </c>
      <c r="AZ31" s="93" t="s">
        <v>12</v>
      </c>
      <c r="BA31" s="94" t="s">
        <v>12</v>
      </c>
      <c r="BB31" s="94" t="s">
        <v>12</v>
      </c>
      <c r="BC31" s="94" t="s">
        <v>12</v>
      </c>
      <c r="BD31" s="94" t="s">
        <v>12</v>
      </c>
      <c r="BE31" s="94" t="s">
        <v>12</v>
      </c>
      <c r="BF31" s="94" t="s">
        <v>12</v>
      </c>
      <c r="BG31" s="74">
        <v>0.0</v>
      </c>
      <c r="BH31" s="95">
        <f t="shared" si="5"/>
        <v>0</v>
      </c>
      <c r="BI31" s="96" t="s">
        <v>13</v>
      </c>
    </row>
    <row r="32" ht="153.75" customHeight="1">
      <c r="B32" s="71" t="s">
        <v>377</v>
      </c>
      <c r="C32" s="72" t="s">
        <v>12</v>
      </c>
      <c r="D32" s="72" t="s">
        <v>378</v>
      </c>
      <c r="E32" s="72" t="s">
        <v>379</v>
      </c>
      <c r="F32" s="72" t="s">
        <v>380</v>
      </c>
      <c r="G32" s="72" t="s">
        <v>381</v>
      </c>
      <c r="H32" s="73" t="s">
        <v>382</v>
      </c>
      <c r="I32" s="73" t="s">
        <v>160</v>
      </c>
      <c r="J32" s="73" t="s">
        <v>383</v>
      </c>
      <c r="K32" s="74">
        <v>1.0</v>
      </c>
      <c r="L32" s="74">
        <v>0.0</v>
      </c>
      <c r="M32" s="75" t="s">
        <v>136</v>
      </c>
      <c r="N32" s="76" t="s">
        <v>12</v>
      </c>
      <c r="O32" s="76" t="s">
        <v>384</v>
      </c>
      <c r="P32" s="77" t="s">
        <v>385</v>
      </c>
      <c r="Q32" s="76" t="s">
        <v>386</v>
      </c>
      <c r="R32" s="76" t="s">
        <v>387</v>
      </c>
      <c r="S32" s="75" t="s">
        <v>13</v>
      </c>
      <c r="T32" s="75" t="s">
        <v>189</v>
      </c>
      <c r="U32" s="75" t="s">
        <v>84</v>
      </c>
      <c r="V32" s="99" t="s">
        <v>13</v>
      </c>
      <c r="W32" s="75" t="s">
        <v>84</v>
      </c>
      <c r="X32" s="75" t="s">
        <v>13</v>
      </c>
      <c r="Y32" s="78" t="s">
        <v>12</v>
      </c>
      <c r="Z32" s="78" t="s">
        <v>12</v>
      </c>
      <c r="AA32" s="78" t="s">
        <v>12</v>
      </c>
      <c r="AB32" s="79" t="s">
        <v>12</v>
      </c>
      <c r="AC32" s="80">
        <v>0.0</v>
      </c>
      <c r="AD32" s="81">
        <f t="shared" si="1"/>
        <v>0</v>
      </c>
      <c r="AE32" s="82" t="s">
        <v>12</v>
      </c>
      <c r="AF32" s="82" t="s">
        <v>12</v>
      </c>
      <c r="AG32" s="82" t="s">
        <v>12</v>
      </c>
      <c r="AH32" s="79" t="s">
        <v>12</v>
      </c>
      <c r="AI32" s="83">
        <v>0.0</v>
      </c>
      <c r="AJ32" s="84">
        <f t="shared" si="2"/>
        <v>0</v>
      </c>
      <c r="AK32" s="85" t="s">
        <v>12</v>
      </c>
      <c r="AL32" s="85" t="s">
        <v>12</v>
      </c>
      <c r="AM32" s="85" t="s">
        <v>12</v>
      </c>
      <c r="AN32" s="79" t="s">
        <v>12</v>
      </c>
      <c r="AO32" s="86">
        <v>0.0</v>
      </c>
      <c r="AP32" s="87">
        <f t="shared" si="3"/>
        <v>0</v>
      </c>
      <c r="AQ32" s="88" t="s">
        <v>105</v>
      </c>
      <c r="AR32" s="88">
        <v>2.0</v>
      </c>
      <c r="AS32" s="88">
        <v>2.0</v>
      </c>
      <c r="AT32" s="79" t="s">
        <v>105</v>
      </c>
      <c r="AU32" s="89">
        <v>0.0</v>
      </c>
      <c r="AV32" s="90">
        <f t="shared" si="4"/>
        <v>0</v>
      </c>
      <c r="AW32" s="91"/>
      <c r="AX32" s="93" t="s">
        <v>12</v>
      </c>
      <c r="AY32" s="93" t="s">
        <v>12</v>
      </c>
      <c r="AZ32" s="93" t="s">
        <v>12</v>
      </c>
      <c r="BA32" s="94" t="s">
        <v>12</v>
      </c>
      <c r="BB32" s="94" t="s">
        <v>12</v>
      </c>
      <c r="BC32" s="94" t="s">
        <v>12</v>
      </c>
      <c r="BD32" s="94" t="s">
        <v>12</v>
      </c>
      <c r="BE32" s="94" t="s">
        <v>12</v>
      </c>
      <c r="BF32" s="94" t="s">
        <v>12</v>
      </c>
      <c r="BG32" s="74">
        <v>0.0</v>
      </c>
      <c r="BH32" s="95">
        <f t="shared" si="5"/>
        <v>0</v>
      </c>
      <c r="BI32" s="96" t="s">
        <v>84</v>
      </c>
    </row>
    <row r="33" ht="153.75" customHeight="1">
      <c r="B33" s="71" t="s">
        <v>377</v>
      </c>
      <c r="C33" s="72" t="s">
        <v>12</v>
      </c>
      <c r="D33" s="72" t="s">
        <v>378</v>
      </c>
      <c r="E33" s="72" t="s">
        <v>379</v>
      </c>
      <c r="F33" s="72" t="s">
        <v>380</v>
      </c>
      <c r="G33" s="72" t="s">
        <v>381</v>
      </c>
      <c r="H33" s="73" t="s">
        <v>382</v>
      </c>
      <c r="I33" s="73" t="s">
        <v>388</v>
      </c>
      <c r="J33" s="73" t="s">
        <v>389</v>
      </c>
      <c r="K33" s="74">
        <v>1.0</v>
      </c>
      <c r="L33" s="74">
        <v>0.0</v>
      </c>
      <c r="M33" s="75" t="s">
        <v>78</v>
      </c>
      <c r="N33" s="76" t="s">
        <v>390</v>
      </c>
      <c r="O33" s="76" t="s">
        <v>12</v>
      </c>
      <c r="P33" s="77" t="s">
        <v>203</v>
      </c>
      <c r="Q33" s="76" t="s">
        <v>391</v>
      </c>
      <c r="R33" s="76" t="s">
        <v>203</v>
      </c>
      <c r="S33" s="75" t="s">
        <v>13</v>
      </c>
      <c r="T33" s="75" t="s">
        <v>78</v>
      </c>
      <c r="U33" s="75" t="s">
        <v>84</v>
      </c>
      <c r="V33" s="99" t="s">
        <v>13</v>
      </c>
      <c r="W33" s="75" t="s">
        <v>84</v>
      </c>
      <c r="X33" s="75" t="s">
        <v>13</v>
      </c>
      <c r="Y33" s="78" t="s">
        <v>12</v>
      </c>
      <c r="Z33" s="78" t="s">
        <v>12</v>
      </c>
      <c r="AA33" s="78" t="s">
        <v>12</v>
      </c>
      <c r="AB33" s="79" t="s">
        <v>12</v>
      </c>
      <c r="AC33" s="80">
        <v>0.0</v>
      </c>
      <c r="AD33" s="81">
        <f t="shared" si="1"/>
        <v>0</v>
      </c>
      <c r="AE33" s="82" t="s">
        <v>12</v>
      </c>
      <c r="AF33" s="82" t="s">
        <v>12</v>
      </c>
      <c r="AG33" s="82" t="s">
        <v>12</v>
      </c>
      <c r="AH33" s="79" t="s">
        <v>12</v>
      </c>
      <c r="AI33" s="83">
        <v>0.0</v>
      </c>
      <c r="AJ33" s="84">
        <f t="shared" si="2"/>
        <v>0</v>
      </c>
      <c r="AK33" s="85" t="s">
        <v>12</v>
      </c>
      <c r="AL33" s="85" t="s">
        <v>12</v>
      </c>
      <c r="AM33" s="85" t="s">
        <v>12</v>
      </c>
      <c r="AN33" s="79" t="s">
        <v>12</v>
      </c>
      <c r="AO33" s="86">
        <v>0.0</v>
      </c>
      <c r="AP33" s="87">
        <f t="shared" si="3"/>
        <v>0</v>
      </c>
      <c r="AQ33" s="88" t="s">
        <v>392</v>
      </c>
      <c r="AR33" s="88">
        <v>2.0</v>
      </c>
      <c r="AS33" s="88">
        <v>2.0</v>
      </c>
      <c r="AT33" s="79" t="s">
        <v>105</v>
      </c>
      <c r="AU33" s="89">
        <v>0.0</v>
      </c>
      <c r="AV33" s="90">
        <f t="shared" si="4"/>
        <v>0</v>
      </c>
      <c r="AW33" s="91"/>
      <c r="AX33" s="93" t="s">
        <v>12</v>
      </c>
      <c r="AY33" s="93" t="s">
        <v>12</v>
      </c>
      <c r="AZ33" s="93" t="s">
        <v>12</v>
      </c>
      <c r="BA33" s="94" t="s">
        <v>12</v>
      </c>
      <c r="BB33" s="94" t="s">
        <v>12</v>
      </c>
      <c r="BC33" s="94" t="s">
        <v>12</v>
      </c>
      <c r="BD33" s="94" t="s">
        <v>12</v>
      </c>
      <c r="BE33" s="94" t="s">
        <v>12</v>
      </c>
      <c r="BF33" s="94" t="s">
        <v>12</v>
      </c>
      <c r="BG33" s="74">
        <v>0.0</v>
      </c>
      <c r="BH33" s="95">
        <f t="shared" si="5"/>
        <v>0</v>
      </c>
      <c r="BI33" s="96" t="s">
        <v>13</v>
      </c>
    </row>
    <row r="34" ht="153.75" customHeight="1">
      <c r="B34" s="71" t="s">
        <v>377</v>
      </c>
      <c r="C34" s="72" t="s">
        <v>12</v>
      </c>
      <c r="D34" s="72" t="s">
        <v>378</v>
      </c>
      <c r="E34" s="72" t="s">
        <v>379</v>
      </c>
      <c r="F34" s="72" t="s">
        <v>380</v>
      </c>
      <c r="G34" s="72" t="s">
        <v>381</v>
      </c>
      <c r="H34" s="73" t="s">
        <v>382</v>
      </c>
      <c r="I34" s="73" t="s">
        <v>393</v>
      </c>
      <c r="J34" s="73" t="s">
        <v>394</v>
      </c>
      <c r="K34" s="74">
        <v>1.0</v>
      </c>
      <c r="L34" s="74">
        <v>0.0</v>
      </c>
      <c r="M34" s="75" t="s">
        <v>78</v>
      </c>
      <c r="N34" s="76" t="s">
        <v>390</v>
      </c>
      <c r="O34" s="76" t="s">
        <v>12</v>
      </c>
      <c r="P34" s="77" t="s">
        <v>203</v>
      </c>
      <c r="Q34" s="76" t="s">
        <v>395</v>
      </c>
      <c r="R34" s="76" t="s">
        <v>203</v>
      </c>
      <c r="S34" s="75" t="s">
        <v>13</v>
      </c>
      <c r="T34" s="75" t="s">
        <v>78</v>
      </c>
      <c r="U34" s="75" t="s">
        <v>84</v>
      </c>
      <c r="V34" s="99" t="s">
        <v>13</v>
      </c>
      <c r="W34" s="75" t="s">
        <v>84</v>
      </c>
      <c r="X34" s="75" t="s">
        <v>13</v>
      </c>
      <c r="Y34" s="78">
        <v>650.0</v>
      </c>
      <c r="Z34" s="78">
        <v>1.0</v>
      </c>
      <c r="AA34" s="78" t="s">
        <v>12</v>
      </c>
      <c r="AB34" s="79" t="s">
        <v>12</v>
      </c>
      <c r="AC34" s="80">
        <v>0.0</v>
      </c>
      <c r="AD34" s="81">
        <f t="shared" si="1"/>
        <v>0</v>
      </c>
      <c r="AE34" s="82" t="s">
        <v>396</v>
      </c>
      <c r="AF34" s="82">
        <v>3.0</v>
      </c>
      <c r="AG34" s="82" t="s">
        <v>12</v>
      </c>
      <c r="AH34" s="79" t="s">
        <v>12</v>
      </c>
      <c r="AI34" s="83">
        <v>0.0</v>
      </c>
      <c r="AJ34" s="84">
        <f t="shared" si="2"/>
        <v>0</v>
      </c>
      <c r="AK34" s="85" t="s">
        <v>397</v>
      </c>
      <c r="AL34" s="85">
        <v>5.0</v>
      </c>
      <c r="AM34" s="85" t="s">
        <v>12</v>
      </c>
      <c r="AN34" s="79" t="s">
        <v>12</v>
      </c>
      <c r="AO34" s="86">
        <v>1.0</v>
      </c>
      <c r="AP34" s="87">
        <f t="shared" si="3"/>
        <v>1</v>
      </c>
      <c r="AQ34" s="88" t="s">
        <v>398</v>
      </c>
      <c r="AR34" s="88">
        <v>9.0</v>
      </c>
      <c r="AS34" s="88" t="s">
        <v>12</v>
      </c>
      <c r="AT34" s="79" t="s">
        <v>12</v>
      </c>
      <c r="AU34" s="89">
        <v>1.0</v>
      </c>
      <c r="AV34" s="90">
        <f t="shared" si="4"/>
        <v>1</v>
      </c>
      <c r="AW34" s="91"/>
      <c r="AX34" s="93" t="s">
        <v>12</v>
      </c>
      <c r="AY34" s="93" t="s">
        <v>12</v>
      </c>
      <c r="AZ34" s="93" t="s">
        <v>12</v>
      </c>
      <c r="BA34" s="94" t="s">
        <v>12</v>
      </c>
      <c r="BB34" s="94" t="s">
        <v>12</v>
      </c>
      <c r="BC34" s="94" t="s">
        <v>12</v>
      </c>
      <c r="BD34" s="94" t="s">
        <v>12</v>
      </c>
      <c r="BE34" s="94" t="s">
        <v>12</v>
      </c>
      <c r="BF34" s="94" t="s">
        <v>12</v>
      </c>
      <c r="BG34" s="74">
        <v>0.0</v>
      </c>
      <c r="BH34" s="95">
        <f t="shared" si="5"/>
        <v>0</v>
      </c>
      <c r="BI34" s="96" t="s">
        <v>13</v>
      </c>
    </row>
    <row r="35" ht="153.75" customHeight="1">
      <c r="B35" s="71" t="s">
        <v>377</v>
      </c>
      <c r="C35" s="72" t="s">
        <v>12</v>
      </c>
      <c r="D35" s="72" t="s">
        <v>378</v>
      </c>
      <c r="E35" s="72" t="s">
        <v>379</v>
      </c>
      <c r="F35" s="72" t="s">
        <v>380</v>
      </c>
      <c r="G35" s="72" t="s">
        <v>381</v>
      </c>
      <c r="H35" s="73" t="s">
        <v>399</v>
      </c>
      <c r="I35" s="73" t="s">
        <v>400</v>
      </c>
      <c r="J35" s="73" t="s">
        <v>401</v>
      </c>
      <c r="K35" s="74">
        <v>1.0</v>
      </c>
      <c r="L35" s="74">
        <v>0.0</v>
      </c>
      <c r="M35" s="75" t="s">
        <v>136</v>
      </c>
      <c r="N35" s="76" t="s">
        <v>12</v>
      </c>
      <c r="O35" s="76" t="s">
        <v>12</v>
      </c>
      <c r="P35" s="77" t="s">
        <v>402</v>
      </c>
      <c r="Q35" s="76" t="s">
        <v>403</v>
      </c>
      <c r="R35" s="76" t="s">
        <v>404</v>
      </c>
      <c r="S35" s="75" t="s">
        <v>13</v>
      </c>
      <c r="T35" s="75" t="s">
        <v>189</v>
      </c>
      <c r="U35" s="75" t="s">
        <v>84</v>
      </c>
      <c r="V35" s="99" t="s">
        <v>13</v>
      </c>
      <c r="W35" s="75" t="s">
        <v>84</v>
      </c>
      <c r="X35" s="75" t="s">
        <v>13</v>
      </c>
      <c r="Y35" s="78" t="s">
        <v>12</v>
      </c>
      <c r="Z35" s="78" t="s">
        <v>12</v>
      </c>
      <c r="AA35" s="78" t="s">
        <v>12</v>
      </c>
      <c r="AB35" s="79" t="s">
        <v>12</v>
      </c>
      <c r="AC35" s="80">
        <v>0.0</v>
      </c>
      <c r="AD35" s="81">
        <f t="shared" si="1"/>
        <v>0</v>
      </c>
      <c r="AE35" s="82" t="s">
        <v>12</v>
      </c>
      <c r="AF35" s="82" t="s">
        <v>12</v>
      </c>
      <c r="AG35" s="82" t="s">
        <v>12</v>
      </c>
      <c r="AH35" s="79" t="s">
        <v>12</v>
      </c>
      <c r="AI35" s="83">
        <v>0.0</v>
      </c>
      <c r="AJ35" s="84">
        <f t="shared" si="2"/>
        <v>0</v>
      </c>
      <c r="AK35" s="85" t="s">
        <v>12</v>
      </c>
      <c r="AL35" s="85" t="s">
        <v>12</v>
      </c>
      <c r="AM35" s="85" t="s">
        <v>405</v>
      </c>
      <c r="AN35" s="79" t="s">
        <v>12</v>
      </c>
      <c r="AO35" s="86">
        <v>0.0</v>
      </c>
      <c r="AP35" s="87">
        <f t="shared" si="3"/>
        <v>0</v>
      </c>
      <c r="AQ35" s="88" t="s">
        <v>12</v>
      </c>
      <c r="AR35" s="88" t="s">
        <v>12</v>
      </c>
      <c r="AS35" s="88" t="s">
        <v>12</v>
      </c>
      <c r="AT35" s="79" t="s">
        <v>12</v>
      </c>
      <c r="AU35" s="89">
        <v>0.0</v>
      </c>
      <c r="AV35" s="90">
        <f t="shared" si="4"/>
        <v>0</v>
      </c>
      <c r="AW35" s="91"/>
      <c r="AX35" s="93" t="s">
        <v>12</v>
      </c>
      <c r="AY35" s="93" t="s">
        <v>12</v>
      </c>
      <c r="AZ35" s="93" t="s">
        <v>12</v>
      </c>
      <c r="BA35" s="94" t="s">
        <v>12</v>
      </c>
      <c r="BB35" s="94" t="s">
        <v>12</v>
      </c>
      <c r="BC35" s="94" t="s">
        <v>12</v>
      </c>
      <c r="BD35" s="94" t="s">
        <v>12</v>
      </c>
      <c r="BE35" s="94" t="s">
        <v>12</v>
      </c>
      <c r="BF35" s="94" t="s">
        <v>12</v>
      </c>
      <c r="BG35" s="74">
        <v>0.0</v>
      </c>
      <c r="BH35" s="95">
        <f t="shared" si="5"/>
        <v>0</v>
      </c>
      <c r="BI35" s="96" t="s">
        <v>84</v>
      </c>
    </row>
    <row r="36" ht="153.75" customHeight="1">
      <c r="B36" s="71" t="s">
        <v>377</v>
      </c>
      <c r="C36" s="72" t="s">
        <v>12</v>
      </c>
      <c r="D36" s="72" t="s">
        <v>378</v>
      </c>
      <c r="E36" s="72" t="s">
        <v>379</v>
      </c>
      <c r="F36" s="72" t="s">
        <v>406</v>
      </c>
      <c r="G36" s="72" t="s">
        <v>407</v>
      </c>
      <c r="H36" s="73" t="s">
        <v>408</v>
      </c>
      <c r="I36" s="73" t="s">
        <v>409</v>
      </c>
      <c r="J36" s="73" t="s">
        <v>410</v>
      </c>
      <c r="K36" s="74">
        <v>1.0</v>
      </c>
      <c r="L36" s="74">
        <v>0.0</v>
      </c>
      <c r="M36" s="75" t="s">
        <v>136</v>
      </c>
      <c r="N36" s="76" t="s">
        <v>12</v>
      </c>
      <c r="O36" s="76" t="s">
        <v>12</v>
      </c>
      <c r="P36" s="77" t="s">
        <v>411</v>
      </c>
      <c r="Q36" s="76" t="s">
        <v>412</v>
      </c>
      <c r="R36" s="76" t="s">
        <v>413</v>
      </c>
      <c r="S36" s="75" t="s">
        <v>13</v>
      </c>
      <c r="T36" s="75" t="s">
        <v>414</v>
      </c>
      <c r="U36" s="75" t="s">
        <v>84</v>
      </c>
      <c r="V36" s="99" t="s">
        <v>13</v>
      </c>
      <c r="W36" s="75" t="s">
        <v>415</v>
      </c>
      <c r="X36" s="75" t="s">
        <v>13</v>
      </c>
      <c r="Y36" s="78" t="s">
        <v>12</v>
      </c>
      <c r="Z36" s="78" t="s">
        <v>12</v>
      </c>
      <c r="AA36" s="78" t="s">
        <v>12</v>
      </c>
      <c r="AB36" s="79" t="s">
        <v>12</v>
      </c>
      <c r="AC36" s="80">
        <v>0.0</v>
      </c>
      <c r="AD36" s="81">
        <f t="shared" si="1"/>
        <v>0</v>
      </c>
      <c r="AE36" s="82" t="s">
        <v>12</v>
      </c>
      <c r="AF36" s="82" t="s">
        <v>12</v>
      </c>
      <c r="AG36" s="82" t="s">
        <v>405</v>
      </c>
      <c r="AH36" s="79" t="s">
        <v>12</v>
      </c>
      <c r="AI36" s="83">
        <v>0.0</v>
      </c>
      <c r="AJ36" s="84">
        <f t="shared" si="2"/>
        <v>0</v>
      </c>
      <c r="AK36" s="85" t="s">
        <v>12</v>
      </c>
      <c r="AL36" s="85" t="s">
        <v>12</v>
      </c>
      <c r="AM36" s="85" t="s">
        <v>12</v>
      </c>
      <c r="AN36" s="79" t="s">
        <v>12</v>
      </c>
      <c r="AO36" s="86">
        <v>0.0</v>
      </c>
      <c r="AP36" s="87">
        <f t="shared" si="3"/>
        <v>0</v>
      </c>
      <c r="AQ36" s="88" t="s">
        <v>12</v>
      </c>
      <c r="AR36" s="88" t="s">
        <v>12</v>
      </c>
      <c r="AS36" s="88" t="s">
        <v>12</v>
      </c>
      <c r="AT36" s="79" t="s">
        <v>12</v>
      </c>
      <c r="AU36" s="89">
        <v>0.0</v>
      </c>
      <c r="AV36" s="90">
        <f t="shared" si="4"/>
        <v>0</v>
      </c>
      <c r="AW36" s="91"/>
      <c r="AX36" s="93" t="s">
        <v>12</v>
      </c>
      <c r="AY36" s="93" t="s">
        <v>12</v>
      </c>
      <c r="AZ36" s="93" t="s">
        <v>12</v>
      </c>
      <c r="BA36" s="94" t="s">
        <v>12</v>
      </c>
      <c r="BB36" s="94" t="s">
        <v>12</v>
      </c>
      <c r="BC36" s="94" t="s">
        <v>12</v>
      </c>
      <c r="BD36" s="94" t="s">
        <v>12</v>
      </c>
      <c r="BE36" s="94" t="s">
        <v>12</v>
      </c>
      <c r="BF36" s="94" t="s">
        <v>12</v>
      </c>
      <c r="BG36" s="74">
        <v>0.0</v>
      </c>
      <c r="BH36" s="95">
        <f t="shared" si="5"/>
        <v>0</v>
      </c>
      <c r="BI36" s="96" t="s">
        <v>84</v>
      </c>
    </row>
    <row r="37" ht="153.75" customHeight="1">
      <c r="B37" s="71" t="s">
        <v>377</v>
      </c>
      <c r="C37" s="72" t="s">
        <v>12</v>
      </c>
      <c r="D37" s="72" t="s">
        <v>378</v>
      </c>
      <c r="E37" s="72" t="s">
        <v>379</v>
      </c>
      <c r="F37" s="72" t="s">
        <v>416</v>
      </c>
      <c r="G37" s="72" t="s">
        <v>417</v>
      </c>
      <c r="H37" s="73" t="s">
        <v>418</v>
      </c>
      <c r="I37" s="73" t="s">
        <v>419</v>
      </c>
      <c r="J37" s="73" t="s">
        <v>420</v>
      </c>
      <c r="K37" s="74">
        <v>1.0</v>
      </c>
      <c r="L37" s="74">
        <v>0.0</v>
      </c>
      <c r="M37" s="75" t="s">
        <v>136</v>
      </c>
      <c r="N37" s="76" t="s">
        <v>12</v>
      </c>
      <c r="O37" s="76" t="s">
        <v>12</v>
      </c>
      <c r="P37" s="77" t="s">
        <v>421</v>
      </c>
      <c r="Q37" s="76" t="s">
        <v>422</v>
      </c>
      <c r="R37" s="76" t="s">
        <v>423</v>
      </c>
      <c r="S37" s="75" t="s">
        <v>13</v>
      </c>
      <c r="T37" s="75" t="s">
        <v>414</v>
      </c>
      <c r="U37" s="75" t="s">
        <v>84</v>
      </c>
      <c r="V37" s="99" t="s">
        <v>13</v>
      </c>
      <c r="W37" s="75" t="s">
        <v>415</v>
      </c>
      <c r="X37" s="75" t="s">
        <v>13</v>
      </c>
      <c r="Y37" s="78" t="s">
        <v>12</v>
      </c>
      <c r="Z37" s="78" t="s">
        <v>12</v>
      </c>
      <c r="AA37" s="78" t="s">
        <v>12</v>
      </c>
      <c r="AB37" s="79" t="s">
        <v>12</v>
      </c>
      <c r="AC37" s="80">
        <v>0.0</v>
      </c>
      <c r="AD37" s="81">
        <f t="shared" si="1"/>
        <v>0</v>
      </c>
      <c r="AE37" s="82" t="s">
        <v>12</v>
      </c>
      <c r="AF37" s="82" t="s">
        <v>12</v>
      </c>
      <c r="AG37" s="82" t="s">
        <v>12</v>
      </c>
      <c r="AH37" s="79" t="s">
        <v>405</v>
      </c>
      <c r="AI37" s="83">
        <v>0.0</v>
      </c>
      <c r="AJ37" s="84">
        <f t="shared" si="2"/>
        <v>0</v>
      </c>
      <c r="AK37" s="85" t="s">
        <v>12</v>
      </c>
      <c r="AL37" s="85" t="s">
        <v>12</v>
      </c>
      <c r="AM37" s="85" t="s">
        <v>12</v>
      </c>
      <c r="AN37" s="79" t="s">
        <v>12</v>
      </c>
      <c r="AO37" s="86">
        <v>0.0</v>
      </c>
      <c r="AP37" s="87">
        <f t="shared" si="3"/>
        <v>0</v>
      </c>
      <c r="AQ37" s="88" t="s">
        <v>12</v>
      </c>
      <c r="AR37" s="88" t="s">
        <v>12</v>
      </c>
      <c r="AS37" s="88" t="s">
        <v>12</v>
      </c>
      <c r="AT37" s="79" t="s">
        <v>12</v>
      </c>
      <c r="AU37" s="89">
        <v>0.0</v>
      </c>
      <c r="AV37" s="90">
        <f t="shared" si="4"/>
        <v>0</v>
      </c>
      <c r="AW37" s="91"/>
      <c r="AX37" s="93" t="s">
        <v>12</v>
      </c>
      <c r="AY37" s="93" t="s">
        <v>12</v>
      </c>
      <c r="AZ37" s="93" t="s">
        <v>12</v>
      </c>
      <c r="BA37" s="94" t="s">
        <v>12</v>
      </c>
      <c r="BB37" s="94" t="s">
        <v>12</v>
      </c>
      <c r="BC37" s="94" t="s">
        <v>12</v>
      </c>
      <c r="BD37" s="94" t="s">
        <v>12</v>
      </c>
      <c r="BE37" s="94" t="s">
        <v>12</v>
      </c>
      <c r="BF37" s="94" t="s">
        <v>12</v>
      </c>
      <c r="BG37" s="74">
        <v>0.0</v>
      </c>
      <c r="BH37" s="95">
        <f t="shared" si="5"/>
        <v>0</v>
      </c>
      <c r="BI37" s="96" t="s">
        <v>84</v>
      </c>
    </row>
    <row r="38" ht="153.75" customHeight="1">
      <c r="B38" s="71" t="s">
        <v>377</v>
      </c>
      <c r="C38" s="72" t="s">
        <v>12</v>
      </c>
      <c r="D38" s="72" t="s">
        <v>378</v>
      </c>
      <c r="E38" s="72" t="s">
        <v>379</v>
      </c>
      <c r="F38" s="72" t="s">
        <v>416</v>
      </c>
      <c r="G38" s="72" t="s">
        <v>417</v>
      </c>
      <c r="H38" s="73" t="s">
        <v>424</v>
      </c>
      <c r="I38" s="73" t="s">
        <v>300</v>
      </c>
      <c r="J38" s="73" t="s">
        <v>425</v>
      </c>
      <c r="K38" s="74">
        <v>1.0</v>
      </c>
      <c r="L38" s="74">
        <v>0.0</v>
      </c>
      <c r="M38" s="75" t="s">
        <v>136</v>
      </c>
      <c r="N38" s="76" t="s">
        <v>12</v>
      </c>
      <c r="O38" s="76" t="s">
        <v>12</v>
      </c>
      <c r="P38" s="77" t="s">
        <v>426</v>
      </c>
      <c r="Q38" s="76" t="s">
        <v>427</v>
      </c>
      <c r="R38" s="76" t="s">
        <v>428</v>
      </c>
      <c r="S38" s="75" t="s">
        <v>13</v>
      </c>
      <c r="T38" s="75" t="s">
        <v>414</v>
      </c>
      <c r="U38" s="75" t="s">
        <v>84</v>
      </c>
      <c r="V38" s="99" t="s">
        <v>13</v>
      </c>
      <c r="W38" s="75" t="s">
        <v>415</v>
      </c>
      <c r="X38" s="75" t="s">
        <v>13</v>
      </c>
      <c r="Y38" s="78" t="s">
        <v>12</v>
      </c>
      <c r="Z38" s="78" t="s">
        <v>12</v>
      </c>
      <c r="AA38" s="78" t="s">
        <v>12</v>
      </c>
      <c r="AB38" s="79" t="s">
        <v>12</v>
      </c>
      <c r="AC38" s="80">
        <v>0.0</v>
      </c>
      <c r="AD38" s="81">
        <f t="shared" si="1"/>
        <v>0</v>
      </c>
      <c r="AE38" s="82" t="s">
        <v>12</v>
      </c>
      <c r="AF38" s="82" t="s">
        <v>12</v>
      </c>
      <c r="AG38" s="82" t="s">
        <v>405</v>
      </c>
      <c r="AH38" s="79" t="s">
        <v>12</v>
      </c>
      <c r="AI38" s="83">
        <v>0.0</v>
      </c>
      <c r="AJ38" s="84">
        <f t="shared" si="2"/>
        <v>0</v>
      </c>
      <c r="AK38" s="85" t="s">
        <v>12</v>
      </c>
      <c r="AL38" s="85" t="s">
        <v>12</v>
      </c>
      <c r="AM38" s="85" t="s">
        <v>12</v>
      </c>
      <c r="AN38" s="79" t="s">
        <v>12</v>
      </c>
      <c r="AO38" s="86">
        <v>0.0</v>
      </c>
      <c r="AP38" s="87">
        <f t="shared" si="3"/>
        <v>0</v>
      </c>
      <c r="AQ38" s="88" t="s">
        <v>12</v>
      </c>
      <c r="AR38" s="88" t="s">
        <v>12</v>
      </c>
      <c r="AS38" s="88" t="s">
        <v>12</v>
      </c>
      <c r="AT38" s="79" t="s">
        <v>12</v>
      </c>
      <c r="AU38" s="89">
        <v>0.0</v>
      </c>
      <c r="AV38" s="90">
        <f t="shared" si="4"/>
        <v>0</v>
      </c>
      <c r="AW38" s="91"/>
      <c r="AX38" s="93" t="s">
        <v>12</v>
      </c>
      <c r="AY38" s="93" t="s">
        <v>12</v>
      </c>
      <c r="AZ38" s="93" t="s">
        <v>12</v>
      </c>
      <c r="BA38" s="94" t="s">
        <v>12</v>
      </c>
      <c r="BB38" s="94" t="s">
        <v>12</v>
      </c>
      <c r="BC38" s="94" t="s">
        <v>12</v>
      </c>
      <c r="BD38" s="94" t="s">
        <v>12</v>
      </c>
      <c r="BE38" s="94" t="s">
        <v>12</v>
      </c>
      <c r="BF38" s="94" t="s">
        <v>12</v>
      </c>
      <c r="BG38" s="74">
        <v>0.0</v>
      </c>
      <c r="BH38" s="95">
        <f t="shared" si="5"/>
        <v>0</v>
      </c>
      <c r="BI38" s="96" t="s">
        <v>84</v>
      </c>
    </row>
    <row r="39" ht="153.75" customHeight="1">
      <c r="B39" s="71" t="s">
        <v>377</v>
      </c>
      <c r="C39" s="72" t="s">
        <v>429</v>
      </c>
      <c r="D39" s="72" t="s">
        <v>430</v>
      </c>
      <c r="E39" s="72" t="s">
        <v>431</v>
      </c>
      <c r="F39" s="72" t="s">
        <v>12</v>
      </c>
      <c r="G39" s="72" t="s">
        <v>12</v>
      </c>
      <c r="H39" s="73" t="s">
        <v>432</v>
      </c>
      <c r="I39" s="73" t="s">
        <v>300</v>
      </c>
      <c r="J39" s="73" t="s">
        <v>433</v>
      </c>
      <c r="K39" s="74">
        <v>1.0</v>
      </c>
      <c r="L39" s="74">
        <v>0.0</v>
      </c>
      <c r="M39" s="75" t="s">
        <v>136</v>
      </c>
      <c r="N39" s="76" t="s">
        <v>434</v>
      </c>
      <c r="O39" s="76" t="s">
        <v>12</v>
      </c>
      <c r="P39" s="77" t="s">
        <v>435</v>
      </c>
      <c r="Q39" s="76" t="s">
        <v>436</v>
      </c>
      <c r="R39" s="76" t="s">
        <v>437</v>
      </c>
      <c r="S39" s="75" t="s">
        <v>13</v>
      </c>
      <c r="T39" s="75" t="s">
        <v>414</v>
      </c>
      <c r="U39" s="75" t="s">
        <v>84</v>
      </c>
      <c r="V39" s="99" t="s">
        <v>13</v>
      </c>
      <c r="W39" s="75" t="s">
        <v>415</v>
      </c>
      <c r="X39" s="75" t="s">
        <v>13</v>
      </c>
      <c r="Y39" s="78" t="s">
        <v>12</v>
      </c>
      <c r="Z39" s="78" t="s">
        <v>12</v>
      </c>
      <c r="AA39" s="78" t="s">
        <v>12</v>
      </c>
      <c r="AB39" s="79" t="s">
        <v>12</v>
      </c>
      <c r="AC39" s="80">
        <v>0.0</v>
      </c>
      <c r="AD39" s="81">
        <f t="shared" si="1"/>
        <v>0</v>
      </c>
      <c r="AE39" s="82" t="s">
        <v>12</v>
      </c>
      <c r="AF39" s="82" t="s">
        <v>12</v>
      </c>
      <c r="AG39" s="82" t="s">
        <v>12</v>
      </c>
      <c r="AH39" s="79" t="s">
        <v>12</v>
      </c>
      <c r="AI39" s="83">
        <v>0.0</v>
      </c>
      <c r="AJ39" s="84">
        <f t="shared" si="2"/>
        <v>0</v>
      </c>
      <c r="AK39" s="85" t="s">
        <v>12</v>
      </c>
      <c r="AL39" s="85" t="s">
        <v>12</v>
      </c>
      <c r="AM39" s="85" t="s">
        <v>12</v>
      </c>
      <c r="AN39" s="79" t="s">
        <v>12</v>
      </c>
      <c r="AO39" s="86">
        <v>0.0</v>
      </c>
      <c r="AP39" s="87">
        <f t="shared" si="3"/>
        <v>0</v>
      </c>
      <c r="AQ39" s="88" t="s">
        <v>12</v>
      </c>
      <c r="AR39" s="88" t="s">
        <v>12</v>
      </c>
      <c r="AS39" s="88" t="s">
        <v>12</v>
      </c>
      <c r="AT39" s="79" t="s">
        <v>12</v>
      </c>
      <c r="AU39" s="89">
        <v>0.0</v>
      </c>
      <c r="AV39" s="90">
        <f t="shared" si="4"/>
        <v>0</v>
      </c>
      <c r="AW39" s="91"/>
      <c r="AX39" s="93" t="s">
        <v>12</v>
      </c>
      <c r="AY39" s="93" t="s">
        <v>12</v>
      </c>
      <c r="AZ39" s="93" t="s">
        <v>12</v>
      </c>
      <c r="BA39" s="94" t="s">
        <v>12</v>
      </c>
      <c r="BB39" s="94" t="s">
        <v>12</v>
      </c>
      <c r="BC39" s="94" t="s">
        <v>12</v>
      </c>
      <c r="BD39" s="94" t="s">
        <v>12</v>
      </c>
      <c r="BE39" s="94" t="s">
        <v>12</v>
      </c>
      <c r="BF39" s="94" t="s">
        <v>12</v>
      </c>
      <c r="BG39" s="74">
        <v>0.0</v>
      </c>
      <c r="BH39" s="95">
        <f t="shared" si="5"/>
        <v>0</v>
      </c>
      <c r="BI39" s="96" t="s">
        <v>84</v>
      </c>
    </row>
    <row r="40" ht="153.75" customHeight="1">
      <c r="B40" s="71" t="s">
        <v>438</v>
      </c>
      <c r="C40" s="72" t="s">
        <v>429</v>
      </c>
      <c r="D40" s="72" t="s">
        <v>430</v>
      </c>
      <c r="E40" s="72" t="s">
        <v>431</v>
      </c>
      <c r="F40" s="72" t="s">
        <v>12</v>
      </c>
      <c r="G40" s="72" t="s">
        <v>12</v>
      </c>
      <c r="H40" s="73" t="s">
        <v>439</v>
      </c>
      <c r="I40" s="73" t="s">
        <v>300</v>
      </c>
      <c r="J40" s="73" t="s">
        <v>440</v>
      </c>
      <c r="K40" s="74">
        <v>1.0</v>
      </c>
      <c r="L40" s="74">
        <v>0.0</v>
      </c>
      <c r="M40" s="75" t="s">
        <v>136</v>
      </c>
      <c r="N40" s="76" t="s">
        <v>434</v>
      </c>
      <c r="O40" s="76" t="s">
        <v>12</v>
      </c>
      <c r="P40" s="77" t="s">
        <v>441</v>
      </c>
      <c r="Q40" s="76" t="s">
        <v>442</v>
      </c>
      <c r="R40" s="76" t="s">
        <v>443</v>
      </c>
      <c r="S40" s="75" t="s">
        <v>13</v>
      </c>
      <c r="T40" s="75" t="s">
        <v>414</v>
      </c>
      <c r="U40" s="75" t="s">
        <v>84</v>
      </c>
      <c r="V40" s="99" t="s">
        <v>13</v>
      </c>
      <c r="W40" s="75" t="s">
        <v>415</v>
      </c>
      <c r="X40" s="75" t="s">
        <v>13</v>
      </c>
      <c r="Y40" s="78" t="s">
        <v>12</v>
      </c>
      <c r="Z40" s="78" t="s">
        <v>12</v>
      </c>
      <c r="AA40" s="78" t="s">
        <v>12</v>
      </c>
      <c r="AB40" s="79" t="s">
        <v>12</v>
      </c>
      <c r="AC40" s="80">
        <v>0.0</v>
      </c>
      <c r="AD40" s="81">
        <f t="shared" si="1"/>
        <v>0</v>
      </c>
      <c r="AE40" s="82" t="s">
        <v>12</v>
      </c>
      <c r="AF40" s="82" t="s">
        <v>12</v>
      </c>
      <c r="AG40" s="82" t="s">
        <v>12</v>
      </c>
      <c r="AH40" s="79" t="s">
        <v>12</v>
      </c>
      <c r="AI40" s="83">
        <v>0.0</v>
      </c>
      <c r="AJ40" s="84">
        <f t="shared" si="2"/>
        <v>0</v>
      </c>
      <c r="AK40" s="85" t="s">
        <v>12</v>
      </c>
      <c r="AL40" s="85" t="s">
        <v>12</v>
      </c>
      <c r="AM40" s="85" t="s">
        <v>12</v>
      </c>
      <c r="AN40" s="79" t="s">
        <v>12</v>
      </c>
      <c r="AO40" s="86">
        <v>0.0</v>
      </c>
      <c r="AP40" s="87">
        <f t="shared" si="3"/>
        <v>0</v>
      </c>
      <c r="AQ40" s="88" t="s">
        <v>12</v>
      </c>
      <c r="AR40" s="88" t="s">
        <v>12</v>
      </c>
      <c r="AS40" s="88" t="s">
        <v>12</v>
      </c>
      <c r="AT40" s="79" t="s">
        <v>12</v>
      </c>
      <c r="AU40" s="89">
        <v>0.0</v>
      </c>
      <c r="AV40" s="90">
        <f t="shared" si="4"/>
        <v>0</v>
      </c>
      <c r="AW40" s="91"/>
      <c r="AX40" s="93" t="s">
        <v>12</v>
      </c>
      <c r="AY40" s="93" t="s">
        <v>12</v>
      </c>
      <c r="AZ40" s="93" t="s">
        <v>12</v>
      </c>
      <c r="BA40" s="94" t="s">
        <v>12</v>
      </c>
      <c r="BB40" s="94" t="s">
        <v>12</v>
      </c>
      <c r="BC40" s="94" t="s">
        <v>12</v>
      </c>
      <c r="BD40" s="94" t="s">
        <v>12</v>
      </c>
      <c r="BE40" s="94" t="s">
        <v>12</v>
      </c>
      <c r="BF40" s="94" t="s">
        <v>12</v>
      </c>
      <c r="BG40" s="74">
        <v>0.0</v>
      </c>
      <c r="BH40" s="95">
        <f t="shared" si="5"/>
        <v>0</v>
      </c>
      <c r="BI40" s="96" t="s">
        <v>84</v>
      </c>
    </row>
    <row r="41" ht="153.75" customHeight="1">
      <c r="B41" s="71" t="s">
        <v>377</v>
      </c>
      <c r="C41" s="72" t="s">
        <v>429</v>
      </c>
      <c r="D41" s="72" t="s">
        <v>430</v>
      </c>
      <c r="E41" s="72" t="s">
        <v>431</v>
      </c>
      <c r="F41" s="72" t="s">
        <v>12</v>
      </c>
      <c r="G41" s="72" t="s">
        <v>12</v>
      </c>
      <c r="H41" s="73" t="s">
        <v>444</v>
      </c>
      <c r="I41" s="73" t="s">
        <v>300</v>
      </c>
      <c r="J41" s="73" t="s">
        <v>445</v>
      </c>
      <c r="K41" s="74">
        <v>1.0</v>
      </c>
      <c r="L41" s="74">
        <v>0.0</v>
      </c>
      <c r="M41" s="75" t="s">
        <v>136</v>
      </c>
      <c r="N41" s="76" t="s">
        <v>434</v>
      </c>
      <c r="O41" s="76" t="s">
        <v>12</v>
      </c>
      <c r="P41" s="77" t="s">
        <v>446</v>
      </c>
      <c r="Q41" s="76" t="s">
        <v>447</v>
      </c>
      <c r="R41" s="76" t="s">
        <v>448</v>
      </c>
      <c r="S41" s="75" t="s">
        <v>13</v>
      </c>
      <c r="T41" s="75" t="s">
        <v>414</v>
      </c>
      <c r="U41" s="75" t="s">
        <v>84</v>
      </c>
      <c r="V41" s="99" t="s">
        <v>13</v>
      </c>
      <c r="W41" s="75" t="s">
        <v>415</v>
      </c>
      <c r="X41" s="75" t="s">
        <v>13</v>
      </c>
      <c r="Y41" s="78" t="s">
        <v>12</v>
      </c>
      <c r="Z41" s="78" t="s">
        <v>12</v>
      </c>
      <c r="AA41" s="78" t="s">
        <v>12</v>
      </c>
      <c r="AB41" s="79" t="s">
        <v>12</v>
      </c>
      <c r="AC41" s="80">
        <v>0.0</v>
      </c>
      <c r="AD41" s="81">
        <f t="shared" si="1"/>
        <v>0</v>
      </c>
      <c r="AE41" s="82" t="s">
        <v>12</v>
      </c>
      <c r="AF41" s="82" t="s">
        <v>12</v>
      </c>
      <c r="AG41" s="82" t="s">
        <v>12</v>
      </c>
      <c r="AH41" s="79" t="s">
        <v>12</v>
      </c>
      <c r="AI41" s="83">
        <v>0.0</v>
      </c>
      <c r="AJ41" s="84">
        <f t="shared" si="2"/>
        <v>0</v>
      </c>
      <c r="AK41" s="85" t="s">
        <v>12</v>
      </c>
      <c r="AL41" s="85" t="s">
        <v>12</v>
      </c>
      <c r="AM41" s="85" t="s">
        <v>12</v>
      </c>
      <c r="AN41" s="79" t="s">
        <v>12</v>
      </c>
      <c r="AO41" s="86">
        <v>0.0</v>
      </c>
      <c r="AP41" s="87">
        <f t="shared" si="3"/>
        <v>0</v>
      </c>
      <c r="AQ41" s="88" t="s">
        <v>12</v>
      </c>
      <c r="AR41" s="88" t="s">
        <v>12</v>
      </c>
      <c r="AS41" s="88" t="s">
        <v>12</v>
      </c>
      <c r="AT41" s="79" t="s">
        <v>12</v>
      </c>
      <c r="AU41" s="89">
        <v>0.0</v>
      </c>
      <c r="AV41" s="90">
        <f t="shared" si="4"/>
        <v>0</v>
      </c>
      <c r="AW41" s="91"/>
      <c r="AX41" s="93" t="s">
        <v>12</v>
      </c>
      <c r="AY41" s="93" t="s">
        <v>12</v>
      </c>
      <c r="AZ41" s="93" t="s">
        <v>12</v>
      </c>
      <c r="BA41" s="94" t="s">
        <v>12</v>
      </c>
      <c r="BB41" s="94" t="s">
        <v>12</v>
      </c>
      <c r="BC41" s="94" t="s">
        <v>12</v>
      </c>
      <c r="BD41" s="94" t="s">
        <v>12</v>
      </c>
      <c r="BE41" s="94" t="s">
        <v>12</v>
      </c>
      <c r="BF41" s="94" t="s">
        <v>12</v>
      </c>
      <c r="BG41" s="74">
        <v>0.0</v>
      </c>
      <c r="BH41" s="95">
        <f t="shared" si="5"/>
        <v>0</v>
      </c>
      <c r="BI41" s="96" t="s">
        <v>84</v>
      </c>
    </row>
    <row r="42" ht="153.75" customHeight="1">
      <c r="B42" s="71" t="s">
        <v>377</v>
      </c>
      <c r="C42" s="72" t="s">
        <v>429</v>
      </c>
      <c r="D42" s="72" t="s">
        <v>430</v>
      </c>
      <c r="E42" s="72" t="s">
        <v>431</v>
      </c>
      <c r="F42" s="72" t="s">
        <v>12</v>
      </c>
      <c r="G42" s="72" t="s">
        <v>12</v>
      </c>
      <c r="H42" s="73" t="s">
        <v>449</v>
      </c>
      <c r="I42" s="73" t="s">
        <v>300</v>
      </c>
      <c r="J42" s="73" t="s">
        <v>450</v>
      </c>
      <c r="K42" s="74">
        <v>1.0</v>
      </c>
      <c r="L42" s="74">
        <v>0.0</v>
      </c>
      <c r="M42" s="75" t="s">
        <v>247</v>
      </c>
      <c r="N42" s="76" t="s">
        <v>451</v>
      </c>
      <c r="O42" s="76" t="s">
        <v>12</v>
      </c>
      <c r="P42" s="77" t="s">
        <v>452</v>
      </c>
      <c r="Q42" s="76" t="s">
        <v>453</v>
      </c>
      <c r="R42" s="76" t="s">
        <v>454</v>
      </c>
      <c r="S42" s="75" t="s">
        <v>13</v>
      </c>
      <c r="T42" s="75" t="s">
        <v>78</v>
      </c>
      <c r="U42" s="75" t="s">
        <v>84</v>
      </c>
      <c r="V42" s="99" t="s">
        <v>13</v>
      </c>
      <c r="W42" s="75" t="s">
        <v>415</v>
      </c>
      <c r="X42" s="75" t="s">
        <v>13</v>
      </c>
      <c r="Y42" s="78" t="s">
        <v>12</v>
      </c>
      <c r="Z42" s="78" t="s">
        <v>12</v>
      </c>
      <c r="AA42" s="78" t="s">
        <v>12</v>
      </c>
      <c r="AB42" s="79" t="s">
        <v>12</v>
      </c>
      <c r="AC42" s="80">
        <v>0.0</v>
      </c>
      <c r="AD42" s="81">
        <f t="shared" si="1"/>
        <v>0</v>
      </c>
      <c r="AE42" s="82">
        <v>2013028.0</v>
      </c>
      <c r="AF42" s="82">
        <v>1.0</v>
      </c>
      <c r="AG42" s="82">
        <v>1.0</v>
      </c>
      <c r="AH42" s="79" t="s">
        <v>12</v>
      </c>
      <c r="AI42" s="83">
        <v>0.0</v>
      </c>
      <c r="AJ42" s="84">
        <f t="shared" si="2"/>
        <v>0</v>
      </c>
      <c r="AK42" s="85" t="s">
        <v>455</v>
      </c>
      <c r="AL42" s="85">
        <v>2.0</v>
      </c>
      <c r="AM42" s="85">
        <v>2.0</v>
      </c>
      <c r="AN42" s="79" t="s">
        <v>12</v>
      </c>
      <c r="AO42" s="86">
        <v>0.0</v>
      </c>
      <c r="AP42" s="87">
        <f t="shared" si="3"/>
        <v>0</v>
      </c>
      <c r="AQ42" s="88" t="s">
        <v>456</v>
      </c>
      <c r="AR42" s="88">
        <v>6.0</v>
      </c>
      <c r="AS42" s="88">
        <v>10822.0</v>
      </c>
      <c r="AT42" s="79" t="s">
        <v>105</v>
      </c>
      <c r="AU42" s="89">
        <v>0.0</v>
      </c>
      <c r="AV42" s="90">
        <f t="shared" si="4"/>
        <v>0</v>
      </c>
      <c r="AW42" s="91"/>
      <c r="AX42" s="93" t="s">
        <v>12</v>
      </c>
      <c r="AY42" s="93" t="s">
        <v>12</v>
      </c>
      <c r="AZ42" s="93" t="s">
        <v>12</v>
      </c>
      <c r="BA42" s="94" t="s">
        <v>12</v>
      </c>
      <c r="BB42" s="94" t="s">
        <v>12</v>
      </c>
      <c r="BC42" s="94" t="s">
        <v>12</v>
      </c>
      <c r="BD42" s="94" t="s">
        <v>12</v>
      </c>
      <c r="BE42" s="94" t="s">
        <v>12</v>
      </c>
      <c r="BF42" s="94" t="s">
        <v>12</v>
      </c>
      <c r="BG42" s="74">
        <v>0.0</v>
      </c>
      <c r="BH42" s="95">
        <f t="shared" si="5"/>
        <v>0</v>
      </c>
      <c r="BI42" s="96" t="s">
        <v>84</v>
      </c>
    </row>
    <row r="43" ht="153.75" customHeight="1">
      <c r="B43" s="71" t="s">
        <v>377</v>
      </c>
      <c r="C43" s="72" t="s">
        <v>457</v>
      </c>
      <c r="D43" s="72" t="s">
        <v>458</v>
      </c>
      <c r="E43" s="72" t="s">
        <v>459</v>
      </c>
      <c r="F43" s="97" t="s">
        <v>460</v>
      </c>
      <c r="G43" s="72" t="s">
        <v>461</v>
      </c>
      <c r="H43" s="73" t="s">
        <v>462</v>
      </c>
      <c r="I43" s="73" t="s">
        <v>463</v>
      </c>
      <c r="J43" s="73" t="s">
        <v>464</v>
      </c>
      <c r="K43" s="74">
        <v>1.0</v>
      </c>
      <c r="L43" s="74">
        <v>0.0</v>
      </c>
      <c r="M43" s="75" t="s">
        <v>136</v>
      </c>
      <c r="N43" s="76" t="s">
        <v>12</v>
      </c>
      <c r="O43" s="76" t="s">
        <v>465</v>
      </c>
      <c r="P43" s="77" t="s">
        <v>466</v>
      </c>
      <c r="Q43" s="76" t="s">
        <v>100</v>
      </c>
      <c r="R43" s="76" t="s">
        <v>12</v>
      </c>
      <c r="S43" s="75" t="s">
        <v>13</v>
      </c>
      <c r="T43" s="75" t="s">
        <v>78</v>
      </c>
      <c r="U43" s="75" t="s">
        <v>84</v>
      </c>
      <c r="V43" s="99" t="s">
        <v>13</v>
      </c>
      <c r="W43" s="75" t="s">
        <v>84</v>
      </c>
      <c r="X43" s="75" t="s">
        <v>13</v>
      </c>
      <c r="Y43" s="78" t="s">
        <v>12</v>
      </c>
      <c r="Z43" s="78" t="s">
        <v>12</v>
      </c>
      <c r="AA43" s="78" t="s">
        <v>12</v>
      </c>
      <c r="AB43" s="79" t="s">
        <v>12</v>
      </c>
      <c r="AC43" s="80">
        <v>0.0</v>
      </c>
      <c r="AD43" s="81">
        <f t="shared" si="1"/>
        <v>0</v>
      </c>
      <c r="AE43" s="82" t="s">
        <v>12</v>
      </c>
      <c r="AF43" s="82" t="s">
        <v>12</v>
      </c>
      <c r="AG43" s="82" t="s">
        <v>12</v>
      </c>
      <c r="AH43" s="79" t="s">
        <v>12</v>
      </c>
      <c r="AI43" s="83">
        <v>0.0</v>
      </c>
      <c r="AJ43" s="84">
        <f t="shared" si="2"/>
        <v>0</v>
      </c>
      <c r="AK43" s="85" t="s">
        <v>12</v>
      </c>
      <c r="AL43" s="85" t="s">
        <v>12</v>
      </c>
      <c r="AM43" s="85" t="s">
        <v>12</v>
      </c>
      <c r="AN43" s="79" t="s">
        <v>12</v>
      </c>
      <c r="AO43" s="86">
        <v>0.0</v>
      </c>
      <c r="AP43" s="87">
        <f t="shared" si="3"/>
        <v>0</v>
      </c>
      <c r="AQ43" s="88" t="s">
        <v>467</v>
      </c>
      <c r="AR43" s="88">
        <v>3.0</v>
      </c>
      <c r="AS43" s="88">
        <v>10.0</v>
      </c>
      <c r="AT43" s="79" t="s">
        <v>468</v>
      </c>
      <c r="AU43" s="89">
        <v>0.0</v>
      </c>
      <c r="AV43" s="90">
        <f t="shared" si="4"/>
        <v>0</v>
      </c>
      <c r="AW43" s="91"/>
      <c r="AX43" s="93" t="s">
        <v>12</v>
      </c>
      <c r="AY43" s="93" t="s">
        <v>12</v>
      </c>
      <c r="AZ43" s="93" t="s">
        <v>12</v>
      </c>
      <c r="BA43" s="94" t="s">
        <v>12</v>
      </c>
      <c r="BB43" s="94" t="s">
        <v>12</v>
      </c>
      <c r="BC43" s="94" t="s">
        <v>12</v>
      </c>
      <c r="BD43" s="94" t="s">
        <v>12</v>
      </c>
      <c r="BE43" s="94" t="s">
        <v>12</v>
      </c>
      <c r="BF43" s="94" t="s">
        <v>12</v>
      </c>
      <c r="BG43" s="74">
        <v>0.0</v>
      </c>
      <c r="BH43" s="95">
        <f t="shared" si="5"/>
        <v>0</v>
      </c>
      <c r="BI43" s="96" t="s">
        <v>84</v>
      </c>
    </row>
    <row r="44" ht="153.75" customHeight="1">
      <c r="B44" s="71" t="s">
        <v>377</v>
      </c>
      <c r="C44" s="72" t="s">
        <v>457</v>
      </c>
      <c r="D44" s="72" t="s">
        <v>458</v>
      </c>
      <c r="E44" s="72" t="s">
        <v>459</v>
      </c>
      <c r="F44" s="97" t="s">
        <v>460</v>
      </c>
      <c r="G44" s="72" t="s">
        <v>461</v>
      </c>
      <c r="H44" s="73" t="s">
        <v>462</v>
      </c>
      <c r="I44" s="73" t="s">
        <v>370</v>
      </c>
      <c r="J44" s="73" t="s">
        <v>469</v>
      </c>
      <c r="K44" s="74">
        <v>1.0</v>
      </c>
      <c r="L44" s="74">
        <v>0.0</v>
      </c>
      <c r="M44" s="75" t="s">
        <v>136</v>
      </c>
      <c r="N44" s="76" t="s">
        <v>12</v>
      </c>
      <c r="O44" s="76" t="s">
        <v>470</v>
      </c>
      <c r="P44" s="77" t="s">
        <v>471</v>
      </c>
      <c r="Q44" s="76" t="s">
        <v>472</v>
      </c>
      <c r="R44" s="76" t="s">
        <v>473</v>
      </c>
      <c r="S44" s="75" t="s">
        <v>13</v>
      </c>
      <c r="T44" s="75" t="s">
        <v>78</v>
      </c>
      <c r="U44" s="75" t="s">
        <v>84</v>
      </c>
      <c r="V44" s="99" t="s">
        <v>13</v>
      </c>
      <c r="W44" s="75" t="s">
        <v>415</v>
      </c>
      <c r="X44" s="75" t="s">
        <v>13</v>
      </c>
      <c r="Y44" s="78" t="s">
        <v>12</v>
      </c>
      <c r="Z44" s="78" t="s">
        <v>12</v>
      </c>
      <c r="AA44" s="78" t="s">
        <v>12</v>
      </c>
      <c r="AB44" s="79" t="s">
        <v>12</v>
      </c>
      <c r="AC44" s="80">
        <v>0.0</v>
      </c>
      <c r="AD44" s="81">
        <f t="shared" si="1"/>
        <v>0</v>
      </c>
      <c r="AE44" s="82" t="s">
        <v>12</v>
      </c>
      <c r="AF44" s="82" t="s">
        <v>12</v>
      </c>
      <c r="AG44" s="82" t="s">
        <v>12</v>
      </c>
      <c r="AH44" s="79" t="s">
        <v>12</v>
      </c>
      <c r="AI44" s="83">
        <v>0.0</v>
      </c>
      <c r="AJ44" s="84">
        <f t="shared" si="2"/>
        <v>0</v>
      </c>
      <c r="AK44" s="85" t="s">
        <v>12</v>
      </c>
      <c r="AL44" s="85" t="s">
        <v>12</v>
      </c>
      <c r="AM44" s="85" t="s">
        <v>12</v>
      </c>
      <c r="AN44" s="79" t="s">
        <v>12</v>
      </c>
      <c r="AO44" s="86">
        <v>0.0</v>
      </c>
      <c r="AP44" s="87">
        <f t="shared" si="3"/>
        <v>0</v>
      </c>
      <c r="AQ44" s="88" t="s">
        <v>12</v>
      </c>
      <c r="AR44" s="88" t="s">
        <v>12</v>
      </c>
      <c r="AS44" s="88" t="s">
        <v>12</v>
      </c>
      <c r="AT44" s="79" t="s">
        <v>12</v>
      </c>
      <c r="AU44" s="89">
        <v>0.0</v>
      </c>
      <c r="AV44" s="90">
        <f t="shared" si="4"/>
        <v>0</v>
      </c>
      <c r="AW44" s="91"/>
      <c r="AX44" s="93" t="s">
        <v>12</v>
      </c>
      <c r="AY44" s="93" t="s">
        <v>12</v>
      </c>
      <c r="AZ44" s="93" t="s">
        <v>12</v>
      </c>
      <c r="BA44" s="94" t="s">
        <v>12</v>
      </c>
      <c r="BB44" s="94" t="s">
        <v>12</v>
      </c>
      <c r="BC44" s="94" t="s">
        <v>12</v>
      </c>
      <c r="BD44" s="94" t="s">
        <v>12</v>
      </c>
      <c r="BE44" s="94" t="s">
        <v>12</v>
      </c>
      <c r="BF44" s="94" t="s">
        <v>12</v>
      </c>
      <c r="BG44" s="74">
        <v>0.0</v>
      </c>
      <c r="BH44" s="95">
        <f t="shared" si="5"/>
        <v>0</v>
      </c>
      <c r="BI44" s="96" t="s">
        <v>84</v>
      </c>
    </row>
    <row r="45" ht="153.75" customHeight="1">
      <c r="B45" s="71" t="s">
        <v>377</v>
      </c>
      <c r="C45" s="72" t="s">
        <v>457</v>
      </c>
      <c r="D45" s="72" t="s">
        <v>458</v>
      </c>
      <c r="E45" s="72" t="s">
        <v>459</v>
      </c>
      <c r="F45" s="97" t="s">
        <v>460</v>
      </c>
      <c r="G45" s="72" t="s">
        <v>461</v>
      </c>
      <c r="H45" s="73" t="s">
        <v>474</v>
      </c>
      <c r="I45" s="73" t="s">
        <v>475</v>
      </c>
      <c r="J45" s="73" t="s">
        <v>476</v>
      </c>
      <c r="K45" s="74">
        <v>1.0</v>
      </c>
      <c r="L45" s="74">
        <v>0.0</v>
      </c>
      <c r="M45" s="75" t="s">
        <v>78</v>
      </c>
      <c r="N45" s="76" t="s">
        <v>477</v>
      </c>
      <c r="O45" s="76" t="s">
        <v>12</v>
      </c>
      <c r="P45" s="77" t="s">
        <v>452</v>
      </c>
      <c r="Q45" s="76" t="s">
        <v>478</v>
      </c>
      <c r="R45" s="76" t="s">
        <v>12</v>
      </c>
      <c r="S45" s="75" t="s">
        <v>13</v>
      </c>
      <c r="T45" s="75" t="s">
        <v>78</v>
      </c>
      <c r="U45" s="75" t="s">
        <v>84</v>
      </c>
      <c r="V45" s="99" t="s">
        <v>13</v>
      </c>
      <c r="W45" s="75" t="s">
        <v>84</v>
      </c>
      <c r="X45" s="75" t="s">
        <v>13</v>
      </c>
      <c r="Y45" s="78" t="s">
        <v>12</v>
      </c>
      <c r="Z45" s="78" t="s">
        <v>12</v>
      </c>
      <c r="AA45" s="78" t="s">
        <v>12</v>
      </c>
      <c r="AB45" s="79" t="s">
        <v>12</v>
      </c>
      <c r="AC45" s="80">
        <v>0.0</v>
      </c>
      <c r="AD45" s="81">
        <f t="shared" si="1"/>
        <v>0</v>
      </c>
      <c r="AE45" s="82">
        <v>2100366.0</v>
      </c>
      <c r="AF45" s="82">
        <v>1.0</v>
      </c>
      <c r="AG45" s="82">
        <v>10.0</v>
      </c>
      <c r="AH45" s="79">
        <v>2100366.0</v>
      </c>
      <c r="AI45" s="83">
        <v>0.0</v>
      </c>
      <c r="AJ45" s="84">
        <f t="shared" si="2"/>
        <v>0</v>
      </c>
      <c r="AK45" s="85">
        <v>2100366.0</v>
      </c>
      <c r="AL45" s="85">
        <v>1.0</v>
      </c>
      <c r="AM45" s="85">
        <v>10.0</v>
      </c>
      <c r="AN45" s="79">
        <v>2100366.0</v>
      </c>
      <c r="AO45" s="86">
        <v>0.0</v>
      </c>
      <c r="AP45" s="87">
        <f t="shared" si="3"/>
        <v>0</v>
      </c>
      <c r="AQ45" s="88" t="s">
        <v>479</v>
      </c>
      <c r="AR45" s="88">
        <v>6.0</v>
      </c>
      <c r="AS45" s="88">
        <v>38.0</v>
      </c>
      <c r="AT45" s="79" t="s">
        <v>480</v>
      </c>
      <c r="AU45" s="89">
        <v>0.0</v>
      </c>
      <c r="AV45" s="90">
        <f t="shared" si="4"/>
        <v>0</v>
      </c>
      <c r="AW45" s="91"/>
      <c r="AX45" s="93" t="s">
        <v>12</v>
      </c>
      <c r="AY45" s="93" t="s">
        <v>12</v>
      </c>
      <c r="AZ45" s="93" t="s">
        <v>12</v>
      </c>
      <c r="BA45" s="94" t="s">
        <v>12</v>
      </c>
      <c r="BB45" s="94" t="s">
        <v>12</v>
      </c>
      <c r="BC45" s="94" t="s">
        <v>12</v>
      </c>
      <c r="BD45" s="94" t="s">
        <v>12</v>
      </c>
      <c r="BE45" s="94" t="s">
        <v>12</v>
      </c>
      <c r="BF45" s="94" t="s">
        <v>12</v>
      </c>
      <c r="BG45" s="74">
        <v>0.0</v>
      </c>
      <c r="BH45" s="95">
        <f t="shared" si="5"/>
        <v>0</v>
      </c>
      <c r="BI45" s="96" t="s">
        <v>13</v>
      </c>
    </row>
    <row r="46" ht="153.75" customHeight="1">
      <c r="B46" s="71" t="s">
        <v>377</v>
      </c>
      <c r="C46" s="72" t="s">
        <v>457</v>
      </c>
      <c r="D46" s="72" t="s">
        <v>458</v>
      </c>
      <c r="E46" s="72" t="s">
        <v>459</v>
      </c>
      <c r="F46" s="97" t="s">
        <v>481</v>
      </c>
      <c r="G46" s="72" t="s">
        <v>482</v>
      </c>
      <c r="H46" s="73" t="s">
        <v>481</v>
      </c>
      <c r="I46" s="73" t="s">
        <v>483</v>
      </c>
      <c r="J46" s="73" t="s">
        <v>484</v>
      </c>
      <c r="K46" s="74">
        <v>1.0</v>
      </c>
      <c r="L46" s="74">
        <v>0.0</v>
      </c>
      <c r="M46" s="75" t="s">
        <v>78</v>
      </c>
      <c r="N46" s="76" t="s">
        <v>485</v>
      </c>
      <c r="O46" s="76" t="s">
        <v>12</v>
      </c>
      <c r="P46" s="77" t="s">
        <v>486</v>
      </c>
      <c r="Q46" s="76" t="s">
        <v>487</v>
      </c>
      <c r="R46" s="76" t="s">
        <v>12</v>
      </c>
      <c r="S46" s="75" t="s">
        <v>13</v>
      </c>
      <c r="T46" s="75" t="s">
        <v>78</v>
      </c>
      <c r="U46" s="75" t="s">
        <v>84</v>
      </c>
      <c r="V46" s="99" t="s">
        <v>13</v>
      </c>
      <c r="W46" s="75" t="s">
        <v>84</v>
      </c>
      <c r="X46" s="75" t="s">
        <v>13</v>
      </c>
      <c r="Y46" s="78" t="s">
        <v>12</v>
      </c>
      <c r="Z46" s="78" t="s">
        <v>12</v>
      </c>
      <c r="AA46" s="78" t="s">
        <v>12</v>
      </c>
      <c r="AB46" s="79" t="s">
        <v>12</v>
      </c>
      <c r="AC46" s="80">
        <v>0.0</v>
      </c>
      <c r="AD46" s="81">
        <f t="shared" si="1"/>
        <v>0</v>
      </c>
      <c r="AE46" s="82" t="s">
        <v>12</v>
      </c>
      <c r="AF46" s="82" t="s">
        <v>12</v>
      </c>
      <c r="AG46" s="82" t="s">
        <v>12</v>
      </c>
      <c r="AH46" s="79" t="s">
        <v>12</v>
      </c>
      <c r="AI46" s="83">
        <v>0.0</v>
      </c>
      <c r="AJ46" s="84">
        <f t="shared" si="2"/>
        <v>0</v>
      </c>
      <c r="AK46" s="85" t="s">
        <v>12</v>
      </c>
      <c r="AL46" s="85" t="s">
        <v>12</v>
      </c>
      <c r="AM46" s="85" t="s">
        <v>12</v>
      </c>
      <c r="AN46" s="79" t="s">
        <v>12</v>
      </c>
      <c r="AO46" s="86">
        <v>0.0</v>
      </c>
      <c r="AP46" s="87">
        <f t="shared" si="3"/>
        <v>0</v>
      </c>
      <c r="AQ46" s="88" t="s">
        <v>488</v>
      </c>
      <c r="AR46" s="88">
        <v>3.0</v>
      </c>
      <c r="AS46" s="88">
        <v>75.0</v>
      </c>
      <c r="AT46" s="79" t="s">
        <v>489</v>
      </c>
      <c r="AU46" s="89">
        <v>0.0</v>
      </c>
      <c r="AV46" s="90">
        <f t="shared" si="4"/>
        <v>0</v>
      </c>
      <c r="AW46" s="91"/>
      <c r="AX46" s="93" t="s">
        <v>12</v>
      </c>
      <c r="AY46" s="93" t="s">
        <v>12</v>
      </c>
      <c r="AZ46" s="93" t="s">
        <v>12</v>
      </c>
      <c r="BA46" s="94" t="s">
        <v>12</v>
      </c>
      <c r="BB46" s="94" t="s">
        <v>12</v>
      </c>
      <c r="BC46" s="94" t="s">
        <v>12</v>
      </c>
      <c r="BD46" s="94" t="s">
        <v>12</v>
      </c>
      <c r="BE46" s="94" t="s">
        <v>12</v>
      </c>
      <c r="BF46" s="94" t="s">
        <v>12</v>
      </c>
      <c r="BG46" s="74">
        <v>0.0</v>
      </c>
      <c r="BH46" s="95">
        <f t="shared" si="5"/>
        <v>0</v>
      </c>
      <c r="BI46" s="96" t="s">
        <v>13</v>
      </c>
    </row>
    <row r="47" ht="153.75" customHeight="1">
      <c r="B47" s="71" t="s">
        <v>377</v>
      </c>
      <c r="C47" s="72" t="s">
        <v>457</v>
      </c>
      <c r="D47" s="72" t="s">
        <v>458</v>
      </c>
      <c r="E47" s="72" t="s">
        <v>459</v>
      </c>
      <c r="F47" s="97" t="s">
        <v>460</v>
      </c>
      <c r="G47" s="72" t="s">
        <v>461</v>
      </c>
      <c r="H47" s="73" t="s">
        <v>490</v>
      </c>
      <c r="I47" s="73" t="s">
        <v>184</v>
      </c>
      <c r="J47" s="73" t="s">
        <v>491</v>
      </c>
      <c r="K47" s="74">
        <v>1.0</v>
      </c>
      <c r="L47" s="74">
        <v>0.0</v>
      </c>
      <c r="M47" s="75" t="s">
        <v>78</v>
      </c>
      <c r="N47" s="76" t="s">
        <v>477</v>
      </c>
      <c r="O47" s="76" t="s">
        <v>12</v>
      </c>
      <c r="P47" s="77" t="s">
        <v>492</v>
      </c>
      <c r="Q47" s="76" t="s">
        <v>493</v>
      </c>
      <c r="R47" s="76" t="s">
        <v>12</v>
      </c>
      <c r="S47" s="75" t="s">
        <v>13</v>
      </c>
      <c r="T47" s="75" t="s">
        <v>78</v>
      </c>
      <c r="U47" s="75" t="s">
        <v>84</v>
      </c>
      <c r="V47" s="99" t="s">
        <v>13</v>
      </c>
      <c r="W47" s="75" t="s">
        <v>84</v>
      </c>
      <c r="X47" s="75" t="s">
        <v>13</v>
      </c>
      <c r="Y47" s="78" t="s">
        <v>12</v>
      </c>
      <c r="Z47" s="78" t="s">
        <v>12</v>
      </c>
      <c r="AA47" s="78" t="s">
        <v>12</v>
      </c>
      <c r="AB47" s="79" t="s">
        <v>12</v>
      </c>
      <c r="AC47" s="80">
        <v>0.0</v>
      </c>
      <c r="AD47" s="81">
        <f t="shared" si="1"/>
        <v>0</v>
      </c>
      <c r="AE47" s="82">
        <v>2100366.0</v>
      </c>
      <c r="AF47" s="82">
        <v>1.0</v>
      </c>
      <c r="AG47" s="82">
        <v>10.0</v>
      </c>
      <c r="AH47" s="79">
        <v>2100366.0</v>
      </c>
      <c r="AI47" s="83">
        <v>0.0</v>
      </c>
      <c r="AJ47" s="84">
        <f t="shared" si="2"/>
        <v>0</v>
      </c>
      <c r="AK47" s="85">
        <v>2100366.0</v>
      </c>
      <c r="AL47" s="85">
        <v>1.0</v>
      </c>
      <c r="AM47" s="85">
        <v>10.0</v>
      </c>
      <c r="AN47" s="79">
        <v>2100366.0</v>
      </c>
      <c r="AO47" s="86">
        <v>0.0</v>
      </c>
      <c r="AP47" s="87">
        <f t="shared" si="3"/>
        <v>0</v>
      </c>
      <c r="AQ47" s="88" t="s">
        <v>479</v>
      </c>
      <c r="AR47" s="88">
        <v>6.0</v>
      </c>
      <c r="AS47" s="88">
        <v>30.0</v>
      </c>
      <c r="AT47" s="79" t="s">
        <v>480</v>
      </c>
      <c r="AU47" s="89">
        <v>0.0</v>
      </c>
      <c r="AV47" s="90">
        <f t="shared" si="4"/>
        <v>0</v>
      </c>
      <c r="AW47" s="91"/>
      <c r="AX47" s="93" t="s">
        <v>12</v>
      </c>
      <c r="AY47" s="93" t="s">
        <v>12</v>
      </c>
      <c r="AZ47" s="93" t="s">
        <v>12</v>
      </c>
      <c r="BA47" s="94" t="s">
        <v>12</v>
      </c>
      <c r="BB47" s="94" t="s">
        <v>12</v>
      </c>
      <c r="BC47" s="94" t="s">
        <v>12</v>
      </c>
      <c r="BD47" s="94" t="s">
        <v>12</v>
      </c>
      <c r="BE47" s="94" t="s">
        <v>12</v>
      </c>
      <c r="BF47" s="94" t="s">
        <v>12</v>
      </c>
      <c r="BG47" s="74">
        <v>0.0</v>
      </c>
      <c r="BH47" s="95">
        <f t="shared" si="5"/>
        <v>0</v>
      </c>
      <c r="BI47" s="96" t="s">
        <v>13</v>
      </c>
    </row>
    <row r="48" ht="153.75" customHeight="1">
      <c r="B48" s="71" t="s">
        <v>377</v>
      </c>
      <c r="C48" s="72" t="s">
        <v>457</v>
      </c>
      <c r="D48" s="72" t="s">
        <v>458</v>
      </c>
      <c r="E48" s="72" t="s">
        <v>459</v>
      </c>
      <c r="F48" s="97" t="s">
        <v>12</v>
      </c>
      <c r="G48" s="72" t="s">
        <v>12</v>
      </c>
      <c r="H48" s="73" t="s">
        <v>494</v>
      </c>
      <c r="I48" s="73" t="s">
        <v>495</v>
      </c>
      <c r="J48" s="73" t="s">
        <v>496</v>
      </c>
      <c r="K48" s="74">
        <v>1.0</v>
      </c>
      <c r="L48" s="74">
        <v>0.0</v>
      </c>
      <c r="M48" s="75" t="s">
        <v>255</v>
      </c>
      <c r="N48" s="76" t="s">
        <v>497</v>
      </c>
      <c r="O48" s="76" t="s">
        <v>498</v>
      </c>
      <c r="P48" s="77" t="s">
        <v>499</v>
      </c>
      <c r="Q48" s="76" t="s">
        <v>500</v>
      </c>
      <c r="R48" s="76" t="s">
        <v>12</v>
      </c>
      <c r="S48" s="75" t="s">
        <v>13</v>
      </c>
      <c r="T48" s="75" t="s">
        <v>78</v>
      </c>
      <c r="U48" s="75" t="s">
        <v>84</v>
      </c>
      <c r="V48" s="99" t="s">
        <v>13</v>
      </c>
      <c r="W48" s="75" t="s">
        <v>84</v>
      </c>
      <c r="X48" s="75" t="s">
        <v>13</v>
      </c>
      <c r="Y48" s="78" t="s">
        <v>12</v>
      </c>
      <c r="Z48" s="78" t="s">
        <v>12</v>
      </c>
      <c r="AA48" s="78" t="s">
        <v>12</v>
      </c>
      <c r="AB48" s="79" t="s">
        <v>12</v>
      </c>
      <c r="AC48" s="80">
        <v>0.0</v>
      </c>
      <c r="AD48" s="81">
        <f t="shared" si="1"/>
        <v>0</v>
      </c>
      <c r="AE48" s="82">
        <v>2100366.0</v>
      </c>
      <c r="AF48" s="82">
        <v>1.0</v>
      </c>
      <c r="AG48" s="82">
        <v>14.0</v>
      </c>
      <c r="AH48" s="79">
        <v>2100366.0</v>
      </c>
      <c r="AI48" s="83">
        <v>0.0</v>
      </c>
      <c r="AJ48" s="84">
        <f t="shared" si="2"/>
        <v>0</v>
      </c>
      <c r="AK48" s="85">
        <v>2100366.0</v>
      </c>
      <c r="AL48" s="85">
        <v>1.0</v>
      </c>
      <c r="AM48" s="85">
        <v>14.0</v>
      </c>
      <c r="AN48" s="79">
        <v>2100366.0</v>
      </c>
      <c r="AO48" s="86">
        <v>0.0</v>
      </c>
      <c r="AP48" s="87">
        <f t="shared" si="3"/>
        <v>0</v>
      </c>
      <c r="AQ48" s="88" t="s">
        <v>501</v>
      </c>
      <c r="AR48" s="88">
        <v>5.0</v>
      </c>
      <c r="AS48" s="88">
        <v>46.0</v>
      </c>
      <c r="AT48" s="79" t="s">
        <v>502</v>
      </c>
      <c r="AU48" s="89">
        <v>0.0</v>
      </c>
      <c r="AV48" s="90">
        <f t="shared" si="4"/>
        <v>0</v>
      </c>
      <c r="AW48" s="91"/>
      <c r="AX48" s="93" t="s">
        <v>12</v>
      </c>
      <c r="AY48" s="93" t="s">
        <v>12</v>
      </c>
      <c r="AZ48" s="93" t="s">
        <v>12</v>
      </c>
      <c r="BA48" s="94" t="s">
        <v>12</v>
      </c>
      <c r="BB48" s="94" t="s">
        <v>12</v>
      </c>
      <c r="BC48" s="94" t="s">
        <v>12</v>
      </c>
      <c r="BD48" s="94" t="s">
        <v>12</v>
      </c>
      <c r="BE48" s="94" t="s">
        <v>12</v>
      </c>
      <c r="BF48" s="94" t="s">
        <v>12</v>
      </c>
      <c r="BG48" s="74">
        <v>0.0</v>
      </c>
      <c r="BH48" s="95">
        <f t="shared" si="5"/>
        <v>0</v>
      </c>
      <c r="BI48" s="96" t="s">
        <v>13</v>
      </c>
    </row>
    <row r="49" ht="153.75" customHeight="1">
      <c r="B49" s="71" t="s">
        <v>377</v>
      </c>
      <c r="C49" s="72" t="s">
        <v>457</v>
      </c>
      <c r="D49" s="72" t="s">
        <v>458</v>
      </c>
      <c r="E49" s="72" t="s">
        <v>459</v>
      </c>
      <c r="F49" s="97" t="s">
        <v>12</v>
      </c>
      <c r="G49" s="72" t="s">
        <v>12</v>
      </c>
      <c r="H49" s="73" t="s">
        <v>503</v>
      </c>
      <c r="I49" s="73" t="s">
        <v>504</v>
      </c>
      <c r="J49" s="73" t="s">
        <v>505</v>
      </c>
      <c r="K49" s="74">
        <v>1.0</v>
      </c>
      <c r="L49" s="74">
        <v>0.0</v>
      </c>
      <c r="M49" s="75" t="s">
        <v>255</v>
      </c>
      <c r="N49" s="76" t="s">
        <v>506</v>
      </c>
      <c r="O49" s="76" t="s">
        <v>12</v>
      </c>
      <c r="P49" s="77" t="s">
        <v>507</v>
      </c>
      <c r="Q49" s="76" t="s">
        <v>508</v>
      </c>
      <c r="R49" s="76" t="s">
        <v>12</v>
      </c>
      <c r="S49" s="75" t="s">
        <v>13</v>
      </c>
      <c r="T49" s="75" t="s">
        <v>78</v>
      </c>
      <c r="U49" s="75" t="s">
        <v>84</v>
      </c>
      <c r="V49" s="99" t="s">
        <v>13</v>
      </c>
      <c r="W49" s="75" t="s">
        <v>84</v>
      </c>
      <c r="X49" s="75" t="s">
        <v>13</v>
      </c>
      <c r="Y49" s="78" t="s">
        <v>12</v>
      </c>
      <c r="Z49" s="78" t="s">
        <v>12</v>
      </c>
      <c r="AA49" s="78" t="s">
        <v>12</v>
      </c>
      <c r="AB49" s="79" t="s">
        <v>12</v>
      </c>
      <c r="AC49" s="80">
        <v>0.0</v>
      </c>
      <c r="AD49" s="81">
        <f t="shared" si="1"/>
        <v>0</v>
      </c>
      <c r="AE49" s="82">
        <v>2100366.0</v>
      </c>
      <c r="AF49" s="82">
        <v>1.0</v>
      </c>
      <c r="AG49" s="82">
        <v>30.0</v>
      </c>
      <c r="AH49" s="79">
        <v>2100366.0</v>
      </c>
      <c r="AI49" s="83">
        <v>0.0</v>
      </c>
      <c r="AJ49" s="84">
        <f t="shared" si="2"/>
        <v>0</v>
      </c>
      <c r="AK49" s="85">
        <v>2100366.0</v>
      </c>
      <c r="AL49" s="85">
        <v>1.0</v>
      </c>
      <c r="AM49" s="85">
        <v>30.0</v>
      </c>
      <c r="AN49" s="79">
        <v>2100366.0</v>
      </c>
      <c r="AO49" s="86">
        <v>0.0</v>
      </c>
      <c r="AP49" s="87">
        <f t="shared" si="3"/>
        <v>0</v>
      </c>
      <c r="AQ49" s="88" t="s">
        <v>509</v>
      </c>
      <c r="AR49" s="88">
        <v>7.0</v>
      </c>
      <c r="AS49" s="88">
        <v>96.0</v>
      </c>
      <c r="AT49" s="79" t="s">
        <v>510</v>
      </c>
      <c r="AU49" s="89">
        <v>1.0</v>
      </c>
      <c r="AV49" s="90">
        <f t="shared" si="4"/>
        <v>1</v>
      </c>
      <c r="AW49" s="91"/>
      <c r="AX49" s="93" t="s">
        <v>12</v>
      </c>
      <c r="AY49" s="93" t="s">
        <v>12</v>
      </c>
      <c r="AZ49" s="93" t="s">
        <v>12</v>
      </c>
      <c r="BA49" s="94" t="s">
        <v>12</v>
      </c>
      <c r="BB49" s="94" t="s">
        <v>12</v>
      </c>
      <c r="BC49" s="94" t="s">
        <v>12</v>
      </c>
      <c r="BD49" s="94" t="s">
        <v>12</v>
      </c>
      <c r="BE49" s="94" t="s">
        <v>12</v>
      </c>
      <c r="BF49" s="94" t="s">
        <v>12</v>
      </c>
      <c r="BG49" s="74">
        <v>0.0</v>
      </c>
      <c r="BH49" s="95">
        <f t="shared" si="5"/>
        <v>0</v>
      </c>
      <c r="BI49" s="96" t="s">
        <v>13</v>
      </c>
    </row>
    <row r="50" ht="153.75" customHeight="1">
      <c r="B50" s="71" t="s">
        <v>377</v>
      </c>
      <c r="C50" s="72" t="s">
        <v>12</v>
      </c>
      <c r="D50" s="72" t="s">
        <v>511</v>
      </c>
      <c r="E50" s="72" t="s">
        <v>512</v>
      </c>
      <c r="F50" s="97" t="s">
        <v>12</v>
      </c>
      <c r="G50" s="72" t="s">
        <v>12</v>
      </c>
      <c r="H50" s="73" t="s">
        <v>513</v>
      </c>
      <c r="I50" s="73" t="s">
        <v>514</v>
      </c>
      <c r="J50" s="73" t="s">
        <v>515</v>
      </c>
      <c r="K50" s="74">
        <v>3.0</v>
      </c>
      <c r="L50" s="74">
        <v>0.0</v>
      </c>
      <c r="M50" s="75" t="s">
        <v>78</v>
      </c>
      <c r="N50" s="76" t="s">
        <v>516</v>
      </c>
      <c r="O50" s="76" t="s">
        <v>517</v>
      </c>
      <c r="P50" s="77" t="s">
        <v>518</v>
      </c>
      <c r="Q50" s="76" t="s">
        <v>140</v>
      </c>
      <c r="R50" s="107"/>
      <c r="S50" s="75" t="s">
        <v>13</v>
      </c>
      <c r="T50" s="75" t="s">
        <v>78</v>
      </c>
      <c r="U50" s="75" t="s">
        <v>84</v>
      </c>
      <c r="V50" s="99" t="s">
        <v>13</v>
      </c>
      <c r="W50" s="75" t="s">
        <v>84</v>
      </c>
      <c r="X50" s="75" t="s">
        <v>13</v>
      </c>
      <c r="Y50" s="78" t="s">
        <v>12</v>
      </c>
      <c r="Z50" s="78" t="s">
        <v>12</v>
      </c>
      <c r="AA50" s="78" t="s">
        <v>12</v>
      </c>
      <c r="AB50" s="79" t="s">
        <v>12</v>
      </c>
      <c r="AC50" s="80">
        <v>0.0</v>
      </c>
      <c r="AD50" s="81">
        <f t="shared" si="1"/>
        <v>0</v>
      </c>
      <c r="AE50" s="82" t="s">
        <v>12</v>
      </c>
      <c r="AF50" s="82" t="s">
        <v>12</v>
      </c>
      <c r="AG50" s="82"/>
      <c r="AH50" s="79" t="s">
        <v>12</v>
      </c>
      <c r="AI50" s="83">
        <v>0.0</v>
      </c>
      <c r="AJ50" s="84">
        <f t="shared" si="2"/>
        <v>0</v>
      </c>
      <c r="AK50" s="104" t="s">
        <v>519</v>
      </c>
      <c r="AL50" s="85">
        <v>3.0</v>
      </c>
      <c r="AM50" s="85">
        <v>6.0</v>
      </c>
      <c r="AN50" s="79" t="s">
        <v>12</v>
      </c>
      <c r="AO50" s="86">
        <v>3.0</v>
      </c>
      <c r="AP50" s="87">
        <f t="shared" si="3"/>
        <v>1</v>
      </c>
      <c r="AQ50" s="88" t="s">
        <v>520</v>
      </c>
      <c r="AR50" s="88">
        <v>5.0</v>
      </c>
      <c r="AS50" s="88"/>
      <c r="AT50" s="79">
        <v>2002752.2002749</v>
      </c>
      <c r="AU50" s="89">
        <v>3.0</v>
      </c>
      <c r="AV50" s="90">
        <f t="shared" si="4"/>
        <v>1</v>
      </c>
      <c r="AW50" s="91" t="s">
        <v>521</v>
      </c>
      <c r="AX50" s="93" t="s">
        <v>12</v>
      </c>
      <c r="AY50" s="93" t="s">
        <v>12</v>
      </c>
      <c r="AZ50" s="93" t="s">
        <v>12</v>
      </c>
      <c r="BA50" s="94" t="s">
        <v>12</v>
      </c>
      <c r="BB50" s="94" t="s">
        <v>12</v>
      </c>
      <c r="BC50" s="94" t="s">
        <v>12</v>
      </c>
      <c r="BD50" s="94" t="s">
        <v>12</v>
      </c>
      <c r="BE50" s="94" t="s">
        <v>12</v>
      </c>
      <c r="BF50" s="94" t="s">
        <v>12</v>
      </c>
      <c r="BG50" s="74">
        <v>0.0</v>
      </c>
      <c r="BH50" s="95">
        <f t="shared" si="5"/>
        <v>0</v>
      </c>
      <c r="BI50" s="96" t="s">
        <v>13</v>
      </c>
    </row>
    <row r="51" ht="153.75" customHeight="1">
      <c r="B51" s="116" t="s">
        <v>377</v>
      </c>
      <c r="C51" s="117" t="s">
        <v>12</v>
      </c>
      <c r="D51" s="117" t="s">
        <v>522</v>
      </c>
      <c r="E51" s="117" t="s">
        <v>523</v>
      </c>
      <c r="F51" s="118" t="s">
        <v>524</v>
      </c>
      <c r="G51" s="117" t="s">
        <v>525</v>
      </c>
      <c r="H51" s="119" t="s">
        <v>526</v>
      </c>
      <c r="I51" s="119" t="s">
        <v>527</v>
      </c>
      <c r="J51" s="119" t="s">
        <v>528</v>
      </c>
      <c r="K51" s="74">
        <v>1.0</v>
      </c>
      <c r="L51" s="74">
        <v>0.0</v>
      </c>
      <c r="M51" s="99" t="s">
        <v>78</v>
      </c>
      <c r="N51" s="120" t="s">
        <v>529</v>
      </c>
      <c r="O51" s="120" t="s">
        <v>12</v>
      </c>
      <c r="P51" s="77" t="s">
        <v>530</v>
      </c>
      <c r="Q51" s="76" t="s">
        <v>531</v>
      </c>
      <c r="R51" s="76" t="s">
        <v>532</v>
      </c>
      <c r="S51" s="75" t="s">
        <v>13</v>
      </c>
      <c r="T51" s="75" t="s">
        <v>78</v>
      </c>
      <c r="U51" s="75" t="s">
        <v>84</v>
      </c>
      <c r="V51" s="99" t="s">
        <v>13</v>
      </c>
      <c r="W51" s="75" t="s">
        <v>84</v>
      </c>
      <c r="X51" s="75" t="s">
        <v>13</v>
      </c>
      <c r="Y51" s="121" t="s">
        <v>12</v>
      </c>
      <c r="Z51" s="121" t="s">
        <v>12</v>
      </c>
      <c r="AA51" s="121" t="s">
        <v>12</v>
      </c>
      <c r="AB51" s="122" t="s">
        <v>12</v>
      </c>
      <c r="AC51" s="80">
        <v>0.0</v>
      </c>
      <c r="AD51" s="81">
        <f t="shared" si="1"/>
        <v>0</v>
      </c>
      <c r="AE51" s="123" t="s">
        <v>12</v>
      </c>
      <c r="AF51" s="123" t="s">
        <v>12</v>
      </c>
      <c r="AG51" s="123" t="s">
        <v>12</v>
      </c>
      <c r="AH51" s="122" t="s">
        <v>12</v>
      </c>
      <c r="AI51" s="83">
        <v>0.0</v>
      </c>
      <c r="AJ51" s="84">
        <f t="shared" si="2"/>
        <v>0</v>
      </c>
      <c r="AK51" s="124" t="s">
        <v>12</v>
      </c>
      <c r="AL51" s="124" t="s">
        <v>12</v>
      </c>
      <c r="AM51" s="124" t="s">
        <v>12</v>
      </c>
      <c r="AN51" s="122" t="s">
        <v>12</v>
      </c>
      <c r="AO51" s="86">
        <v>0.0</v>
      </c>
      <c r="AP51" s="87">
        <f t="shared" si="3"/>
        <v>0</v>
      </c>
      <c r="AQ51" s="125" t="s">
        <v>105</v>
      </c>
      <c r="AR51" s="125">
        <v>2.0</v>
      </c>
      <c r="AS51" s="125">
        <v>2.0</v>
      </c>
      <c r="AT51" s="122" t="s">
        <v>105</v>
      </c>
      <c r="AU51" s="89">
        <v>0.0</v>
      </c>
      <c r="AV51" s="90">
        <f t="shared" si="4"/>
        <v>0</v>
      </c>
      <c r="AW51" s="91"/>
      <c r="AX51" s="93" t="s">
        <v>12</v>
      </c>
      <c r="AY51" s="93" t="s">
        <v>12</v>
      </c>
      <c r="AZ51" s="93" t="s">
        <v>12</v>
      </c>
      <c r="BA51" s="94" t="s">
        <v>12</v>
      </c>
      <c r="BB51" s="94" t="s">
        <v>12</v>
      </c>
      <c r="BC51" s="94" t="s">
        <v>12</v>
      </c>
      <c r="BD51" s="94" t="s">
        <v>12</v>
      </c>
      <c r="BE51" s="94" t="s">
        <v>12</v>
      </c>
      <c r="BF51" s="94" t="s">
        <v>12</v>
      </c>
      <c r="BG51" s="74">
        <v>0.0</v>
      </c>
      <c r="BH51" s="95">
        <f t="shared" si="5"/>
        <v>0</v>
      </c>
      <c r="BI51" s="96" t="s">
        <v>13</v>
      </c>
    </row>
    <row r="52" ht="153.75" customHeight="1">
      <c r="B52" s="126" t="s">
        <v>457</v>
      </c>
      <c r="C52" s="127" t="s">
        <v>12</v>
      </c>
      <c r="D52" s="127" t="s">
        <v>533</v>
      </c>
      <c r="E52" s="127" t="s">
        <v>534</v>
      </c>
      <c r="F52" s="128" t="s">
        <v>535</v>
      </c>
      <c r="G52" s="127" t="s">
        <v>536</v>
      </c>
      <c r="H52" s="129" t="s">
        <v>537</v>
      </c>
      <c r="I52" s="129" t="s">
        <v>370</v>
      </c>
      <c r="J52" s="129" t="s">
        <v>538</v>
      </c>
      <c r="K52" s="74">
        <v>1.0</v>
      </c>
      <c r="L52" s="74">
        <v>0.0</v>
      </c>
      <c r="M52" s="100" t="s">
        <v>78</v>
      </c>
      <c r="N52" s="130" t="s">
        <v>539</v>
      </c>
      <c r="O52" s="130" t="s">
        <v>540</v>
      </c>
      <c r="P52" s="77" t="s">
        <v>541</v>
      </c>
      <c r="Q52" s="76" t="s">
        <v>100</v>
      </c>
      <c r="R52" s="76" t="s">
        <v>542</v>
      </c>
      <c r="S52" s="75" t="s">
        <v>13</v>
      </c>
      <c r="T52" s="75" t="s">
        <v>78</v>
      </c>
      <c r="U52" s="75" t="s">
        <v>84</v>
      </c>
      <c r="V52" s="99" t="s">
        <v>13</v>
      </c>
      <c r="W52" s="75" t="s">
        <v>84</v>
      </c>
      <c r="X52" s="75" t="s">
        <v>13</v>
      </c>
      <c r="Y52" s="131" t="s">
        <v>543</v>
      </c>
      <c r="Z52" s="132">
        <v>2.0</v>
      </c>
      <c r="AA52" s="132">
        <v>792.0</v>
      </c>
      <c r="AB52" s="133" t="s">
        <v>12</v>
      </c>
      <c r="AC52" s="80">
        <v>1.0</v>
      </c>
      <c r="AD52" s="81">
        <f t="shared" si="1"/>
        <v>1</v>
      </c>
      <c r="AE52" s="134" t="s">
        <v>544</v>
      </c>
      <c r="AF52" s="135">
        <v>3.0</v>
      </c>
      <c r="AG52" s="135">
        <v>1188.0</v>
      </c>
      <c r="AH52" s="133">
        <v>2101411.0</v>
      </c>
      <c r="AI52" s="83">
        <v>1.0</v>
      </c>
      <c r="AJ52" s="84">
        <f t="shared" si="2"/>
        <v>1</v>
      </c>
      <c r="AK52" s="136" t="s">
        <v>544</v>
      </c>
      <c r="AL52" s="137">
        <v>3.0</v>
      </c>
      <c r="AM52" s="137">
        <v>1980.0</v>
      </c>
      <c r="AN52" s="133">
        <v>2101411.0</v>
      </c>
      <c r="AO52" s="86">
        <v>1.0</v>
      </c>
      <c r="AP52" s="87">
        <f t="shared" si="3"/>
        <v>1</v>
      </c>
      <c r="AQ52" s="138" t="s">
        <v>545</v>
      </c>
      <c r="AR52" s="138">
        <v>6.0</v>
      </c>
      <c r="AS52" s="138">
        <v>2380.0</v>
      </c>
      <c r="AT52" s="133" t="s">
        <v>546</v>
      </c>
      <c r="AU52" s="89">
        <v>1.0</v>
      </c>
      <c r="AV52" s="90">
        <f t="shared" si="4"/>
        <v>1</v>
      </c>
      <c r="AW52" s="139"/>
      <c r="AX52" s="93" t="s">
        <v>12</v>
      </c>
      <c r="AY52" s="93" t="s">
        <v>12</v>
      </c>
      <c r="AZ52" s="93" t="s">
        <v>12</v>
      </c>
      <c r="BA52" s="94" t="s">
        <v>12</v>
      </c>
      <c r="BB52" s="94" t="s">
        <v>12</v>
      </c>
      <c r="BC52" s="94" t="s">
        <v>12</v>
      </c>
      <c r="BD52" s="94" t="s">
        <v>12</v>
      </c>
      <c r="BE52" s="94" t="s">
        <v>12</v>
      </c>
      <c r="BF52" s="94" t="s">
        <v>12</v>
      </c>
      <c r="BG52" s="74">
        <v>0.0</v>
      </c>
      <c r="BH52" s="95">
        <f t="shared" si="5"/>
        <v>0</v>
      </c>
      <c r="BI52" s="96" t="s">
        <v>13</v>
      </c>
    </row>
    <row r="53" ht="153.75" customHeight="1">
      <c r="B53" s="71" t="s">
        <v>457</v>
      </c>
      <c r="C53" s="72" t="s">
        <v>12</v>
      </c>
      <c r="D53" s="72" t="s">
        <v>547</v>
      </c>
      <c r="E53" s="72" t="s">
        <v>548</v>
      </c>
      <c r="F53" s="72" t="s">
        <v>12</v>
      </c>
      <c r="G53" s="72" t="s">
        <v>12</v>
      </c>
      <c r="H53" s="73" t="s">
        <v>226</v>
      </c>
      <c r="I53" s="73" t="s">
        <v>227</v>
      </c>
      <c r="J53" s="73" t="s">
        <v>549</v>
      </c>
      <c r="K53" s="74">
        <v>1.0</v>
      </c>
      <c r="L53" s="74">
        <v>0.0</v>
      </c>
      <c r="M53" s="75" t="s">
        <v>136</v>
      </c>
      <c r="N53" s="76" t="s">
        <v>12</v>
      </c>
      <c r="O53" s="76" t="s">
        <v>550</v>
      </c>
      <c r="P53" s="77" t="s">
        <v>551</v>
      </c>
      <c r="Q53" s="76" t="s">
        <v>552</v>
      </c>
      <c r="R53" s="76" t="s">
        <v>553</v>
      </c>
      <c r="S53" s="75" t="s">
        <v>13</v>
      </c>
      <c r="T53" s="75" t="s">
        <v>78</v>
      </c>
      <c r="U53" s="75" t="s">
        <v>84</v>
      </c>
      <c r="V53" s="99" t="s">
        <v>13</v>
      </c>
      <c r="W53" s="75" t="s">
        <v>84</v>
      </c>
      <c r="X53" s="75" t="s">
        <v>13</v>
      </c>
      <c r="Y53" s="78" t="s">
        <v>12</v>
      </c>
      <c r="Z53" s="78" t="s">
        <v>12</v>
      </c>
      <c r="AA53" s="78" t="s">
        <v>12</v>
      </c>
      <c r="AB53" s="79" t="s">
        <v>12</v>
      </c>
      <c r="AC53" s="80">
        <v>0.0</v>
      </c>
      <c r="AD53" s="81">
        <f t="shared" si="1"/>
        <v>0</v>
      </c>
      <c r="AE53" s="82" t="s">
        <v>12</v>
      </c>
      <c r="AF53" s="82" t="s">
        <v>12</v>
      </c>
      <c r="AG53" s="82" t="s">
        <v>12</v>
      </c>
      <c r="AH53" s="79" t="s">
        <v>12</v>
      </c>
      <c r="AI53" s="83">
        <v>0.0</v>
      </c>
      <c r="AJ53" s="84">
        <f t="shared" si="2"/>
        <v>0</v>
      </c>
      <c r="AK53" s="85">
        <v>50447.0</v>
      </c>
      <c r="AL53" s="85">
        <v>1.0</v>
      </c>
      <c r="AM53" s="85">
        <v>3.0</v>
      </c>
      <c r="AN53" s="79" t="s">
        <v>12</v>
      </c>
      <c r="AO53" s="86">
        <v>0.0</v>
      </c>
      <c r="AP53" s="87">
        <f t="shared" si="3"/>
        <v>0</v>
      </c>
      <c r="AQ53" s="88" t="s">
        <v>234</v>
      </c>
      <c r="AR53" s="88">
        <v>3.0</v>
      </c>
      <c r="AS53" s="88">
        <v>7.0</v>
      </c>
      <c r="AT53" s="79" t="s">
        <v>105</v>
      </c>
      <c r="AU53" s="89">
        <v>0.0</v>
      </c>
      <c r="AV53" s="90">
        <f t="shared" si="4"/>
        <v>0</v>
      </c>
      <c r="AW53" s="91"/>
      <c r="AX53" s="93" t="s">
        <v>12</v>
      </c>
      <c r="AY53" s="93" t="s">
        <v>12</v>
      </c>
      <c r="AZ53" s="93" t="s">
        <v>12</v>
      </c>
      <c r="BA53" s="94" t="s">
        <v>12</v>
      </c>
      <c r="BB53" s="94" t="s">
        <v>12</v>
      </c>
      <c r="BC53" s="94" t="s">
        <v>12</v>
      </c>
      <c r="BD53" s="94" t="s">
        <v>12</v>
      </c>
      <c r="BE53" s="94" t="s">
        <v>12</v>
      </c>
      <c r="BF53" s="94" t="s">
        <v>12</v>
      </c>
      <c r="BG53" s="74">
        <v>0.0</v>
      </c>
      <c r="BH53" s="95">
        <f t="shared" si="5"/>
        <v>0</v>
      </c>
      <c r="BI53" s="96" t="s">
        <v>84</v>
      </c>
    </row>
    <row r="54" ht="153.75" customHeight="1">
      <c r="B54" s="71" t="s">
        <v>457</v>
      </c>
      <c r="C54" s="72" t="s">
        <v>12</v>
      </c>
      <c r="D54" s="72" t="s">
        <v>554</v>
      </c>
      <c r="E54" s="72" t="s">
        <v>555</v>
      </c>
      <c r="F54" s="72" t="s">
        <v>12</v>
      </c>
      <c r="G54" s="72" t="s">
        <v>12</v>
      </c>
      <c r="H54" s="73" t="s">
        <v>556</v>
      </c>
      <c r="I54" s="73" t="s">
        <v>557</v>
      </c>
      <c r="J54" s="73" t="s">
        <v>558</v>
      </c>
      <c r="K54" s="74">
        <v>1.0</v>
      </c>
      <c r="L54" s="74">
        <v>0.0</v>
      </c>
      <c r="M54" s="75" t="s">
        <v>136</v>
      </c>
      <c r="N54" s="76" t="s">
        <v>559</v>
      </c>
      <c r="O54" s="76" t="s">
        <v>12</v>
      </c>
      <c r="P54" s="77" t="s">
        <v>560</v>
      </c>
      <c r="Q54" s="76" t="s">
        <v>561</v>
      </c>
      <c r="R54" s="76" t="s">
        <v>562</v>
      </c>
      <c r="S54" s="75" t="s">
        <v>13</v>
      </c>
      <c r="T54" s="75" t="s">
        <v>78</v>
      </c>
      <c r="U54" s="75" t="s">
        <v>84</v>
      </c>
      <c r="V54" s="99" t="s">
        <v>13</v>
      </c>
      <c r="W54" s="75" t="s">
        <v>84</v>
      </c>
      <c r="X54" s="75" t="s">
        <v>13</v>
      </c>
      <c r="Y54" s="78" t="s">
        <v>12</v>
      </c>
      <c r="Z54" s="78" t="s">
        <v>12</v>
      </c>
      <c r="AA54" s="78" t="s">
        <v>12</v>
      </c>
      <c r="AB54" s="79" t="s">
        <v>12</v>
      </c>
      <c r="AC54" s="80">
        <v>0.0</v>
      </c>
      <c r="AD54" s="81">
        <f t="shared" si="1"/>
        <v>0</v>
      </c>
      <c r="AE54" s="82" t="s">
        <v>12</v>
      </c>
      <c r="AF54" s="82" t="s">
        <v>12</v>
      </c>
      <c r="AG54" s="82" t="s">
        <v>12</v>
      </c>
      <c r="AH54" s="79" t="s">
        <v>12</v>
      </c>
      <c r="AI54" s="83">
        <v>0.0</v>
      </c>
      <c r="AJ54" s="84">
        <f t="shared" si="2"/>
        <v>0</v>
      </c>
      <c r="AK54" s="85">
        <v>44489.0</v>
      </c>
      <c r="AL54" s="85">
        <v>1.0</v>
      </c>
      <c r="AM54" s="85">
        <v>1.0</v>
      </c>
      <c r="AN54" s="79" t="s">
        <v>12</v>
      </c>
      <c r="AO54" s="86">
        <v>0.0</v>
      </c>
      <c r="AP54" s="87">
        <f t="shared" si="3"/>
        <v>0</v>
      </c>
      <c r="AQ54" s="88" t="s">
        <v>563</v>
      </c>
      <c r="AR54" s="88">
        <v>5.0</v>
      </c>
      <c r="AS54" s="88">
        <v>5.0</v>
      </c>
      <c r="AT54" s="79" t="s">
        <v>105</v>
      </c>
      <c r="AU54" s="89">
        <v>0.0</v>
      </c>
      <c r="AV54" s="90">
        <f t="shared" si="4"/>
        <v>0</v>
      </c>
      <c r="AW54" s="91"/>
      <c r="AX54" s="93" t="s">
        <v>12</v>
      </c>
      <c r="AY54" s="93" t="s">
        <v>12</v>
      </c>
      <c r="AZ54" s="93" t="s">
        <v>12</v>
      </c>
      <c r="BA54" s="94" t="s">
        <v>12</v>
      </c>
      <c r="BB54" s="94" t="s">
        <v>12</v>
      </c>
      <c r="BC54" s="94" t="s">
        <v>12</v>
      </c>
      <c r="BD54" s="94" t="s">
        <v>12</v>
      </c>
      <c r="BE54" s="94" t="s">
        <v>12</v>
      </c>
      <c r="BF54" s="94" t="s">
        <v>12</v>
      </c>
      <c r="BG54" s="74">
        <v>0.0</v>
      </c>
      <c r="BH54" s="95">
        <f t="shared" si="5"/>
        <v>0</v>
      </c>
      <c r="BI54" s="96" t="s">
        <v>84</v>
      </c>
    </row>
    <row r="55" ht="153.75" customHeight="1">
      <c r="B55" s="71" t="s">
        <v>457</v>
      </c>
      <c r="C55" s="72" t="s">
        <v>12</v>
      </c>
      <c r="D55" s="72" t="s">
        <v>564</v>
      </c>
      <c r="E55" s="72" t="s">
        <v>565</v>
      </c>
      <c r="F55" s="72" t="s">
        <v>566</v>
      </c>
      <c r="G55" s="72" t="s">
        <v>567</v>
      </c>
      <c r="H55" s="73" t="s">
        <v>568</v>
      </c>
      <c r="I55" s="73" t="s">
        <v>569</v>
      </c>
      <c r="J55" s="73" t="s">
        <v>570</v>
      </c>
      <c r="K55" s="74">
        <v>1.0</v>
      </c>
      <c r="L55" s="74">
        <v>0.0</v>
      </c>
      <c r="M55" s="75" t="s">
        <v>136</v>
      </c>
      <c r="N55" s="76" t="s">
        <v>571</v>
      </c>
      <c r="O55" s="76" t="s">
        <v>12</v>
      </c>
      <c r="P55" s="77" t="s">
        <v>572</v>
      </c>
      <c r="Q55" s="76" t="s">
        <v>573</v>
      </c>
      <c r="R55" s="76" t="s">
        <v>574</v>
      </c>
      <c r="S55" s="75" t="s">
        <v>13</v>
      </c>
      <c r="T55" s="75" t="s">
        <v>78</v>
      </c>
      <c r="U55" s="75" t="s">
        <v>84</v>
      </c>
      <c r="V55" s="99" t="s">
        <v>13</v>
      </c>
      <c r="W55" s="75" t="s">
        <v>84</v>
      </c>
      <c r="X55" s="75" t="s">
        <v>13</v>
      </c>
      <c r="Y55" s="78" t="s">
        <v>12</v>
      </c>
      <c r="Z55" s="78" t="s">
        <v>12</v>
      </c>
      <c r="AA55" s="78" t="s">
        <v>12</v>
      </c>
      <c r="AB55" s="79" t="s">
        <v>12</v>
      </c>
      <c r="AC55" s="80">
        <v>0.0</v>
      </c>
      <c r="AD55" s="81">
        <f t="shared" si="1"/>
        <v>0</v>
      </c>
      <c r="AE55" s="82" t="s">
        <v>12</v>
      </c>
      <c r="AF55" s="82" t="s">
        <v>12</v>
      </c>
      <c r="AG55" s="82" t="s">
        <v>12</v>
      </c>
      <c r="AH55" s="79" t="s">
        <v>12</v>
      </c>
      <c r="AI55" s="83">
        <v>0.0</v>
      </c>
      <c r="AJ55" s="84">
        <f t="shared" si="2"/>
        <v>0</v>
      </c>
      <c r="AK55" s="85" t="s">
        <v>12</v>
      </c>
      <c r="AL55" s="85" t="s">
        <v>12</v>
      </c>
      <c r="AM55" s="85" t="s">
        <v>12</v>
      </c>
      <c r="AN55" s="79" t="s">
        <v>12</v>
      </c>
      <c r="AO55" s="86">
        <v>0.0</v>
      </c>
      <c r="AP55" s="87">
        <f t="shared" si="3"/>
        <v>0</v>
      </c>
      <c r="AQ55" s="88" t="s">
        <v>575</v>
      </c>
      <c r="AR55" s="88">
        <v>4.0</v>
      </c>
      <c r="AS55" s="88">
        <v>9.0</v>
      </c>
      <c r="AT55" s="79" t="s">
        <v>105</v>
      </c>
      <c r="AU55" s="89">
        <v>0.0</v>
      </c>
      <c r="AV55" s="90">
        <f t="shared" si="4"/>
        <v>0</v>
      </c>
      <c r="AW55" s="91"/>
      <c r="AX55" s="93" t="s">
        <v>12</v>
      </c>
      <c r="AY55" s="93" t="s">
        <v>12</v>
      </c>
      <c r="AZ55" s="93" t="s">
        <v>12</v>
      </c>
      <c r="BA55" s="94" t="s">
        <v>12</v>
      </c>
      <c r="BB55" s="94" t="s">
        <v>12</v>
      </c>
      <c r="BC55" s="94" t="s">
        <v>12</v>
      </c>
      <c r="BD55" s="94" t="s">
        <v>12</v>
      </c>
      <c r="BE55" s="94" t="s">
        <v>12</v>
      </c>
      <c r="BF55" s="94" t="s">
        <v>12</v>
      </c>
      <c r="BG55" s="74">
        <v>0.0</v>
      </c>
      <c r="BH55" s="95">
        <f t="shared" si="5"/>
        <v>0</v>
      </c>
      <c r="BI55" s="96" t="s">
        <v>84</v>
      </c>
    </row>
    <row r="56" ht="153.75" customHeight="1">
      <c r="B56" s="71" t="s">
        <v>576</v>
      </c>
      <c r="C56" s="72" t="s">
        <v>12</v>
      </c>
      <c r="D56" s="72" t="s">
        <v>577</v>
      </c>
      <c r="E56" s="72" t="s">
        <v>578</v>
      </c>
      <c r="F56" s="72" t="s">
        <v>579</v>
      </c>
      <c r="G56" s="72" t="s">
        <v>580</v>
      </c>
      <c r="H56" s="73" t="s">
        <v>226</v>
      </c>
      <c r="I56" s="73" t="s">
        <v>227</v>
      </c>
      <c r="J56" s="73" t="s">
        <v>581</v>
      </c>
      <c r="K56" s="74">
        <v>1.0</v>
      </c>
      <c r="L56" s="74">
        <v>0.0</v>
      </c>
      <c r="M56" s="75" t="s">
        <v>215</v>
      </c>
      <c r="N56" s="76" t="s">
        <v>582</v>
      </c>
      <c r="O56" s="76" t="s">
        <v>583</v>
      </c>
      <c r="P56" s="77" t="s">
        <v>584</v>
      </c>
      <c r="Q56" s="76" t="s">
        <v>585</v>
      </c>
      <c r="R56" s="76" t="s">
        <v>586</v>
      </c>
      <c r="S56" s="75" t="s">
        <v>13</v>
      </c>
      <c r="T56" s="75" t="s">
        <v>78</v>
      </c>
      <c r="U56" s="75" t="s">
        <v>84</v>
      </c>
      <c r="V56" s="99" t="s">
        <v>13</v>
      </c>
      <c r="W56" s="75" t="s">
        <v>84</v>
      </c>
      <c r="X56" s="75" t="s">
        <v>13</v>
      </c>
      <c r="Y56" s="78" t="s">
        <v>12</v>
      </c>
      <c r="Z56" s="78" t="s">
        <v>12</v>
      </c>
      <c r="AA56" s="78" t="s">
        <v>12</v>
      </c>
      <c r="AB56" s="79" t="s">
        <v>12</v>
      </c>
      <c r="AC56" s="80">
        <v>0.0</v>
      </c>
      <c r="AD56" s="81">
        <f t="shared" si="1"/>
        <v>0</v>
      </c>
      <c r="AE56" s="103">
        <v>2006443.0</v>
      </c>
      <c r="AF56" s="82">
        <v>1.0</v>
      </c>
      <c r="AG56" s="82">
        <v>1.0</v>
      </c>
      <c r="AH56" s="79" t="s">
        <v>12</v>
      </c>
      <c r="AI56" s="83">
        <v>1.0</v>
      </c>
      <c r="AJ56" s="84">
        <f t="shared" si="2"/>
        <v>1</v>
      </c>
      <c r="AK56" s="85" t="s">
        <v>587</v>
      </c>
      <c r="AL56" s="85">
        <v>2.0</v>
      </c>
      <c r="AM56" s="85">
        <v>2.0</v>
      </c>
      <c r="AN56" s="79" t="s">
        <v>12</v>
      </c>
      <c r="AO56" s="86">
        <v>1.0</v>
      </c>
      <c r="AP56" s="87">
        <f t="shared" si="3"/>
        <v>1</v>
      </c>
      <c r="AQ56" s="88" t="s">
        <v>588</v>
      </c>
      <c r="AR56" s="88">
        <v>4.0</v>
      </c>
      <c r="AS56" s="88">
        <v>6.0</v>
      </c>
      <c r="AT56" s="79" t="s">
        <v>105</v>
      </c>
      <c r="AU56" s="89">
        <v>1.0</v>
      </c>
      <c r="AV56" s="90">
        <f t="shared" si="4"/>
        <v>1</v>
      </c>
      <c r="AW56" s="91"/>
      <c r="AX56" s="92">
        <v>15621.0</v>
      </c>
      <c r="AY56" s="93">
        <v>1.0</v>
      </c>
      <c r="AZ56" s="93" t="s">
        <v>12</v>
      </c>
      <c r="BA56" s="94" t="s">
        <v>12</v>
      </c>
      <c r="BB56" s="94" t="s">
        <v>12</v>
      </c>
      <c r="BC56" s="94" t="s">
        <v>12</v>
      </c>
      <c r="BD56" s="94" t="s">
        <v>12</v>
      </c>
      <c r="BE56" s="94" t="s">
        <v>12</v>
      </c>
      <c r="BF56" s="94" t="s">
        <v>12</v>
      </c>
      <c r="BG56" s="74">
        <v>1.0</v>
      </c>
      <c r="BH56" s="95">
        <f t="shared" si="5"/>
        <v>1</v>
      </c>
      <c r="BI56" s="96" t="s">
        <v>13</v>
      </c>
    </row>
    <row r="57" ht="153.75" customHeight="1">
      <c r="B57" s="71" t="s">
        <v>576</v>
      </c>
      <c r="C57" s="72" t="s">
        <v>12</v>
      </c>
      <c r="D57" s="72" t="s">
        <v>589</v>
      </c>
      <c r="E57" s="72" t="s">
        <v>590</v>
      </c>
      <c r="F57" s="97" t="s">
        <v>591</v>
      </c>
      <c r="G57" s="72" t="s">
        <v>592</v>
      </c>
      <c r="H57" s="73" t="s">
        <v>593</v>
      </c>
      <c r="I57" s="73" t="s">
        <v>370</v>
      </c>
      <c r="J57" s="73" t="s">
        <v>594</v>
      </c>
      <c r="K57" s="74">
        <v>1.0</v>
      </c>
      <c r="L57" s="74">
        <v>0.0</v>
      </c>
      <c r="M57" s="75" t="s">
        <v>136</v>
      </c>
      <c r="N57" s="76" t="s">
        <v>12</v>
      </c>
      <c r="O57" s="76" t="s">
        <v>595</v>
      </c>
      <c r="P57" s="77" t="s">
        <v>596</v>
      </c>
      <c r="Q57" s="76" t="s">
        <v>597</v>
      </c>
      <c r="R57" s="76" t="s">
        <v>598</v>
      </c>
      <c r="S57" s="75" t="s">
        <v>13</v>
      </c>
      <c r="T57" s="75" t="s">
        <v>78</v>
      </c>
      <c r="U57" s="75" t="s">
        <v>84</v>
      </c>
      <c r="V57" s="99" t="s">
        <v>13</v>
      </c>
      <c r="W57" s="75" t="s">
        <v>84</v>
      </c>
      <c r="X57" s="75" t="s">
        <v>13</v>
      </c>
      <c r="Y57" s="78">
        <v>40063.0</v>
      </c>
      <c r="Z57" s="78">
        <v>1.0</v>
      </c>
      <c r="AA57" s="78">
        <v>92.0</v>
      </c>
      <c r="AB57" s="79" t="s">
        <v>12</v>
      </c>
      <c r="AC57" s="80">
        <v>0.0</v>
      </c>
      <c r="AD57" s="81">
        <f t="shared" si="1"/>
        <v>0</v>
      </c>
      <c r="AE57" s="82" t="s">
        <v>599</v>
      </c>
      <c r="AF57" s="82">
        <v>2.0</v>
      </c>
      <c r="AG57" s="82">
        <v>93.0</v>
      </c>
      <c r="AH57" s="79" t="s">
        <v>12</v>
      </c>
      <c r="AI57" s="83">
        <v>0.0</v>
      </c>
      <c r="AJ57" s="84">
        <f t="shared" si="2"/>
        <v>0</v>
      </c>
      <c r="AK57" s="85" t="s">
        <v>599</v>
      </c>
      <c r="AL57" s="85">
        <v>2.0</v>
      </c>
      <c r="AM57" s="85">
        <v>185.0</v>
      </c>
      <c r="AN57" s="79" t="s">
        <v>12</v>
      </c>
      <c r="AO57" s="86">
        <v>0.0</v>
      </c>
      <c r="AP57" s="87">
        <f t="shared" si="3"/>
        <v>0</v>
      </c>
      <c r="AQ57" s="88" t="s">
        <v>600</v>
      </c>
      <c r="AR57" s="88">
        <v>4.0</v>
      </c>
      <c r="AS57" s="88">
        <v>193.0</v>
      </c>
      <c r="AT57" s="79" t="s">
        <v>105</v>
      </c>
      <c r="AU57" s="89">
        <v>0.0</v>
      </c>
      <c r="AV57" s="90">
        <f t="shared" si="4"/>
        <v>0</v>
      </c>
      <c r="AW57" s="91"/>
      <c r="AX57" s="93" t="s">
        <v>12</v>
      </c>
      <c r="AY57" s="93" t="s">
        <v>12</v>
      </c>
      <c r="AZ57" s="93" t="s">
        <v>12</v>
      </c>
      <c r="BA57" s="94" t="s">
        <v>12</v>
      </c>
      <c r="BB57" s="94" t="s">
        <v>12</v>
      </c>
      <c r="BC57" s="94" t="s">
        <v>12</v>
      </c>
      <c r="BD57" s="94" t="s">
        <v>12</v>
      </c>
      <c r="BE57" s="94" t="s">
        <v>12</v>
      </c>
      <c r="BF57" s="94" t="s">
        <v>12</v>
      </c>
      <c r="BG57" s="74">
        <v>0.0</v>
      </c>
      <c r="BH57" s="95">
        <f t="shared" si="5"/>
        <v>0</v>
      </c>
      <c r="BI57" s="96" t="s">
        <v>84</v>
      </c>
    </row>
    <row r="58" ht="163.5" customHeight="1">
      <c r="B58" s="71" t="s">
        <v>576</v>
      </c>
      <c r="C58" s="72" t="s">
        <v>12</v>
      </c>
      <c r="D58" s="72" t="s">
        <v>589</v>
      </c>
      <c r="E58" s="72" t="s">
        <v>590</v>
      </c>
      <c r="F58" s="97" t="s">
        <v>601</v>
      </c>
      <c r="G58" s="72" t="s">
        <v>602</v>
      </c>
      <c r="H58" s="73" t="s">
        <v>603</v>
      </c>
      <c r="I58" s="73" t="s">
        <v>604</v>
      </c>
      <c r="J58" s="73" t="s">
        <v>605</v>
      </c>
      <c r="K58" s="74">
        <v>1.0</v>
      </c>
      <c r="L58" s="74">
        <v>0.0</v>
      </c>
      <c r="M58" s="75" t="s">
        <v>78</v>
      </c>
      <c r="N58" s="76" t="s">
        <v>477</v>
      </c>
      <c r="O58" s="76" t="s">
        <v>12</v>
      </c>
      <c r="P58" s="77" t="s">
        <v>606</v>
      </c>
      <c r="Q58" s="76" t="s">
        <v>607</v>
      </c>
      <c r="R58" s="76" t="s">
        <v>12</v>
      </c>
      <c r="S58" s="75" t="s">
        <v>13</v>
      </c>
      <c r="T58" s="75" t="s">
        <v>78</v>
      </c>
      <c r="U58" s="75" t="s">
        <v>84</v>
      </c>
      <c r="V58" s="99" t="s">
        <v>13</v>
      </c>
      <c r="W58" s="75" t="s">
        <v>84</v>
      </c>
      <c r="X58" s="75" t="s">
        <v>13</v>
      </c>
      <c r="Y58" s="78" t="s">
        <v>12</v>
      </c>
      <c r="Z58" s="78" t="s">
        <v>12</v>
      </c>
      <c r="AA58" s="78" t="s">
        <v>12</v>
      </c>
      <c r="AB58" s="79" t="s">
        <v>12</v>
      </c>
      <c r="AC58" s="80">
        <v>0.0</v>
      </c>
      <c r="AD58" s="81">
        <f t="shared" si="1"/>
        <v>0</v>
      </c>
      <c r="AE58" s="82">
        <v>2100366.0</v>
      </c>
      <c r="AF58" s="82">
        <v>1.0</v>
      </c>
      <c r="AG58" s="82">
        <v>42.0</v>
      </c>
      <c r="AH58" s="79">
        <v>210366.0</v>
      </c>
      <c r="AI58" s="83">
        <v>0.0</v>
      </c>
      <c r="AJ58" s="84">
        <f t="shared" si="2"/>
        <v>0</v>
      </c>
      <c r="AK58" s="85">
        <v>2100366.0</v>
      </c>
      <c r="AL58" s="85">
        <v>1.0</v>
      </c>
      <c r="AM58" s="85">
        <v>42.0</v>
      </c>
      <c r="AN58" s="79">
        <v>2100366.0</v>
      </c>
      <c r="AO58" s="86">
        <v>0.0</v>
      </c>
      <c r="AP58" s="87">
        <f t="shared" si="3"/>
        <v>0</v>
      </c>
      <c r="AQ58" s="88" t="s">
        <v>608</v>
      </c>
      <c r="AR58" s="88">
        <v>6.0</v>
      </c>
      <c r="AS58" s="88">
        <v>125.0</v>
      </c>
      <c r="AT58" s="79" t="s">
        <v>609</v>
      </c>
      <c r="AU58" s="89">
        <v>0.0</v>
      </c>
      <c r="AV58" s="90">
        <f t="shared" si="4"/>
        <v>0</v>
      </c>
      <c r="AW58" s="91"/>
      <c r="AX58" s="93" t="s">
        <v>12</v>
      </c>
      <c r="AY58" s="93" t="s">
        <v>12</v>
      </c>
      <c r="AZ58" s="93" t="s">
        <v>12</v>
      </c>
      <c r="BA58" s="94" t="s">
        <v>12</v>
      </c>
      <c r="BB58" s="94" t="s">
        <v>12</v>
      </c>
      <c r="BC58" s="94" t="s">
        <v>12</v>
      </c>
      <c r="BD58" s="94" t="s">
        <v>12</v>
      </c>
      <c r="BE58" s="94" t="s">
        <v>12</v>
      </c>
      <c r="BF58" s="94" t="s">
        <v>12</v>
      </c>
      <c r="BG58" s="74">
        <v>0.0</v>
      </c>
      <c r="BH58" s="95">
        <f t="shared" si="5"/>
        <v>0</v>
      </c>
      <c r="BI58" s="96" t="s">
        <v>13</v>
      </c>
    </row>
    <row r="59" ht="153.75" customHeight="1">
      <c r="B59" s="71" t="s">
        <v>576</v>
      </c>
      <c r="C59" s="72" t="s">
        <v>12</v>
      </c>
      <c r="D59" s="72" t="s">
        <v>589</v>
      </c>
      <c r="E59" s="72" t="s">
        <v>590</v>
      </c>
      <c r="F59" s="97" t="s">
        <v>610</v>
      </c>
      <c r="G59" s="72" t="s">
        <v>611</v>
      </c>
      <c r="H59" s="73" t="s">
        <v>612</v>
      </c>
      <c r="I59" s="73" t="s">
        <v>613</v>
      </c>
      <c r="J59" s="73" t="s">
        <v>614</v>
      </c>
      <c r="K59" s="74">
        <v>1.0</v>
      </c>
      <c r="L59" s="74">
        <v>0.0</v>
      </c>
      <c r="M59" s="75" t="s">
        <v>136</v>
      </c>
      <c r="N59" s="76" t="s">
        <v>615</v>
      </c>
      <c r="O59" s="76" t="s">
        <v>12</v>
      </c>
      <c r="P59" s="77" t="s">
        <v>616</v>
      </c>
      <c r="Q59" s="76" t="s">
        <v>617</v>
      </c>
      <c r="R59" s="76" t="s">
        <v>12</v>
      </c>
      <c r="S59" s="75" t="s">
        <v>13</v>
      </c>
      <c r="T59" s="75" t="s">
        <v>78</v>
      </c>
      <c r="U59" s="75" t="s">
        <v>84</v>
      </c>
      <c r="V59" s="99" t="s">
        <v>13</v>
      </c>
      <c r="W59" s="75" t="s">
        <v>84</v>
      </c>
      <c r="X59" s="75" t="s">
        <v>13</v>
      </c>
      <c r="Y59" s="78" t="s">
        <v>12</v>
      </c>
      <c r="Z59" s="78" t="s">
        <v>12</v>
      </c>
      <c r="AA59" s="78" t="s">
        <v>12</v>
      </c>
      <c r="AB59" s="79" t="s">
        <v>12</v>
      </c>
      <c r="AC59" s="80">
        <v>0.0</v>
      </c>
      <c r="AD59" s="81">
        <f t="shared" si="1"/>
        <v>0</v>
      </c>
      <c r="AE59" s="82" t="s">
        <v>12</v>
      </c>
      <c r="AF59" s="82" t="s">
        <v>12</v>
      </c>
      <c r="AG59" s="82" t="s">
        <v>12</v>
      </c>
      <c r="AH59" s="79" t="s">
        <v>12</v>
      </c>
      <c r="AI59" s="83">
        <v>0.0</v>
      </c>
      <c r="AJ59" s="84">
        <f t="shared" si="2"/>
        <v>0</v>
      </c>
      <c r="AK59" s="85" t="s">
        <v>12</v>
      </c>
      <c r="AL59" s="85" t="s">
        <v>12</v>
      </c>
      <c r="AM59" s="85" t="s">
        <v>12</v>
      </c>
      <c r="AN59" s="79" t="s">
        <v>12</v>
      </c>
      <c r="AO59" s="86">
        <v>0.0</v>
      </c>
      <c r="AP59" s="87">
        <f t="shared" si="3"/>
        <v>0</v>
      </c>
      <c r="AQ59" s="88" t="s">
        <v>105</v>
      </c>
      <c r="AR59" s="88">
        <v>2.0</v>
      </c>
      <c r="AS59" s="88">
        <v>4.0</v>
      </c>
      <c r="AT59" s="79" t="s">
        <v>105</v>
      </c>
      <c r="AU59" s="89">
        <v>0.0</v>
      </c>
      <c r="AV59" s="90">
        <f t="shared" si="4"/>
        <v>0</v>
      </c>
      <c r="AW59" s="91"/>
      <c r="AX59" s="93" t="s">
        <v>12</v>
      </c>
      <c r="AY59" s="93" t="s">
        <v>12</v>
      </c>
      <c r="AZ59" s="93" t="s">
        <v>12</v>
      </c>
      <c r="BA59" s="94" t="s">
        <v>12</v>
      </c>
      <c r="BB59" s="94" t="s">
        <v>12</v>
      </c>
      <c r="BC59" s="94" t="s">
        <v>12</v>
      </c>
      <c r="BD59" s="94" t="s">
        <v>12</v>
      </c>
      <c r="BE59" s="94" t="s">
        <v>12</v>
      </c>
      <c r="BF59" s="94" t="s">
        <v>12</v>
      </c>
      <c r="BG59" s="74">
        <v>0.0</v>
      </c>
      <c r="BH59" s="95">
        <f t="shared" si="5"/>
        <v>0</v>
      </c>
      <c r="BI59" s="96" t="s">
        <v>84</v>
      </c>
    </row>
    <row r="60" ht="153.75" customHeight="1">
      <c r="B60" s="71" t="s">
        <v>576</v>
      </c>
      <c r="C60" s="72" t="s">
        <v>12</v>
      </c>
      <c r="D60" s="72" t="s">
        <v>589</v>
      </c>
      <c r="E60" s="72" t="s">
        <v>590</v>
      </c>
      <c r="F60" s="97" t="s">
        <v>591</v>
      </c>
      <c r="G60" s="72" t="s">
        <v>592</v>
      </c>
      <c r="H60" s="73" t="s">
        <v>618</v>
      </c>
      <c r="I60" s="73" t="s">
        <v>619</v>
      </c>
      <c r="J60" s="73" t="s">
        <v>620</v>
      </c>
      <c r="K60" s="74">
        <v>1.0</v>
      </c>
      <c r="L60" s="74">
        <v>0.0</v>
      </c>
      <c r="M60" s="75" t="s">
        <v>78</v>
      </c>
      <c r="N60" s="76" t="s">
        <v>621</v>
      </c>
      <c r="O60" s="76" t="s">
        <v>12</v>
      </c>
      <c r="P60" s="77" t="s">
        <v>622</v>
      </c>
      <c r="Q60" s="76" t="s">
        <v>623</v>
      </c>
      <c r="R60" s="76" t="s">
        <v>12</v>
      </c>
      <c r="S60" s="75" t="s">
        <v>13</v>
      </c>
      <c r="T60" s="75" t="s">
        <v>78</v>
      </c>
      <c r="U60" s="75" t="s">
        <v>84</v>
      </c>
      <c r="V60" s="99" t="s">
        <v>13</v>
      </c>
      <c r="W60" s="75" t="s">
        <v>84</v>
      </c>
      <c r="X60" s="75" t="s">
        <v>13</v>
      </c>
      <c r="Y60" s="78" t="s">
        <v>12</v>
      </c>
      <c r="Z60" s="78" t="s">
        <v>12</v>
      </c>
      <c r="AA60" s="78" t="s">
        <v>12</v>
      </c>
      <c r="AB60" s="79" t="s">
        <v>12</v>
      </c>
      <c r="AC60" s="80">
        <v>0.0</v>
      </c>
      <c r="AD60" s="81">
        <f t="shared" si="1"/>
        <v>0</v>
      </c>
      <c r="AE60" s="82" t="s">
        <v>12</v>
      </c>
      <c r="AF60" s="82" t="s">
        <v>12</v>
      </c>
      <c r="AG60" s="82" t="s">
        <v>12</v>
      </c>
      <c r="AH60" s="79" t="s">
        <v>12</v>
      </c>
      <c r="AI60" s="83">
        <v>0.0</v>
      </c>
      <c r="AJ60" s="84">
        <f t="shared" si="2"/>
        <v>0</v>
      </c>
      <c r="AK60" s="85" t="s">
        <v>12</v>
      </c>
      <c r="AL60" s="85" t="s">
        <v>12</v>
      </c>
      <c r="AM60" s="85" t="s">
        <v>12</v>
      </c>
      <c r="AN60" s="79" t="s">
        <v>12</v>
      </c>
      <c r="AO60" s="86">
        <v>0.0</v>
      </c>
      <c r="AP60" s="87">
        <f t="shared" si="3"/>
        <v>0</v>
      </c>
      <c r="AQ60" s="88" t="s">
        <v>105</v>
      </c>
      <c r="AR60" s="88">
        <v>2.0</v>
      </c>
      <c r="AS60" s="88">
        <v>10.0</v>
      </c>
      <c r="AT60" s="79" t="s">
        <v>105</v>
      </c>
      <c r="AU60" s="89">
        <v>0.0</v>
      </c>
      <c r="AV60" s="90">
        <f t="shared" si="4"/>
        <v>0</v>
      </c>
      <c r="AW60" s="91"/>
      <c r="AX60" s="93" t="s">
        <v>12</v>
      </c>
      <c r="AY60" s="93" t="s">
        <v>12</v>
      </c>
      <c r="AZ60" s="93" t="s">
        <v>12</v>
      </c>
      <c r="BA60" s="94" t="s">
        <v>12</v>
      </c>
      <c r="BB60" s="94" t="s">
        <v>12</v>
      </c>
      <c r="BC60" s="94" t="s">
        <v>12</v>
      </c>
      <c r="BD60" s="94" t="s">
        <v>12</v>
      </c>
      <c r="BE60" s="94" t="s">
        <v>12</v>
      </c>
      <c r="BF60" s="94" t="s">
        <v>12</v>
      </c>
      <c r="BG60" s="74">
        <v>0.0</v>
      </c>
      <c r="BH60" s="95">
        <f t="shared" si="5"/>
        <v>0</v>
      </c>
      <c r="BI60" s="96" t="s">
        <v>13</v>
      </c>
    </row>
    <row r="61" ht="153.75" customHeight="1">
      <c r="B61" s="71" t="s">
        <v>576</v>
      </c>
      <c r="C61" s="72" t="s">
        <v>12</v>
      </c>
      <c r="D61" s="72" t="s">
        <v>589</v>
      </c>
      <c r="E61" s="72" t="s">
        <v>590</v>
      </c>
      <c r="F61" s="97" t="s">
        <v>591</v>
      </c>
      <c r="G61" s="72" t="s">
        <v>592</v>
      </c>
      <c r="H61" s="73" t="s">
        <v>624</v>
      </c>
      <c r="I61" s="73" t="s">
        <v>619</v>
      </c>
      <c r="J61" s="73" t="s">
        <v>625</v>
      </c>
      <c r="K61" s="74">
        <v>1.0</v>
      </c>
      <c r="L61" s="74">
        <v>0.0</v>
      </c>
      <c r="M61" s="75" t="s">
        <v>78</v>
      </c>
      <c r="N61" s="76" t="s">
        <v>626</v>
      </c>
      <c r="O61" s="76" t="s">
        <v>12</v>
      </c>
      <c r="P61" s="77" t="s">
        <v>627</v>
      </c>
      <c r="Q61" s="76" t="s">
        <v>628</v>
      </c>
      <c r="R61" s="76" t="s">
        <v>12</v>
      </c>
      <c r="S61" s="75" t="s">
        <v>13</v>
      </c>
      <c r="T61" s="75" t="s">
        <v>78</v>
      </c>
      <c r="U61" s="75" t="s">
        <v>84</v>
      </c>
      <c r="V61" s="99" t="s">
        <v>13</v>
      </c>
      <c r="W61" s="75" t="s">
        <v>84</v>
      </c>
      <c r="X61" s="75" t="s">
        <v>13</v>
      </c>
      <c r="Y61" s="78" t="s">
        <v>12</v>
      </c>
      <c r="Z61" s="78" t="s">
        <v>12</v>
      </c>
      <c r="AA61" s="78" t="s">
        <v>12</v>
      </c>
      <c r="AB61" s="79" t="s">
        <v>12</v>
      </c>
      <c r="AC61" s="80">
        <v>0.0</v>
      </c>
      <c r="AD61" s="81">
        <f t="shared" si="1"/>
        <v>0</v>
      </c>
      <c r="AE61" s="103">
        <v>2001579.0</v>
      </c>
      <c r="AF61" s="82">
        <v>1.0</v>
      </c>
      <c r="AG61" s="82">
        <v>1.0</v>
      </c>
      <c r="AH61" s="79" t="s">
        <v>12</v>
      </c>
      <c r="AI61" s="83">
        <v>1.0</v>
      </c>
      <c r="AJ61" s="84">
        <f t="shared" si="2"/>
        <v>1</v>
      </c>
      <c r="AK61" s="104">
        <v>2001579.0</v>
      </c>
      <c r="AL61" s="85">
        <v>1.0</v>
      </c>
      <c r="AM61" s="85">
        <v>1.0</v>
      </c>
      <c r="AN61" s="79" t="s">
        <v>12</v>
      </c>
      <c r="AO61" s="86">
        <v>1.0</v>
      </c>
      <c r="AP61" s="87">
        <f t="shared" si="3"/>
        <v>1</v>
      </c>
      <c r="AQ61" s="88" t="s">
        <v>629</v>
      </c>
      <c r="AR61" s="88">
        <v>5.0</v>
      </c>
      <c r="AS61" s="88">
        <v>116126.0</v>
      </c>
      <c r="AT61" s="79" t="s">
        <v>298</v>
      </c>
      <c r="AU61" s="89">
        <v>1.0</v>
      </c>
      <c r="AV61" s="90">
        <f t="shared" si="4"/>
        <v>1</v>
      </c>
      <c r="AW61" s="91"/>
      <c r="AX61" s="93" t="s">
        <v>12</v>
      </c>
      <c r="AY61" s="93" t="s">
        <v>12</v>
      </c>
      <c r="AZ61" s="93" t="s">
        <v>12</v>
      </c>
      <c r="BA61" s="94" t="s">
        <v>12</v>
      </c>
      <c r="BB61" s="94" t="s">
        <v>12</v>
      </c>
      <c r="BC61" s="94" t="s">
        <v>12</v>
      </c>
      <c r="BD61" s="94" t="s">
        <v>12</v>
      </c>
      <c r="BE61" s="94" t="s">
        <v>12</v>
      </c>
      <c r="BF61" s="94" t="s">
        <v>12</v>
      </c>
      <c r="BG61" s="74">
        <v>0.0</v>
      </c>
      <c r="BH61" s="95">
        <f t="shared" si="5"/>
        <v>0</v>
      </c>
      <c r="BI61" s="96" t="s">
        <v>13</v>
      </c>
    </row>
    <row r="62" ht="153.75" customHeight="1">
      <c r="B62" s="71" t="s">
        <v>576</v>
      </c>
      <c r="C62" s="72" t="s">
        <v>12</v>
      </c>
      <c r="D62" s="72" t="s">
        <v>589</v>
      </c>
      <c r="E62" s="72" t="s">
        <v>590</v>
      </c>
      <c r="F62" s="97" t="s">
        <v>610</v>
      </c>
      <c r="G62" s="72" t="s">
        <v>611</v>
      </c>
      <c r="H62" s="73" t="s">
        <v>630</v>
      </c>
      <c r="I62" s="73" t="s">
        <v>631</v>
      </c>
      <c r="J62" s="73" t="s">
        <v>632</v>
      </c>
      <c r="K62" s="74">
        <v>1.0</v>
      </c>
      <c r="L62" s="74">
        <v>0.0</v>
      </c>
      <c r="M62" s="75" t="s">
        <v>78</v>
      </c>
      <c r="N62" s="76" t="s">
        <v>633</v>
      </c>
      <c r="O62" s="76" t="s">
        <v>12</v>
      </c>
      <c r="P62" s="77" t="s">
        <v>634</v>
      </c>
      <c r="Q62" s="76" t="s">
        <v>635</v>
      </c>
      <c r="R62" s="76" t="s">
        <v>636</v>
      </c>
      <c r="S62" s="75" t="s">
        <v>13</v>
      </c>
      <c r="T62" s="75" t="s">
        <v>78</v>
      </c>
      <c r="U62" s="75" t="s">
        <v>84</v>
      </c>
      <c r="V62" s="99" t="s">
        <v>13</v>
      </c>
      <c r="W62" s="75" t="s">
        <v>84</v>
      </c>
      <c r="X62" s="75" t="s">
        <v>13</v>
      </c>
      <c r="Y62" s="78" t="s">
        <v>12</v>
      </c>
      <c r="Z62" s="78" t="s">
        <v>12</v>
      </c>
      <c r="AA62" s="78" t="s">
        <v>12</v>
      </c>
      <c r="AB62" s="79" t="s">
        <v>12</v>
      </c>
      <c r="AC62" s="80">
        <v>0.0</v>
      </c>
      <c r="AD62" s="81">
        <f t="shared" si="1"/>
        <v>0</v>
      </c>
      <c r="AE62" s="82" t="s">
        <v>12</v>
      </c>
      <c r="AF62" s="82" t="s">
        <v>12</v>
      </c>
      <c r="AG62" s="82" t="s">
        <v>12</v>
      </c>
      <c r="AH62" s="79" t="s">
        <v>12</v>
      </c>
      <c r="AI62" s="83">
        <v>0.0</v>
      </c>
      <c r="AJ62" s="84">
        <f t="shared" si="2"/>
        <v>0</v>
      </c>
      <c r="AK62" s="85" t="s">
        <v>405</v>
      </c>
      <c r="AL62" s="85" t="s">
        <v>12</v>
      </c>
      <c r="AM62" s="85" t="s">
        <v>12</v>
      </c>
      <c r="AN62" s="79" t="s">
        <v>12</v>
      </c>
      <c r="AO62" s="86">
        <v>0.0</v>
      </c>
      <c r="AP62" s="87">
        <f t="shared" si="3"/>
        <v>0</v>
      </c>
      <c r="AQ62" s="88" t="s">
        <v>488</v>
      </c>
      <c r="AR62" s="88">
        <v>3.0</v>
      </c>
      <c r="AS62" s="88">
        <v>72.0</v>
      </c>
      <c r="AT62" s="79" t="s">
        <v>298</v>
      </c>
      <c r="AU62" s="89">
        <v>0.0</v>
      </c>
      <c r="AV62" s="90">
        <f t="shared" si="4"/>
        <v>0</v>
      </c>
      <c r="AW62" s="91"/>
      <c r="AX62" s="93" t="s">
        <v>12</v>
      </c>
      <c r="AY62" s="93" t="s">
        <v>12</v>
      </c>
      <c r="AZ62" s="93" t="s">
        <v>12</v>
      </c>
      <c r="BA62" s="94" t="s">
        <v>12</v>
      </c>
      <c r="BB62" s="94" t="s">
        <v>12</v>
      </c>
      <c r="BC62" s="94" t="s">
        <v>12</v>
      </c>
      <c r="BD62" s="94" t="s">
        <v>12</v>
      </c>
      <c r="BE62" s="94" t="s">
        <v>12</v>
      </c>
      <c r="BF62" s="94" t="s">
        <v>12</v>
      </c>
      <c r="BG62" s="74">
        <v>0.0</v>
      </c>
      <c r="BH62" s="95">
        <f t="shared" si="5"/>
        <v>0</v>
      </c>
      <c r="BI62" s="96" t="s">
        <v>13</v>
      </c>
    </row>
    <row r="63" ht="153.75" customHeight="1">
      <c r="B63" s="71" t="s">
        <v>576</v>
      </c>
      <c r="C63" s="72" t="s">
        <v>12</v>
      </c>
      <c r="D63" s="72" t="s">
        <v>589</v>
      </c>
      <c r="E63" s="72" t="s">
        <v>590</v>
      </c>
      <c r="F63" s="97" t="s">
        <v>610</v>
      </c>
      <c r="G63" s="72" t="s">
        <v>611</v>
      </c>
      <c r="H63" s="73" t="s">
        <v>637</v>
      </c>
      <c r="I63" s="73" t="s">
        <v>619</v>
      </c>
      <c r="J63" s="73" t="s">
        <v>638</v>
      </c>
      <c r="K63" s="74">
        <v>1.0</v>
      </c>
      <c r="L63" s="74">
        <v>0.0</v>
      </c>
      <c r="M63" s="75" t="s">
        <v>78</v>
      </c>
      <c r="N63" s="76" t="s">
        <v>639</v>
      </c>
      <c r="O63" s="76" t="s">
        <v>12</v>
      </c>
      <c r="P63" s="77" t="s">
        <v>640</v>
      </c>
      <c r="Q63" s="76" t="s">
        <v>641</v>
      </c>
      <c r="R63" s="76" t="s">
        <v>12</v>
      </c>
      <c r="S63" s="75" t="s">
        <v>13</v>
      </c>
      <c r="T63" s="75" t="s">
        <v>78</v>
      </c>
      <c r="U63" s="75" t="s">
        <v>84</v>
      </c>
      <c r="V63" s="99" t="s">
        <v>13</v>
      </c>
      <c r="W63" s="75" t="s">
        <v>84</v>
      </c>
      <c r="X63" s="111" t="s">
        <v>642</v>
      </c>
      <c r="Y63" s="78" t="s">
        <v>12</v>
      </c>
      <c r="Z63" s="78" t="s">
        <v>12</v>
      </c>
      <c r="AA63" s="78" t="s">
        <v>12</v>
      </c>
      <c r="AB63" s="79" t="s">
        <v>12</v>
      </c>
      <c r="AC63" s="80">
        <v>0.0</v>
      </c>
      <c r="AD63" s="81">
        <f t="shared" si="1"/>
        <v>0</v>
      </c>
      <c r="AE63" s="82" t="s">
        <v>12</v>
      </c>
      <c r="AF63" s="82" t="s">
        <v>12</v>
      </c>
      <c r="AG63" s="82" t="s">
        <v>12</v>
      </c>
      <c r="AH63" s="79" t="s">
        <v>12</v>
      </c>
      <c r="AI63" s="83">
        <v>0.0</v>
      </c>
      <c r="AJ63" s="84">
        <f t="shared" si="2"/>
        <v>0</v>
      </c>
      <c r="AK63" s="85" t="s">
        <v>12</v>
      </c>
      <c r="AL63" s="85" t="s">
        <v>12</v>
      </c>
      <c r="AM63" s="85" t="s">
        <v>12</v>
      </c>
      <c r="AN63" s="79" t="s">
        <v>12</v>
      </c>
      <c r="AO63" s="86">
        <v>0.0</v>
      </c>
      <c r="AP63" s="87">
        <f t="shared" si="3"/>
        <v>0</v>
      </c>
      <c r="AQ63" s="88" t="s">
        <v>105</v>
      </c>
      <c r="AR63" s="88">
        <v>2.0</v>
      </c>
      <c r="AS63" s="88">
        <v>4.0</v>
      </c>
      <c r="AT63" s="79" t="s">
        <v>105</v>
      </c>
      <c r="AU63" s="89">
        <v>0.0</v>
      </c>
      <c r="AV63" s="90">
        <f t="shared" si="4"/>
        <v>0</v>
      </c>
      <c r="AW63" s="91"/>
      <c r="AX63" s="93" t="s">
        <v>12</v>
      </c>
      <c r="AY63" s="93" t="s">
        <v>12</v>
      </c>
      <c r="AZ63" s="93" t="s">
        <v>12</v>
      </c>
      <c r="BA63" s="94" t="s">
        <v>12</v>
      </c>
      <c r="BB63" s="94" t="s">
        <v>12</v>
      </c>
      <c r="BC63" s="94" t="s">
        <v>12</v>
      </c>
      <c r="BD63" s="94" t="s">
        <v>12</v>
      </c>
      <c r="BE63" s="94" t="s">
        <v>12</v>
      </c>
      <c r="BF63" s="94" t="s">
        <v>12</v>
      </c>
      <c r="BG63" s="74">
        <v>0.0</v>
      </c>
      <c r="BH63" s="95">
        <f t="shared" si="5"/>
        <v>0</v>
      </c>
      <c r="BI63" s="96" t="s">
        <v>13</v>
      </c>
    </row>
    <row r="64" ht="153.75" customHeight="1">
      <c r="B64" s="71" t="s">
        <v>576</v>
      </c>
      <c r="C64" s="72" t="s">
        <v>12</v>
      </c>
      <c r="D64" s="72" t="s">
        <v>589</v>
      </c>
      <c r="E64" s="72" t="s">
        <v>590</v>
      </c>
      <c r="F64" s="97" t="s">
        <v>610</v>
      </c>
      <c r="G64" s="72" t="s">
        <v>611</v>
      </c>
      <c r="H64" s="73" t="s">
        <v>643</v>
      </c>
      <c r="I64" s="73" t="s">
        <v>644</v>
      </c>
      <c r="J64" s="73" t="s">
        <v>645</v>
      </c>
      <c r="K64" s="74">
        <v>1.0</v>
      </c>
      <c r="L64" s="74">
        <v>0.0</v>
      </c>
      <c r="M64" s="75" t="s">
        <v>78</v>
      </c>
      <c r="N64" s="76" t="s">
        <v>646</v>
      </c>
      <c r="O64" s="76" t="s">
        <v>647</v>
      </c>
      <c r="P64" s="77" t="s">
        <v>203</v>
      </c>
      <c r="Q64" s="76" t="s">
        <v>203</v>
      </c>
      <c r="R64" s="76" t="s">
        <v>203</v>
      </c>
      <c r="S64" s="75" t="s">
        <v>13</v>
      </c>
      <c r="T64" s="75" t="s">
        <v>78</v>
      </c>
      <c r="U64" s="75" t="s">
        <v>84</v>
      </c>
      <c r="V64" s="99" t="s">
        <v>13</v>
      </c>
      <c r="W64" s="75" t="s">
        <v>84</v>
      </c>
      <c r="X64" s="75" t="s">
        <v>13</v>
      </c>
      <c r="Y64" s="78" t="s">
        <v>12</v>
      </c>
      <c r="Z64" s="78" t="s">
        <v>12</v>
      </c>
      <c r="AA64" s="78" t="s">
        <v>12</v>
      </c>
      <c r="AB64" s="79" t="s">
        <v>12</v>
      </c>
      <c r="AC64" s="80">
        <v>0.0</v>
      </c>
      <c r="AD64" s="81">
        <f t="shared" si="1"/>
        <v>0</v>
      </c>
      <c r="AE64" s="82" t="s">
        <v>12</v>
      </c>
      <c r="AF64" s="82" t="s">
        <v>12</v>
      </c>
      <c r="AG64" s="82" t="s">
        <v>12</v>
      </c>
      <c r="AH64" s="79" t="s">
        <v>12</v>
      </c>
      <c r="AI64" s="83">
        <v>0.0</v>
      </c>
      <c r="AJ64" s="84">
        <f t="shared" si="2"/>
        <v>0</v>
      </c>
      <c r="AK64" s="85" t="s">
        <v>12</v>
      </c>
      <c r="AL64" s="85" t="s">
        <v>12</v>
      </c>
      <c r="AM64" s="85" t="s">
        <v>12</v>
      </c>
      <c r="AN64" s="79" t="s">
        <v>12</v>
      </c>
      <c r="AO64" s="86">
        <v>0.0</v>
      </c>
      <c r="AP64" s="87">
        <f t="shared" si="3"/>
        <v>0</v>
      </c>
      <c r="AQ64" s="88">
        <v>2002749.2002752</v>
      </c>
      <c r="AR64" s="88">
        <v>2.0</v>
      </c>
      <c r="AS64" s="88">
        <v>27.0</v>
      </c>
      <c r="AT64" s="79">
        <v>2002752.2002749</v>
      </c>
      <c r="AU64" s="89">
        <v>0.0</v>
      </c>
      <c r="AV64" s="90">
        <f t="shared" si="4"/>
        <v>0</v>
      </c>
      <c r="AW64" s="91"/>
      <c r="AX64" s="93" t="s">
        <v>12</v>
      </c>
      <c r="AY64" s="93" t="s">
        <v>12</v>
      </c>
      <c r="AZ64" s="93" t="s">
        <v>12</v>
      </c>
      <c r="BA64" s="94" t="s">
        <v>12</v>
      </c>
      <c r="BB64" s="94" t="s">
        <v>12</v>
      </c>
      <c r="BC64" s="94" t="s">
        <v>12</v>
      </c>
      <c r="BD64" s="94" t="s">
        <v>12</v>
      </c>
      <c r="BE64" s="94" t="s">
        <v>12</v>
      </c>
      <c r="BF64" s="94" t="s">
        <v>12</v>
      </c>
      <c r="BG64" s="74">
        <v>0.0</v>
      </c>
      <c r="BH64" s="95">
        <f t="shared" si="5"/>
        <v>0</v>
      </c>
      <c r="BI64" s="96" t="s">
        <v>13</v>
      </c>
    </row>
    <row r="65" ht="153.75" customHeight="1">
      <c r="B65" s="71" t="s">
        <v>576</v>
      </c>
      <c r="C65" s="72" t="s">
        <v>12</v>
      </c>
      <c r="D65" s="72" t="s">
        <v>589</v>
      </c>
      <c r="E65" s="72" t="s">
        <v>590</v>
      </c>
      <c r="F65" s="97" t="s">
        <v>610</v>
      </c>
      <c r="G65" s="72" t="s">
        <v>611</v>
      </c>
      <c r="H65" s="73" t="s">
        <v>648</v>
      </c>
      <c r="I65" s="73" t="s">
        <v>649</v>
      </c>
      <c r="J65" s="73" t="s">
        <v>650</v>
      </c>
      <c r="K65" s="74">
        <v>1.0</v>
      </c>
      <c r="L65" s="74">
        <v>0.0</v>
      </c>
      <c r="M65" s="75" t="s">
        <v>78</v>
      </c>
      <c r="N65" s="76" t="s">
        <v>651</v>
      </c>
      <c r="O65" s="76" t="s">
        <v>652</v>
      </c>
      <c r="P65" s="77" t="s">
        <v>203</v>
      </c>
      <c r="Q65" s="76" t="s">
        <v>203</v>
      </c>
      <c r="R65" s="76" t="s">
        <v>203</v>
      </c>
      <c r="S65" s="75" t="s">
        <v>13</v>
      </c>
      <c r="T65" s="75" t="s">
        <v>78</v>
      </c>
      <c r="U65" s="75" t="s">
        <v>84</v>
      </c>
      <c r="V65" s="99" t="s">
        <v>13</v>
      </c>
      <c r="W65" s="75" t="s">
        <v>84</v>
      </c>
      <c r="X65" s="75" t="s">
        <v>13</v>
      </c>
      <c r="Y65" s="78" t="s">
        <v>12</v>
      </c>
      <c r="Z65" s="78" t="s">
        <v>12</v>
      </c>
      <c r="AA65" s="78" t="s">
        <v>12</v>
      </c>
      <c r="AB65" s="79" t="s">
        <v>12</v>
      </c>
      <c r="AC65" s="80">
        <v>0.0</v>
      </c>
      <c r="AD65" s="81">
        <f t="shared" si="1"/>
        <v>0</v>
      </c>
      <c r="AE65" s="82" t="s">
        <v>12</v>
      </c>
      <c r="AF65" s="82" t="s">
        <v>12</v>
      </c>
      <c r="AG65" s="82" t="s">
        <v>12</v>
      </c>
      <c r="AH65" s="79" t="s">
        <v>12</v>
      </c>
      <c r="AI65" s="83">
        <v>0.0</v>
      </c>
      <c r="AJ65" s="84">
        <f t="shared" si="2"/>
        <v>0</v>
      </c>
      <c r="AK65" s="104">
        <v>15578.0</v>
      </c>
      <c r="AL65" s="85">
        <v>1.0</v>
      </c>
      <c r="AM65" s="85">
        <v>4822.0</v>
      </c>
      <c r="AN65" s="79" t="s">
        <v>12</v>
      </c>
      <c r="AO65" s="86">
        <v>1.0</v>
      </c>
      <c r="AP65" s="87">
        <f t="shared" si="3"/>
        <v>1</v>
      </c>
      <c r="AQ65" s="88" t="s">
        <v>653</v>
      </c>
      <c r="AR65" s="88">
        <v>3.0</v>
      </c>
      <c r="AS65" s="88">
        <v>4843.0</v>
      </c>
      <c r="AT65" s="79" t="s">
        <v>12</v>
      </c>
      <c r="AU65" s="89">
        <v>1.0</v>
      </c>
      <c r="AV65" s="90">
        <f t="shared" si="4"/>
        <v>1</v>
      </c>
      <c r="AW65" s="91"/>
      <c r="AX65" s="92">
        <v>17533.0</v>
      </c>
      <c r="AY65" s="93">
        <v>1.0</v>
      </c>
      <c r="AZ65" s="93">
        <v>635.0</v>
      </c>
      <c r="BA65" s="94" t="s">
        <v>12</v>
      </c>
      <c r="BB65" s="94" t="s">
        <v>12</v>
      </c>
      <c r="BC65" s="94" t="s">
        <v>12</v>
      </c>
      <c r="BD65" s="94" t="s">
        <v>12</v>
      </c>
      <c r="BE65" s="94" t="s">
        <v>12</v>
      </c>
      <c r="BF65" s="94" t="s">
        <v>12</v>
      </c>
      <c r="BG65" s="74">
        <v>1.0</v>
      </c>
      <c r="BH65" s="95">
        <f t="shared" si="5"/>
        <v>1</v>
      </c>
      <c r="BI65" s="96" t="s">
        <v>13</v>
      </c>
    </row>
    <row r="66" ht="153.75" customHeight="1">
      <c r="B66" s="71" t="s">
        <v>576</v>
      </c>
      <c r="C66" s="72" t="s">
        <v>654</v>
      </c>
      <c r="D66" s="72" t="s">
        <v>589</v>
      </c>
      <c r="E66" s="72" t="s">
        <v>590</v>
      </c>
      <c r="F66" s="97" t="s">
        <v>655</v>
      </c>
      <c r="G66" s="72" t="s">
        <v>656</v>
      </c>
      <c r="H66" s="73" t="s">
        <v>593</v>
      </c>
      <c r="I66" s="73" t="s">
        <v>657</v>
      </c>
      <c r="J66" s="73" t="s">
        <v>658</v>
      </c>
      <c r="K66" s="74">
        <v>1.0</v>
      </c>
      <c r="L66" s="74">
        <v>0.0</v>
      </c>
      <c r="M66" s="75" t="s">
        <v>78</v>
      </c>
      <c r="N66" s="76" t="s">
        <v>659</v>
      </c>
      <c r="O66" s="76" t="s">
        <v>660</v>
      </c>
      <c r="P66" s="77" t="s">
        <v>203</v>
      </c>
      <c r="Q66" s="76" t="s">
        <v>203</v>
      </c>
      <c r="R66" s="76" t="s">
        <v>203</v>
      </c>
      <c r="S66" s="75" t="s">
        <v>13</v>
      </c>
      <c r="T66" s="75" t="s">
        <v>78</v>
      </c>
      <c r="U66" s="75" t="s">
        <v>84</v>
      </c>
      <c r="V66" s="99" t="s">
        <v>13</v>
      </c>
      <c r="W66" s="75" t="s">
        <v>84</v>
      </c>
      <c r="X66" s="75" t="s">
        <v>13</v>
      </c>
      <c r="Y66" s="78" t="s">
        <v>12</v>
      </c>
      <c r="Z66" s="78" t="s">
        <v>12</v>
      </c>
      <c r="AA66" s="78" t="s">
        <v>12</v>
      </c>
      <c r="AB66" s="79" t="s">
        <v>12</v>
      </c>
      <c r="AC66" s="80">
        <v>0.0</v>
      </c>
      <c r="AD66" s="81">
        <f t="shared" si="1"/>
        <v>0</v>
      </c>
      <c r="AE66" s="82">
        <v>2012801.0</v>
      </c>
      <c r="AF66" s="82">
        <v>1.0</v>
      </c>
      <c r="AG66" s="82">
        <v>39958.0</v>
      </c>
      <c r="AH66" s="79" t="s">
        <v>12</v>
      </c>
      <c r="AI66" s="83">
        <v>0.0</v>
      </c>
      <c r="AJ66" s="84">
        <f t="shared" si="2"/>
        <v>0</v>
      </c>
      <c r="AK66" s="85">
        <v>2012801.0</v>
      </c>
      <c r="AL66" s="85">
        <v>1.0</v>
      </c>
      <c r="AM66" s="85">
        <v>39958.0</v>
      </c>
      <c r="AN66" s="79" t="s">
        <v>12</v>
      </c>
      <c r="AO66" s="86">
        <v>0.0</v>
      </c>
      <c r="AP66" s="87">
        <f t="shared" si="3"/>
        <v>0</v>
      </c>
      <c r="AQ66" s="88" t="s">
        <v>661</v>
      </c>
      <c r="AR66" s="88">
        <v>6.0</v>
      </c>
      <c r="AS66" s="88">
        <v>46208.0</v>
      </c>
      <c r="AT66" s="79" t="s">
        <v>12</v>
      </c>
      <c r="AU66" s="89">
        <v>0.0</v>
      </c>
      <c r="AV66" s="90">
        <f t="shared" si="4"/>
        <v>0</v>
      </c>
      <c r="AW66" s="91"/>
      <c r="AX66" s="93" t="s">
        <v>12</v>
      </c>
      <c r="AY66" s="93" t="s">
        <v>12</v>
      </c>
      <c r="AZ66" s="93" t="s">
        <v>12</v>
      </c>
      <c r="BA66" s="94" t="s">
        <v>12</v>
      </c>
      <c r="BB66" s="94" t="s">
        <v>12</v>
      </c>
      <c r="BC66" s="94" t="s">
        <v>12</v>
      </c>
      <c r="BD66" s="94" t="s">
        <v>12</v>
      </c>
      <c r="BE66" s="94" t="s">
        <v>12</v>
      </c>
      <c r="BF66" s="94" t="s">
        <v>12</v>
      </c>
      <c r="BG66" s="74">
        <v>0.0</v>
      </c>
      <c r="BH66" s="95">
        <f t="shared" si="5"/>
        <v>0</v>
      </c>
      <c r="BI66" s="96" t="s">
        <v>13</v>
      </c>
    </row>
    <row r="67" ht="153.75" customHeight="1">
      <c r="B67" s="71" t="s">
        <v>576</v>
      </c>
      <c r="C67" s="72" t="s">
        <v>654</v>
      </c>
      <c r="D67" s="72" t="s">
        <v>589</v>
      </c>
      <c r="E67" s="72" t="s">
        <v>590</v>
      </c>
      <c r="F67" s="97" t="s">
        <v>655</v>
      </c>
      <c r="G67" s="72" t="s">
        <v>656</v>
      </c>
      <c r="H67" s="73" t="s">
        <v>593</v>
      </c>
      <c r="I67" s="73" t="s">
        <v>662</v>
      </c>
      <c r="J67" s="73" t="s">
        <v>663</v>
      </c>
      <c r="K67" s="74">
        <v>1.0</v>
      </c>
      <c r="L67" s="74">
        <v>0.0</v>
      </c>
      <c r="M67" s="75" t="s">
        <v>78</v>
      </c>
      <c r="N67" s="76" t="s">
        <v>659</v>
      </c>
      <c r="O67" s="76" t="s">
        <v>664</v>
      </c>
      <c r="P67" s="77" t="s">
        <v>203</v>
      </c>
      <c r="Q67" s="76" t="s">
        <v>203</v>
      </c>
      <c r="R67" s="76" t="s">
        <v>203</v>
      </c>
      <c r="S67" s="75" t="s">
        <v>13</v>
      </c>
      <c r="T67" s="75" t="s">
        <v>78</v>
      </c>
      <c r="U67" s="75" t="s">
        <v>84</v>
      </c>
      <c r="V67" s="99" t="s">
        <v>13</v>
      </c>
      <c r="W67" s="75" t="s">
        <v>84</v>
      </c>
      <c r="X67" s="75" t="s">
        <v>13</v>
      </c>
      <c r="Y67" s="78" t="s">
        <v>12</v>
      </c>
      <c r="Z67" s="78" t="s">
        <v>12</v>
      </c>
      <c r="AA67" s="78" t="s">
        <v>12</v>
      </c>
      <c r="AB67" s="79" t="s">
        <v>12</v>
      </c>
      <c r="AC67" s="80">
        <v>0.0</v>
      </c>
      <c r="AD67" s="81">
        <f t="shared" si="1"/>
        <v>0</v>
      </c>
      <c r="AE67" s="82">
        <v>2016897.0</v>
      </c>
      <c r="AF67" s="82">
        <v>1.0</v>
      </c>
      <c r="AG67" s="82">
        <v>1.0</v>
      </c>
      <c r="AH67" s="79" t="s">
        <v>12</v>
      </c>
      <c r="AI67" s="83">
        <v>0.0</v>
      </c>
      <c r="AJ67" s="84">
        <f t="shared" si="2"/>
        <v>0</v>
      </c>
      <c r="AK67" s="85">
        <v>2016897.0</v>
      </c>
      <c r="AL67" s="85">
        <v>1.0</v>
      </c>
      <c r="AM67" s="85">
        <v>1.0</v>
      </c>
      <c r="AN67" s="79" t="s">
        <v>12</v>
      </c>
      <c r="AO67" s="86">
        <v>0.0</v>
      </c>
      <c r="AP67" s="87">
        <f t="shared" si="3"/>
        <v>0</v>
      </c>
      <c r="AQ67" s="88" t="s">
        <v>665</v>
      </c>
      <c r="AR67" s="88">
        <v>3.0</v>
      </c>
      <c r="AS67" s="88">
        <v>16.0</v>
      </c>
      <c r="AT67" s="79" t="s">
        <v>12</v>
      </c>
      <c r="AU67" s="89">
        <v>0.0</v>
      </c>
      <c r="AV67" s="90">
        <f t="shared" si="4"/>
        <v>0</v>
      </c>
      <c r="AW67" s="91"/>
      <c r="AX67" s="93" t="s">
        <v>12</v>
      </c>
      <c r="AY67" s="93" t="s">
        <v>12</v>
      </c>
      <c r="AZ67" s="93" t="s">
        <v>12</v>
      </c>
      <c r="BA67" s="94" t="s">
        <v>12</v>
      </c>
      <c r="BB67" s="94" t="s">
        <v>12</v>
      </c>
      <c r="BC67" s="94" t="s">
        <v>12</v>
      </c>
      <c r="BD67" s="94" t="s">
        <v>12</v>
      </c>
      <c r="BE67" s="94" t="s">
        <v>12</v>
      </c>
      <c r="BF67" s="94" t="s">
        <v>12</v>
      </c>
      <c r="BG67" s="74">
        <v>0.0</v>
      </c>
      <c r="BH67" s="95">
        <f t="shared" si="5"/>
        <v>0</v>
      </c>
      <c r="BI67" s="96" t="s">
        <v>13</v>
      </c>
    </row>
    <row r="68" ht="153.75" customHeight="1">
      <c r="B68" s="71" t="s">
        <v>576</v>
      </c>
      <c r="C68" s="72" t="s">
        <v>12</v>
      </c>
      <c r="D68" s="72" t="s">
        <v>666</v>
      </c>
      <c r="E68" s="72" t="s">
        <v>667</v>
      </c>
      <c r="F68" s="97" t="s">
        <v>668</v>
      </c>
      <c r="G68" s="72" t="s">
        <v>669</v>
      </c>
      <c r="H68" s="73" t="s">
        <v>670</v>
      </c>
      <c r="I68" s="73" t="s">
        <v>671</v>
      </c>
      <c r="J68" s="73" t="s">
        <v>672</v>
      </c>
      <c r="K68" s="74">
        <v>1.0</v>
      </c>
      <c r="L68" s="74">
        <v>0.0</v>
      </c>
      <c r="M68" s="75" t="s">
        <v>136</v>
      </c>
      <c r="N68" s="76" t="s">
        <v>12</v>
      </c>
      <c r="O68" s="76" t="s">
        <v>673</v>
      </c>
      <c r="P68" s="77" t="s">
        <v>674</v>
      </c>
      <c r="Q68" s="76" t="s">
        <v>675</v>
      </c>
      <c r="R68" s="76" t="s">
        <v>676</v>
      </c>
      <c r="S68" s="75" t="s">
        <v>13</v>
      </c>
      <c r="T68" s="75" t="s">
        <v>78</v>
      </c>
      <c r="U68" s="75" t="s">
        <v>84</v>
      </c>
      <c r="V68" s="99" t="s">
        <v>13</v>
      </c>
      <c r="W68" s="75" t="s">
        <v>84</v>
      </c>
      <c r="X68" s="75" t="s">
        <v>13</v>
      </c>
      <c r="Y68" s="78">
        <v>1917.0</v>
      </c>
      <c r="Z68" s="78">
        <v>1.0</v>
      </c>
      <c r="AA68" s="78">
        <v>8.0</v>
      </c>
      <c r="AB68" s="79" t="s">
        <v>12</v>
      </c>
      <c r="AC68" s="80">
        <v>0.0</v>
      </c>
      <c r="AD68" s="81">
        <f t="shared" si="1"/>
        <v>0</v>
      </c>
      <c r="AE68" s="82">
        <v>1917.0</v>
      </c>
      <c r="AF68" s="82">
        <v>1.0</v>
      </c>
      <c r="AG68" s="82">
        <v>8.0</v>
      </c>
      <c r="AH68" s="79" t="s">
        <v>12</v>
      </c>
      <c r="AI68" s="83">
        <v>0.0</v>
      </c>
      <c r="AJ68" s="84">
        <f t="shared" si="2"/>
        <v>0</v>
      </c>
      <c r="AK68" s="85">
        <v>1917.0</v>
      </c>
      <c r="AL68" s="85">
        <v>1.0</v>
      </c>
      <c r="AM68" s="85">
        <v>16.0</v>
      </c>
      <c r="AN68" s="79" t="s">
        <v>12</v>
      </c>
      <c r="AO68" s="86">
        <v>0.0</v>
      </c>
      <c r="AP68" s="87">
        <f t="shared" si="3"/>
        <v>0</v>
      </c>
      <c r="AQ68" s="88" t="s">
        <v>677</v>
      </c>
      <c r="AR68" s="88">
        <v>5.0</v>
      </c>
      <c r="AS68" s="88">
        <v>21884.0</v>
      </c>
      <c r="AT68" s="79" t="s">
        <v>678</v>
      </c>
      <c r="AU68" s="89">
        <v>0.0</v>
      </c>
      <c r="AV68" s="90">
        <f t="shared" si="4"/>
        <v>0</v>
      </c>
      <c r="AW68" s="91"/>
      <c r="AX68" s="93" t="s">
        <v>12</v>
      </c>
      <c r="AY68" s="93" t="s">
        <v>12</v>
      </c>
      <c r="AZ68" s="93" t="s">
        <v>12</v>
      </c>
      <c r="BA68" s="94" t="s">
        <v>12</v>
      </c>
      <c r="BB68" s="94" t="s">
        <v>12</v>
      </c>
      <c r="BC68" s="94" t="s">
        <v>12</v>
      </c>
      <c r="BD68" s="94" t="s">
        <v>12</v>
      </c>
      <c r="BE68" s="94" t="s">
        <v>12</v>
      </c>
      <c r="BF68" s="94" t="s">
        <v>12</v>
      </c>
      <c r="BG68" s="74">
        <v>0.0</v>
      </c>
      <c r="BH68" s="95">
        <f t="shared" si="5"/>
        <v>0</v>
      </c>
      <c r="BI68" s="96" t="s">
        <v>84</v>
      </c>
    </row>
    <row r="69" ht="153.75" customHeight="1">
      <c r="B69" s="71" t="s">
        <v>576</v>
      </c>
      <c r="C69" s="72" t="s">
        <v>12</v>
      </c>
      <c r="D69" s="72" t="s">
        <v>666</v>
      </c>
      <c r="E69" s="72" t="s">
        <v>667</v>
      </c>
      <c r="F69" s="97" t="s">
        <v>668</v>
      </c>
      <c r="G69" s="72" t="s">
        <v>669</v>
      </c>
      <c r="H69" s="73" t="s">
        <v>679</v>
      </c>
      <c r="I69" s="73" t="s">
        <v>680</v>
      </c>
      <c r="J69" s="73" t="s">
        <v>681</v>
      </c>
      <c r="K69" s="74">
        <v>1.0</v>
      </c>
      <c r="L69" s="74">
        <v>0.0</v>
      </c>
      <c r="M69" s="75" t="s">
        <v>78</v>
      </c>
      <c r="N69" s="76" t="s">
        <v>682</v>
      </c>
      <c r="O69" s="76" t="s">
        <v>12</v>
      </c>
      <c r="P69" s="77" t="s">
        <v>203</v>
      </c>
      <c r="Q69" s="76" t="s">
        <v>203</v>
      </c>
      <c r="R69" s="76" t="s">
        <v>203</v>
      </c>
      <c r="S69" s="75" t="s">
        <v>13</v>
      </c>
      <c r="T69" s="75" t="s">
        <v>78</v>
      </c>
      <c r="U69" s="75" t="s">
        <v>84</v>
      </c>
      <c r="V69" s="99" t="s">
        <v>13</v>
      </c>
      <c r="W69" s="75" t="s">
        <v>84</v>
      </c>
      <c r="X69" s="75" t="s">
        <v>13</v>
      </c>
      <c r="Y69" s="78">
        <v>402.0</v>
      </c>
      <c r="Z69" s="78">
        <v>1.0</v>
      </c>
      <c r="AA69" s="78" t="s">
        <v>12</v>
      </c>
      <c r="AB69" s="79" t="s">
        <v>12</v>
      </c>
      <c r="AC69" s="80">
        <v>0.0</v>
      </c>
      <c r="AD69" s="81">
        <f t="shared" si="1"/>
        <v>0</v>
      </c>
      <c r="AE69" s="82">
        <v>402.0</v>
      </c>
      <c r="AF69" s="82">
        <v>1.0</v>
      </c>
      <c r="AG69" s="82" t="s">
        <v>12</v>
      </c>
      <c r="AH69" s="79" t="s">
        <v>12</v>
      </c>
      <c r="AI69" s="83">
        <v>0.0</v>
      </c>
      <c r="AJ69" s="84">
        <f t="shared" si="2"/>
        <v>0</v>
      </c>
      <c r="AK69" s="85">
        <v>402.0</v>
      </c>
      <c r="AL69" s="85">
        <v>1.0</v>
      </c>
      <c r="AM69" s="85" t="s">
        <v>12</v>
      </c>
      <c r="AN69" s="79" t="s">
        <v>12</v>
      </c>
      <c r="AO69" s="86">
        <v>0.0</v>
      </c>
      <c r="AP69" s="87">
        <f t="shared" si="3"/>
        <v>0</v>
      </c>
      <c r="AQ69" s="88" t="s">
        <v>683</v>
      </c>
      <c r="AR69" s="88">
        <v>4.0</v>
      </c>
      <c r="AS69" s="88" t="s">
        <v>12</v>
      </c>
      <c r="AT69" s="79" t="s">
        <v>684</v>
      </c>
      <c r="AU69" s="89">
        <v>0.0</v>
      </c>
      <c r="AV69" s="90">
        <f t="shared" si="4"/>
        <v>0</v>
      </c>
      <c r="AW69" s="91"/>
      <c r="AX69" s="93" t="s">
        <v>12</v>
      </c>
      <c r="AY69" s="93" t="s">
        <v>12</v>
      </c>
      <c r="AZ69" s="93" t="s">
        <v>12</v>
      </c>
      <c r="BA69" s="94" t="s">
        <v>12</v>
      </c>
      <c r="BB69" s="94" t="s">
        <v>12</v>
      </c>
      <c r="BC69" s="94" t="s">
        <v>12</v>
      </c>
      <c r="BD69" s="94" t="s">
        <v>12</v>
      </c>
      <c r="BE69" s="94" t="s">
        <v>12</v>
      </c>
      <c r="BF69" s="94" t="s">
        <v>12</v>
      </c>
      <c r="BG69" s="74">
        <v>0.0</v>
      </c>
      <c r="BH69" s="95">
        <f t="shared" si="5"/>
        <v>0</v>
      </c>
      <c r="BI69" s="96" t="s">
        <v>13</v>
      </c>
    </row>
    <row r="70" ht="153.75" customHeight="1">
      <c r="B70" s="71" t="s">
        <v>576</v>
      </c>
      <c r="C70" s="72" t="s">
        <v>12</v>
      </c>
      <c r="D70" s="72" t="s">
        <v>666</v>
      </c>
      <c r="E70" s="72" t="s">
        <v>667</v>
      </c>
      <c r="F70" s="97" t="s">
        <v>668</v>
      </c>
      <c r="G70" s="72" t="s">
        <v>669</v>
      </c>
      <c r="H70" s="73" t="s">
        <v>679</v>
      </c>
      <c r="I70" s="73" t="s">
        <v>680</v>
      </c>
      <c r="J70" s="73" t="s">
        <v>685</v>
      </c>
      <c r="K70" s="74">
        <v>1.0</v>
      </c>
      <c r="L70" s="74">
        <v>0.0</v>
      </c>
      <c r="M70" s="75" t="s">
        <v>78</v>
      </c>
      <c r="N70" s="76" t="s">
        <v>682</v>
      </c>
      <c r="O70" s="76" t="s">
        <v>12</v>
      </c>
      <c r="P70" s="77" t="s">
        <v>203</v>
      </c>
      <c r="Q70" s="76" t="s">
        <v>203</v>
      </c>
      <c r="R70" s="76" t="s">
        <v>203</v>
      </c>
      <c r="S70" s="75" t="s">
        <v>13</v>
      </c>
      <c r="T70" s="75" t="s">
        <v>78</v>
      </c>
      <c r="U70" s="75" t="s">
        <v>84</v>
      </c>
      <c r="V70" s="99" t="s">
        <v>13</v>
      </c>
      <c r="W70" s="75" t="s">
        <v>84</v>
      </c>
      <c r="X70" s="75" t="s">
        <v>13</v>
      </c>
      <c r="Y70" s="78">
        <v>402.0</v>
      </c>
      <c r="Z70" s="78">
        <v>1.0</v>
      </c>
      <c r="AA70" s="78">
        <v>15.0</v>
      </c>
      <c r="AB70" s="79" t="s">
        <v>12</v>
      </c>
      <c r="AC70" s="80">
        <v>0.0</v>
      </c>
      <c r="AD70" s="81">
        <f t="shared" si="1"/>
        <v>0</v>
      </c>
      <c r="AE70" s="82">
        <v>402.0</v>
      </c>
      <c r="AF70" s="82">
        <v>1.0</v>
      </c>
      <c r="AG70" s="82">
        <v>15.0</v>
      </c>
      <c r="AH70" s="79" t="s">
        <v>12</v>
      </c>
      <c r="AI70" s="83">
        <v>0.0</v>
      </c>
      <c r="AJ70" s="84">
        <f t="shared" si="2"/>
        <v>0</v>
      </c>
      <c r="AK70" s="85">
        <v>402.0</v>
      </c>
      <c r="AL70" s="85">
        <v>1.0</v>
      </c>
      <c r="AM70" s="85">
        <v>30.0</v>
      </c>
      <c r="AN70" s="79" t="s">
        <v>12</v>
      </c>
      <c r="AO70" s="86">
        <v>0.0</v>
      </c>
      <c r="AP70" s="87">
        <f t="shared" si="3"/>
        <v>0</v>
      </c>
      <c r="AQ70" s="88" t="s">
        <v>686</v>
      </c>
      <c r="AR70" s="88">
        <v>5.0</v>
      </c>
      <c r="AS70" s="88">
        <v>60221.0</v>
      </c>
      <c r="AT70" s="79">
        <v>2002749.2002752</v>
      </c>
      <c r="AU70" s="89">
        <v>0.0</v>
      </c>
      <c r="AV70" s="90">
        <f t="shared" si="4"/>
        <v>0</v>
      </c>
      <c r="AW70" s="91"/>
      <c r="AX70" s="93" t="s">
        <v>12</v>
      </c>
      <c r="AY70" s="93" t="s">
        <v>12</v>
      </c>
      <c r="AZ70" s="93" t="s">
        <v>12</v>
      </c>
      <c r="BA70" s="94" t="s">
        <v>12</v>
      </c>
      <c r="BB70" s="94" t="s">
        <v>12</v>
      </c>
      <c r="BC70" s="94" t="s">
        <v>12</v>
      </c>
      <c r="BD70" s="94" t="s">
        <v>12</v>
      </c>
      <c r="BE70" s="94" t="s">
        <v>12</v>
      </c>
      <c r="BF70" s="94" t="s">
        <v>12</v>
      </c>
      <c r="BG70" s="74">
        <v>0.0</v>
      </c>
      <c r="BH70" s="95">
        <f t="shared" si="5"/>
        <v>0</v>
      </c>
      <c r="BI70" s="96" t="s">
        <v>13</v>
      </c>
    </row>
    <row r="71" ht="153.75" customHeight="1">
      <c r="B71" s="71" t="s">
        <v>576</v>
      </c>
      <c r="C71" s="72" t="s">
        <v>12</v>
      </c>
      <c r="D71" s="72" t="s">
        <v>666</v>
      </c>
      <c r="E71" s="72" t="s">
        <v>667</v>
      </c>
      <c r="F71" s="97" t="s">
        <v>668</v>
      </c>
      <c r="G71" s="72" t="s">
        <v>669</v>
      </c>
      <c r="H71" s="73" t="s">
        <v>687</v>
      </c>
      <c r="I71" s="73" t="s">
        <v>680</v>
      </c>
      <c r="J71" s="73" t="s">
        <v>688</v>
      </c>
      <c r="K71" s="74">
        <v>1.0</v>
      </c>
      <c r="L71" s="74">
        <v>0.0</v>
      </c>
      <c r="M71" s="75" t="s">
        <v>78</v>
      </c>
      <c r="N71" s="76" t="s">
        <v>689</v>
      </c>
      <c r="O71" s="76" t="s">
        <v>12</v>
      </c>
      <c r="P71" s="77" t="s">
        <v>203</v>
      </c>
      <c r="Q71" s="76" t="s">
        <v>690</v>
      </c>
      <c r="R71" s="76" t="s">
        <v>203</v>
      </c>
      <c r="S71" s="75" t="s">
        <v>13</v>
      </c>
      <c r="T71" s="75" t="s">
        <v>78</v>
      </c>
      <c r="U71" s="75" t="s">
        <v>84</v>
      </c>
      <c r="V71" s="99" t="s">
        <v>13</v>
      </c>
      <c r="W71" s="75" t="s">
        <v>84</v>
      </c>
      <c r="X71" s="75" t="s">
        <v>13</v>
      </c>
      <c r="Y71" s="78" t="s">
        <v>12</v>
      </c>
      <c r="Z71" s="78" t="s">
        <v>12</v>
      </c>
      <c r="AA71" s="78" t="s">
        <v>12</v>
      </c>
      <c r="AB71" s="79" t="s">
        <v>12</v>
      </c>
      <c r="AC71" s="80">
        <v>0.0</v>
      </c>
      <c r="AD71" s="81">
        <f t="shared" si="1"/>
        <v>0</v>
      </c>
      <c r="AE71" s="82" t="s">
        <v>12</v>
      </c>
      <c r="AF71" s="82" t="s">
        <v>12</v>
      </c>
      <c r="AG71" s="82" t="s">
        <v>12</v>
      </c>
      <c r="AH71" s="79" t="s">
        <v>12</v>
      </c>
      <c r="AI71" s="83">
        <v>0.0</v>
      </c>
      <c r="AJ71" s="84">
        <f t="shared" si="2"/>
        <v>0</v>
      </c>
      <c r="AK71" s="85" t="s">
        <v>405</v>
      </c>
      <c r="AL71" s="85" t="s">
        <v>12</v>
      </c>
      <c r="AM71" s="85" t="s">
        <v>12</v>
      </c>
      <c r="AN71" s="79" t="s">
        <v>12</v>
      </c>
      <c r="AO71" s="86">
        <v>0.0</v>
      </c>
      <c r="AP71" s="87">
        <f t="shared" si="3"/>
        <v>0</v>
      </c>
      <c r="AQ71" s="88" t="s">
        <v>392</v>
      </c>
      <c r="AR71" s="88">
        <v>2.0</v>
      </c>
      <c r="AS71" s="88" t="s">
        <v>12</v>
      </c>
      <c r="AT71" s="79" t="s">
        <v>12</v>
      </c>
      <c r="AU71" s="89">
        <v>0.0</v>
      </c>
      <c r="AV71" s="90">
        <f t="shared" si="4"/>
        <v>0</v>
      </c>
      <c r="AW71" s="91"/>
      <c r="AX71" s="93" t="s">
        <v>12</v>
      </c>
      <c r="AY71" s="93" t="s">
        <v>12</v>
      </c>
      <c r="AZ71" s="93" t="s">
        <v>12</v>
      </c>
      <c r="BA71" s="94" t="s">
        <v>12</v>
      </c>
      <c r="BB71" s="94" t="s">
        <v>12</v>
      </c>
      <c r="BC71" s="94" t="s">
        <v>12</v>
      </c>
      <c r="BD71" s="94" t="s">
        <v>12</v>
      </c>
      <c r="BE71" s="94" t="s">
        <v>12</v>
      </c>
      <c r="BF71" s="94" t="s">
        <v>12</v>
      </c>
      <c r="BG71" s="74">
        <v>0.0</v>
      </c>
      <c r="BH71" s="95">
        <f t="shared" si="5"/>
        <v>0</v>
      </c>
      <c r="BI71" s="96" t="s">
        <v>13</v>
      </c>
    </row>
    <row r="72" ht="153.75" customHeight="1">
      <c r="B72" s="71" t="s">
        <v>576</v>
      </c>
      <c r="C72" s="72" t="s">
        <v>12</v>
      </c>
      <c r="D72" s="72" t="s">
        <v>666</v>
      </c>
      <c r="E72" s="72" t="s">
        <v>667</v>
      </c>
      <c r="F72" s="97" t="s">
        <v>668</v>
      </c>
      <c r="G72" s="72" t="s">
        <v>669</v>
      </c>
      <c r="H72" s="73" t="s">
        <v>691</v>
      </c>
      <c r="I72" s="73" t="s">
        <v>680</v>
      </c>
      <c r="J72" s="73" t="s">
        <v>692</v>
      </c>
      <c r="K72" s="74">
        <v>1.0</v>
      </c>
      <c r="L72" s="74">
        <v>0.0</v>
      </c>
      <c r="M72" s="75" t="s">
        <v>78</v>
      </c>
      <c r="N72" s="76" t="s">
        <v>693</v>
      </c>
      <c r="O72" s="76" t="s">
        <v>12</v>
      </c>
      <c r="P72" s="77" t="s">
        <v>203</v>
      </c>
      <c r="Q72" s="76" t="s">
        <v>690</v>
      </c>
      <c r="R72" s="76" t="s">
        <v>203</v>
      </c>
      <c r="S72" s="75" t="s">
        <v>13</v>
      </c>
      <c r="T72" s="75" t="s">
        <v>78</v>
      </c>
      <c r="U72" s="75" t="s">
        <v>84</v>
      </c>
      <c r="V72" s="99" t="s">
        <v>13</v>
      </c>
      <c r="W72" s="75" t="s">
        <v>84</v>
      </c>
      <c r="X72" s="75" t="s">
        <v>13</v>
      </c>
      <c r="Y72" s="78" t="s">
        <v>12</v>
      </c>
      <c r="Z72" s="78" t="s">
        <v>12</v>
      </c>
      <c r="AA72" s="78" t="s">
        <v>12</v>
      </c>
      <c r="AB72" s="79" t="s">
        <v>12</v>
      </c>
      <c r="AC72" s="80">
        <v>0.0</v>
      </c>
      <c r="AD72" s="81">
        <f t="shared" si="1"/>
        <v>0</v>
      </c>
      <c r="AE72" s="82" t="s">
        <v>12</v>
      </c>
      <c r="AF72" s="82" t="s">
        <v>12</v>
      </c>
      <c r="AG72" s="82" t="s">
        <v>12</v>
      </c>
      <c r="AH72" s="79" t="s">
        <v>12</v>
      </c>
      <c r="AI72" s="83">
        <v>0.0</v>
      </c>
      <c r="AJ72" s="84">
        <f t="shared" si="2"/>
        <v>0</v>
      </c>
      <c r="AK72" s="85">
        <v>50447.0</v>
      </c>
      <c r="AL72" s="85">
        <v>1.0</v>
      </c>
      <c r="AM72" s="85" t="s">
        <v>12</v>
      </c>
      <c r="AN72" s="79" t="s">
        <v>12</v>
      </c>
      <c r="AO72" s="86">
        <v>0.0</v>
      </c>
      <c r="AP72" s="87">
        <f t="shared" si="3"/>
        <v>0</v>
      </c>
      <c r="AQ72" s="88" t="s">
        <v>694</v>
      </c>
      <c r="AR72" s="88">
        <v>3.0</v>
      </c>
      <c r="AS72" s="88" t="s">
        <v>12</v>
      </c>
      <c r="AT72" s="79" t="s">
        <v>12</v>
      </c>
      <c r="AU72" s="89">
        <v>0.0</v>
      </c>
      <c r="AV72" s="90">
        <f t="shared" si="4"/>
        <v>0</v>
      </c>
      <c r="AW72" s="91"/>
      <c r="AX72" s="93" t="s">
        <v>12</v>
      </c>
      <c r="AY72" s="93" t="s">
        <v>12</v>
      </c>
      <c r="AZ72" s="93" t="s">
        <v>12</v>
      </c>
      <c r="BA72" s="94" t="s">
        <v>12</v>
      </c>
      <c r="BB72" s="94" t="s">
        <v>12</v>
      </c>
      <c r="BC72" s="94" t="s">
        <v>12</v>
      </c>
      <c r="BD72" s="94" t="s">
        <v>12</v>
      </c>
      <c r="BE72" s="94" t="s">
        <v>12</v>
      </c>
      <c r="BF72" s="94" t="s">
        <v>12</v>
      </c>
      <c r="BG72" s="74">
        <v>0.0</v>
      </c>
      <c r="BH72" s="95">
        <f t="shared" si="5"/>
        <v>0</v>
      </c>
      <c r="BI72" s="96" t="s">
        <v>13</v>
      </c>
    </row>
    <row r="73" ht="153.75" customHeight="1">
      <c r="B73" s="71" t="s">
        <v>576</v>
      </c>
      <c r="C73" s="72" t="s">
        <v>12</v>
      </c>
      <c r="D73" s="72" t="s">
        <v>666</v>
      </c>
      <c r="E73" s="72" t="s">
        <v>667</v>
      </c>
      <c r="F73" s="97" t="s">
        <v>668</v>
      </c>
      <c r="G73" s="72" t="s">
        <v>669</v>
      </c>
      <c r="H73" s="73" t="s">
        <v>679</v>
      </c>
      <c r="I73" s="73" t="s">
        <v>695</v>
      </c>
      <c r="J73" s="73" t="s">
        <v>696</v>
      </c>
      <c r="K73" s="74">
        <v>1.0</v>
      </c>
      <c r="L73" s="74">
        <v>0.0</v>
      </c>
      <c r="M73" s="75" t="s">
        <v>136</v>
      </c>
      <c r="N73" s="76" t="s">
        <v>12</v>
      </c>
      <c r="O73" s="76" t="s">
        <v>697</v>
      </c>
      <c r="P73" s="77" t="s">
        <v>698</v>
      </c>
      <c r="Q73" s="76" t="s">
        <v>100</v>
      </c>
      <c r="R73" s="76" t="s">
        <v>12</v>
      </c>
      <c r="S73" s="75" t="s">
        <v>13</v>
      </c>
      <c r="T73" s="75" t="s">
        <v>78</v>
      </c>
      <c r="U73" s="75" t="s">
        <v>84</v>
      </c>
      <c r="V73" s="99" t="s">
        <v>13</v>
      </c>
      <c r="W73" s="75" t="s">
        <v>84</v>
      </c>
      <c r="X73" s="75" t="s">
        <v>13</v>
      </c>
      <c r="Y73" s="78">
        <v>402.0</v>
      </c>
      <c r="Z73" s="78">
        <v>1.0</v>
      </c>
      <c r="AA73" s="78">
        <v>15.0</v>
      </c>
      <c r="AB73" s="79" t="s">
        <v>12</v>
      </c>
      <c r="AC73" s="80">
        <v>0.0</v>
      </c>
      <c r="AD73" s="81">
        <f t="shared" si="1"/>
        <v>0</v>
      </c>
      <c r="AE73" s="82">
        <v>402.0</v>
      </c>
      <c r="AF73" s="82">
        <v>1.0</v>
      </c>
      <c r="AG73" s="82">
        <v>15.0</v>
      </c>
      <c r="AH73" s="79" t="s">
        <v>12</v>
      </c>
      <c r="AI73" s="83">
        <v>0.0</v>
      </c>
      <c r="AJ73" s="84">
        <f t="shared" si="2"/>
        <v>0</v>
      </c>
      <c r="AK73" s="85">
        <v>402.0</v>
      </c>
      <c r="AL73" s="85">
        <v>1.0</v>
      </c>
      <c r="AM73" s="85">
        <v>30.0</v>
      </c>
      <c r="AN73" s="79" t="s">
        <v>12</v>
      </c>
      <c r="AO73" s="86">
        <v>0.0</v>
      </c>
      <c r="AP73" s="87">
        <f t="shared" si="3"/>
        <v>0</v>
      </c>
      <c r="AQ73" s="88" t="s">
        <v>699</v>
      </c>
      <c r="AR73" s="88">
        <v>5.0</v>
      </c>
      <c r="AS73" s="88">
        <v>60221.0</v>
      </c>
      <c r="AT73" s="79" t="s">
        <v>700</v>
      </c>
      <c r="AU73" s="89">
        <v>0.0</v>
      </c>
      <c r="AV73" s="90">
        <f t="shared" si="4"/>
        <v>0</v>
      </c>
      <c r="AW73" s="91"/>
      <c r="AX73" s="93" t="s">
        <v>12</v>
      </c>
      <c r="AY73" s="93" t="s">
        <v>12</v>
      </c>
      <c r="AZ73" s="93" t="s">
        <v>12</v>
      </c>
      <c r="BA73" s="94" t="s">
        <v>12</v>
      </c>
      <c r="BB73" s="94" t="s">
        <v>12</v>
      </c>
      <c r="BC73" s="94" t="s">
        <v>12</v>
      </c>
      <c r="BD73" s="94" t="s">
        <v>12</v>
      </c>
      <c r="BE73" s="94" t="s">
        <v>12</v>
      </c>
      <c r="BF73" s="94" t="s">
        <v>12</v>
      </c>
      <c r="BG73" s="74">
        <v>0.0</v>
      </c>
      <c r="BH73" s="95">
        <f t="shared" si="5"/>
        <v>0</v>
      </c>
      <c r="BI73" s="96" t="s">
        <v>84</v>
      </c>
    </row>
    <row r="74" ht="153.75" customHeight="1">
      <c r="B74" s="71" t="s">
        <v>576</v>
      </c>
      <c r="C74" s="72" t="s">
        <v>12</v>
      </c>
      <c r="D74" s="72" t="s">
        <v>666</v>
      </c>
      <c r="E74" s="72" t="s">
        <v>667</v>
      </c>
      <c r="F74" s="97" t="s">
        <v>701</v>
      </c>
      <c r="G74" s="72" t="s">
        <v>702</v>
      </c>
      <c r="H74" s="73" t="s">
        <v>703</v>
      </c>
      <c r="I74" s="73" t="s">
        <v>704</v>
      </c>
      <c r="J74" s="73" t="s">
        <v>705</v>
      </c>
      <c r="K74" s="74">
        <v>1.0</v>
      </c>
      <c r="L74" s="74">
        <v>0.0</v>
      </c>
      <c r="M74" s="75" t="s">
        <v>78</v>
      </c>
      <c r="N74" s="76" t="s">
        <v>706</v>
      </c>
      <c r="O74" s="76" t="s">
        <v>12</v>
      </c>
      <c r="P74" s="77" t="s">
        <v>707</v>
      </c>
      <c r="Q74" s="76" t="s">
        <v>708</v>
      </c>
      <c r="R74" s="76" t="s">
        <v>709</v>
      </c>
      <c r="S74" s="75" t="s">
        <v>13</v>
      </c>
      <c r="T74" s="75" t="s">
        <v>78</v>
      </c>
      <c r="U74" s="75" t="s">
        <v>84</v>
      </c>
      <c r="V74" s="99" t="s">
        <v>13</v>
      </c>
      <c r="W74" s="75" t="s">
        <v>84</v>
      </c>
      <c r="X74" s="75" t="s">
        <v>13</v>
      </c>
      <c r="Y74" s="78" t="s">
        <v>12</v>
      </c>
      <c r="Z74" s="78" t="s">
        <v>12</v>
      </c>
      <c r="AA74" s="78" t="s">
        <v>12</v>
      </c>
      <c r="AB74" s="79" t="s">
        <v>12</v>
      </c>
      <c r="AC74" s="80">
        <v>0.0</v>
      </c>
      <c r="AD74" s="81">
        <f t="shared" si="1"/>
        <v>0</v>
      </c>
      <c r="AE74" s="82" t="s">
        <v>12</v>
      </c>
      <c r="AF74" s="82" t="s">
        <v>12</v>
      </c>
      <c r="AG74" s="82" t="s">
        <v>12</v>
      </c>
      <c r="AH74" s="79" t="s">
        <v>12</v>
      </c>
      <c r="AI74" s="83">
        <v>0.0</v>
      </c>
      <c r="AJ74" s="84">
        <f t="shared" si="2"/>
        <v>0</v>
      </c>
      <c r="AK74" s="85" t="s">
        <v>12</v>
      </c>
      <c r="AL74" s="85" t="s">
        <v>12</v>
      </c>
      <c r="AM74" s="85" t="s">
        <v>12</v>
      </c>
      <c r="AN74" s="79" t="s">
        <v>12</v>
      </c>
      <c r="AO74" s="86">
        <v>0.0</v>
      </c>
      <c r="AP74" s="87">
        <f t="shared" si="3"/>
        <v>0</v>
      </c>
      <c r="AQ74" s="88" t="s">
        <v>710</v>
      </c>
      <c r="AR74" s="88">
        <v>4.0</v>
      </c>
      <c r="AS74" s="88">
        <v>698.0</v>
      </c>
      <c r="AT74" s="79" t="s">
        <v>700</v>
      </c>
      <c r="AU74" s="89">
        <v>1.0</v>
      </c>
      <c r="AV74" s="90">
        <f t="shared" si="4"/>
        <v>1</v>
      </c>
      <c r="AW74" s="91"/>
      <c r="AX74" s="92">
        <v>48370.0</v>
      </c>
      <c r="AY74" s="93">
        <v>1.0</v>
      </c>
      <c r="AZ74" s="93">
        <v>2.0</v>
      </c>
      <c r="BA74" s="94" t="s">
        <v>12</v>
      </c>
      <c r="BB74" s="94" t="s">
        <v>12</v>
      </c>
      <c r="BC74" s="94" t="s">
        <v>12</v>
      </c>
      <c r="BD74" s="94" t="s">
        <v>12</v>
      </c>
      <c r="BE74" s="94" t="s">
        <v>12</v>
      </c>
      <c r="BF74" s="94" t="s">
        <v>12</v>
      </c>
      <c r="BG74" s="74">
        <v>1.0</v>
      </c>
      <c r="BH74" s="95">
        <f t="shared" si="5"/>
        <v>1</v>
      </c>
      <c r="BI74" s="96" t="s">
        <v>13</v>
      </c>
    </row>
    <row r="75" ht="153.75" customHeight="1">
      <c r="B75" s="71" t="s">
        <v>576</v>
      </c>
      <c r="C75" s="72" t="s">
        <v>12</v>
      </c>
      <c r="D75" s="72" t="s">
        <v>666</v>
      </c>
      <c r="E75" s="72" t="s">
        <v>667</v>
      </c>
      <c r="F75" s="97" t="s">
        <v>701</v>
      </c>
      <c r="G75" s="72" t="s">
        <v>702</v>
      </c>
      <c r="H75" s="73" t="s">
        <v>711</v>
      </c>
      <c r="I75" s="73" t="s">
        <v>619</v>
      </c>
      <c r="J75" s="73" t="s">
        <v>712</v>
      </c>
      <c r="K75" s="74">
        <v>1.0</v>
      </c>
      <c r="L75" s="74">
        <v>0.0</v>
      </c>
      <c r="M75" s="75" t="s">
        <v>78</v>
      </c>
      <c r="N75" s="76" t="s">
        <v>713</v>
      </c>
      <c r="O75" s="76" t="s">
        <v>12</v>
      </c>
      <c r="P75" s="77" t="s">
        <v>714</v>
      </c>
      <c r="Q75" s="76" t="s">
        <v>715</v>
      </c>
      <c r="R75" s="76" t="s">
        <v>716</v>
      </c>
      <c r="S75" s="75" t="s">
        <v>13</v>
      </c>
      <c r="T75" s="75" t="s">
        <v>78</v>
      </c>
      <c r="U75" s="75" t="s">
        <v>84</v>
      </c>
      <c r="V75" s="99" t="s">
        <v>13</v>
      </c>
      <c r="W75" s="75" t="s">
        <v>84</v>
      </c>
      <c r="X75" s="75" t="s">
        <v>13</v>
      </c>
      <c r="Y75" s="78" t="s">
        <v>12</v>
      </c>
      <c r="Z75" s="78" t="s">
        <v>12</v>
      </c>
      <c r="AA75" s="78" t="s">
        <v>12</v>
      </c>
      <c r="AB75" s="79" t="s">
        <v>12</v>
      </c>
      <c r="AC75" s="80">
        <v>0.0</v>
      </c>
      <c r="AD75" s="81">
        <f t="shared" si="1"/>
        <v>0</v>
      </c>
      <c r="AE75" s="82" t="s">
        <v>12</v>
      </c>
      <c r="AF75" s="82" t="s">
        <v>12</v>
      </c>
      <c r="AG75" s="82" t="s">
        <v>12</v>
      </c>
      <c r="AH75" s="79" t="s">
        <v>12</v>
      </c>
      <c r="AI75" s="83">
        <v>0.0</v>
      </c>
      <c r="AJ75" s="84">
        <f t="shared" si="2"/>
        <v>0</v>
      </c>
      <c r="AK75" s="85" t="s">
        <v>12</v>
      </c>
      <c r="AL75" s="85" t="s">
        <v>12</v>
      </c>
      <c r="AM75" s="85" t="s">
        <v>12</v>
      </c>
      <c r="AN75" s="79" t="s">
        <v>12</v>
      </c>
      <c r="AO75" s="86">
        <v>0.0</v>
      </c>
      <c r="AP75" s="87">
        <f t="shared" si="3"/>
        <v>0</v>
      </c>
      <c r="AQ75" s="88" t="s">
        <v>717</v>
      </c>
      <c r="AR75" s="88">
        <v>3.0</v>
      </c>
      <c r="AS75" s="88">
        <v>16.0</v>
      </c>
      <c r="AT75" s="79" t="s">
        <v>700</v>
      </c>
      <c r="AU75" s="89">
        <v>0.0</v>
      </c>
      <c r="AV75" s="90">
        <f t="shared" si="4"/>
        <v>0</v>
      </c>
      <c r="AW75" s="91"/>
      <c r="AX75" s="93" t="s">
        <v>12</v>
      </c>
      <c r="AY75" s="93" t="s">
        <v>12</v>
      </c>
      <c r="AZ75" s="93" t="s">
        <v>12</v>
      </c>
      <c r="BA75" s="94" t="s">
        <v>12</v>
      </c>
      <c r="BB75" s="94" t="s">
        <v>12</v>
      </c>
      <c r="BC75" s="94" t="s">
        <v>12</v>
      </c>
      <c r="BD75" s="94" t="s">
        <v>12</v>
      </c>
      <c r="BE75" s="94" t="s">
        <v>12</v>
      </c>
      <c r="BF75" s="94" t="s">
        <v>12</v>
      </c>
      <c r="BG75" s="74">
        <v>0.0</v>
      </c>
      <c r="BH75" s="95">
        <f t="shared" si="5"/>
        <v>0</v>
      </c>
      <c r="BI75" s="96" t="s">
        <v>13</v>
      </c>
    </row>
    <row r="76" ht="153.75" customHeight="1">
      <c r="B76" s="71" t="s">
        <v>576</v>
      </c>
      <c r="C76" s="72" t="s">
        <v>12</v>
      </c>
      <c r="D76" s="72" t="s">
        <v>666</v>
      </c>
      <c r="E76" s="72" t="s">
        <v>667</v>
      </c>
      <c r="F76" s="97" t="s">
        <v>701</v>
      </c>
      <c r="G76" s="72" t="s">
        <v>702</v>
      </c>
      <c r="H76" s="73" t="s">
        <v>718</v>
      </c>
      <c r="I76" s="73" t="s">
        <v>619</v>
      </c>
      <c r="J76" s="73" t="s">
        <v>719</v>
      </c>
      <c r="K76" s="74">
        <v>1.0</v>
      </c>
      <c r="L76" s="74">
        <v>0.0</v>
      </c>
      <c r="M76" s="75" t="s">
        <v>78</v>
      </c>
      <c r="N76" s="76" t="s">
        <v>720</v>
      </c>
      <c r="O76" s="76" t="s">
        <v>12</v>
      </c>
      <c r="P76" s="77" t="s">
        <v>721</v>
      </c>
      <c r="Q76" s="76" t="s">
        <v>722</v>
      </c>
      <c r="R76" s="76" t="s">
        <v>723</v>
      </c>
      <c r="S76" s="75" t="s">
        <v>13</v>
      </c>
      <c r="T76" s="75" t="s">
        <v>78</v>
      </c>
      <c r="U76" s="75" t="s">
        <v>84</v>
      </c>
      <c r="V76" s="99" t="s">
        <v>13</v>
      </c>
      <c r="W76" s="75" t="s">
        <v>84</v>
      </c>
      <c r="X76" s="75" t="s">
        <v>13</v>
      </c>
      <c r="Y76" s="78" t="s">
        <v>12</v>
      </c>
      <c r="Z76" s="78" t="s">
        <v>12</v>
      </c>
      <c r="AA76" s="78" t="s">
        <v>12</v>
      </c>
      <c r="AB76" s="79" t="s">
        <v>12</v>
      </c>
      <c r="AC76" s="80">
        <v>0.0</v>
      </c>
      <c r="AD76" s="81">
        <f t="shared" si="1"/>
        <v>0</v>
      </c>
      <c r="AE76" s="82" t="s">
        <v>12</v>
      </c>
      <c r="AF76" s="82" t="s">
        <v>12</v>
      </c>
      <c r="AG76" s="82" t="s">
        <v>12</v>
      </c>
      <c r="AH76" s="79" t="s">
        <v>12</v>
      </c>
      <c r="AI76" s="83">
        <v>0.0</v>
      </c>
      <c r="AJ76" s="84">
        <f t="shared" si="2"/>
        <v>0</v>
      </c>
      <c r="AK76" s="85" t="s">
        <v>12</v>
      </c>
      <c r="AL76" s="85" t="s">
        <v>12</v>
      </c>
      <c r="AM76" s="85" t="s">
        <v>12</v>
      </c>
      <c r="AN76" s="79" t="s">
        <v>12</v>
      </c>
      <c r="AO76" s="86">
        <v>0.0</v>
      </c>
      <c r="AP76" s="87">
        <f t="shared" si="3"/>
        <v>0</v>
      </c>
      <c r="AQ76" s="88" t="s">
        <v>724</v>
      </c>
      <c r="AR76" s="88">
        <v>5.0</v>
      </c>
      <c r="AS76" s="88">
        <v>1007.0</v>
      </c>
      <c r="AT76" s="79" t="s">
        <v>725</v>
      </c>
      <c r="AU76" s="89">
        <v>0.0</v>
      </c>
      <c r="AV76" s="90">
        <f t="shared" si="4"/>
        <v>0</v>
      </c>
      <c r="AW76" s="91"/>
      <c r="AX76" s="93" t="s">
        <v>12</v>
      </c>
      <c r="AY76" s="93" t="s">
        <v>12</v>
      </c>
      <c r="AZ76" s="93" t="s">
        <v>12</v>
      </c>
      <c r="BA76" s="94" t="s">
        <v>12</v>
      </c>
      <c r="BB76" s="94" t="s">
        <v>12</v>
      </c>
      <c r="BC76" s="94" t="s">
        <v>12</v>
      </c>
      <c r="BD76" s="94" t="s">
        <v>12</v>
      </c>
      <c r="BE76" s="94" t="s">
        <v>12</v>
      </c>
      <c r="BF76" s="94" t="s">
        <v>12</v>
      </c>
      <c r="BG76" s="74">
        <v>0.0</v>
      </c>
      <c r="BH76" s="95">
        <f t="shared" si="5"/>
        <v>0</v>
      </c>
      <c r="BI76" s="96" t="s">
        <v>13</v>
      </c>
    </row>
    <row r="77" ht="153.75" customHeight="1">
      <c r="B77" s="71" t="s">
        <v>576</v>
      </c>
      <c r="C77" s="72" t="s">
        <v>12</v>
      </c>
      <c r="D77" s="72" t="s">
        <v>666</v>
      </c>
      <c r="E77" s="72" t="s">
        <v>667</v>
      </c>
      <c r="F77" s="97" t="s">
        <v>12</v>
      </c>
      <c r="G77" s="72" t="s">
        <v>12</v>
      </c>
      <c r="H77" s="73" t="s">
        <v>726</v>
      </c>
      <c r="I77" s="73" t="s">
        <v>495</v>
      </c>
      <c r="J77" s="73" t="s">
        <v>727</v>
      </c>
      <c r="K77" s="74">
        <v>1.0</v>
      </c>
      <c r="L77" s="74">
        <v>0.0</v>
      </c>
      <c r="M77" s="75" t="s">
        <v>136</v>
      </c>
      <c r="N77" s="76" t="s">
        <v>12</v>
      </c>
      <c r="O77" s="76" t="s">
        <v>12</v>
      </c>
      <c r="P77" s="77" t="s">
        <v>728</v>
      </c>
      <c r="Q77" s="76" t="s">
        <v>729</v>
      </c>
      <c r="R77" s="76" t="s">
        <v>730</v>
      </c>
      <c r="S77" s="75" t="s">
        <v>13</v>
      </c>
      <c r="T77" s="75" t="s">
        <v>414</v>
      </c>
      <c r="U77" s="75" t="s">
        <v>84</v>
      </c>
      <c r="V77" s="99" t="s">
        <v>13</v>
      </c>
      <c r="W77" s="75" t="s">
        <v>415</v>
      </c>
      <c r="X77" s="75" t="s">
        <v>13</v>
      </c>
      <c r="Y77" s="78" t="s">
        <v>12</v>
      </c>
      <c r="Z77" s="78" t="s">
        <v>12</v>
      </c>
      <c r="AA77" s="78" t="s">
        <v>12</v>
      </c>
      <c r="AB77" s="79" t="s">
        <v>12</v>
      </c>
      <c r="AC77" s="80">
        <v>0.0</v>
      </c>
      <c r="AD77" s="81">
        <f t="shared" si="1"/>
        <v>0</v>
      </c>
      <c r="AE77" s="82" t="s">
        <v>12</v>
      </c>
      <c r="AF77" s="82" t="s">
        <v>12</v>
      </c>
      <c r="AG77" s="82" t="s">
        <v>12</v>
      </c>
      <c r="AH77" s="79" t="s">
        <v>12</v>
      </c>
      <c r="AI77" s="83">
        <v>0.0</v>
      </c>
      <c r="AJ77" s="84">
        <f t="shared" si="2"/>
        <v>0</v>
      </c>
      <c r="AK77" s="85" t="s">
        <v>12</v>
      </c>
      <c r="AL77" s="85" t="s">
        <v>12</v>
      </c>
      <c r="AM77" s="85" t="s">
        <v>12</v>
      </c>
      <c r="AN77" s="79" t="s">
        <v>12</v>
      </c>
      <c r="AO77" s="86">
        <v>0.0</v>
      </c>
      <c r="AP77" s="87">
        <f t="shared" si="3"/>
        <v>0</v>
      </c>
      <c r="AQ77" s="88" t="s">
        <v>12</v>
      </c>
      <c r="AR77" s="88" t="s">
        <v>12</v>
      </c>
      <c r="AS77" s="88" t="s">
        <v>12</v>
      </c>
      <c r="AT77" s="79" t="s">
        <v>12</v>
      </c>
      <c r="AU77" s="89">
        <v>0.0</v>
      </c>
      <c r="AV77" s="90">
        <f t="shared" si="4"/>
        <v>0</v>
      </c>
      <c r="AW77" s="91"/>
      <c r="AX77" s="93" t="s">
        <v>12</v>
      </c>
      <c r="AY77" s="93" t="s">
        <v>12</v>
      </c>
      <c r="AZ77" s="93" t="s">
        <v>12</v>
      </c>
      <c r="BA77" s="94" t="s">
        <v>12</v>
      </c>
      <c r="BB77" s="94" t="s">
        <v>12</v>
      </c>
      <c r="BC77" s="94" t="s">
        <v>12</v>
      </c>
      <c r="BD77" s="94" t="s">
        <v>12</v>
      </c>
      <c r="BE77" s="94" t="s">
        <v>12</v>
      </c>
      <c r="BF77" s="94" t="s">
        <v>12</v>
      </c>
      <c r="BG77" s="74">
        <v>0.0</v>
      </c>
      <c r="BH77" s="95">
        <f t="shared" si="5"/>
        <v>0</v>
      </c>
      <c r="BI77" s="96" t="s">
        <v>84</v>
      </c>
    </row>
    <row r="78" ht="153.75" customHeight="1">
      <c r="B78" s="71" t="s">
        <v>576</v>
      </c>
      <c r="C78" s="72" t="s">
        <v>12</v>
      </c>
      <c r="D78" s="72" t="s">
        <v>731</v>
      </c>
      <c r="E78" s="72" t="s">
        <v>732</v>
      </c>
      <c r="F78" s="72" t="s">
        <v>12</v>
      </c>
      <c r="G78" s="72" t="s">
        <v>12</v>
      </c>
      <c r="H78" s="73" t="s">
        <v>733</v>
      </c>
      <c r="I78" s="73" t="s">
        <v>734</v>
      </c>
      <c r="J78" s="73" t="s">
        <v>735</v>
      </c>
      <c r="K78" s="74">
        <v>1.0</v>
      </c>
      <c r="L78" s="74">
        <v>0.0</v>
      </c>
      <c r="M78" s="75" t="s">
        <v>136</v>
      </c>
      <c r="N78" s="76" t="s">
        <v>12</v>
      </c>
      <c r="O78" s="76" t="s">
        <v>736</v>
      </c>
      <c r="P78" s="77" t="s">
        <v>737</v>
      </c>
      <c r="Q78" s="76" t="s">
        <v>100</v>
      </c>
      <c r="R78" s="76" t="s">
        <v>738</v>
      </c>
      <c r="S78" s="75" t="s">
        <v>13</v>
      </c>
      <c r="T78" s="75" t="s">
        <v>78</v>
      </c>
      <c r="U78" s="75" t="s">
        <v>84</v>
      </c>
      <c r="V78" s="99" t="s">
        <v>13</v>
      </c>
      <c r="W78" s="75" t="s">
        <v>84</v>
      </c>
      <c r="X78" s="75" t="s">
        <v>13</v>
      </c>
      <c r="Y78" s="78">
        <v>254.0</v>
      </c>
      <c r="Z78" s="78">
        <v>1.0</v>
      </c>
      <c r="AA78" s="78">
        <v>2.0</v>
      </c>
      <c r="AB78" s="79" t="s">
        <v>12</v>
      </c>
      <c r="AC78" s="80">
        <v>0.0</v>
      </c>
      <c r="AD78" s="81">
        <f t="shared" si="1"/>
        <v>0</v>
      </c>
      <c r="AE78" s="82">
        <v>254.0</v>
      </c>
      <c r="AF78" s="82">
        <v>1.0</v>
      </c>
      <c r="AG78" s="82">
        <v>2.0</v>
      </c>
      <c r="AH78" s="79" t="s">
        <v>12</v>
      </c>
      <c r="AI78" s="83">
        <v>0.0</v>
      </c>
      <c r="AJ78" s="84">
        <f t="shared" si="2"/>
        <v>0</v>
      </c>
      <c r="AK78" s="85">
        <v>254.0</v>
      </c>
      <c r="AL78" s="85">
        <v>1.0</v>
      </c>
      <c r="AM78" s="85">
        <v>4.0</v>
      </c>
      <c r="AN78" s="79" t="s">
        <v>12</v>
      </c>
      <c r="AO78" s="86">
        <v>0.0</v>
      </c>
      <c r="AP78" s="87">
        <f t="shared" si="3"/>
        <v>0</v>
      </c>
      <c r="AQ78" s="88" t="s">
        <v>739</v>
      </c>
      <c r="AR78" s="88">
        <v>3.0</v>
      </c>
      <c r="AS78" s="88">
        <v>10.0</v>
      </c>
      <c r="AT78" s="79" t="s">
        <v>105</v>
      </c>
      <c r="AU78" s="89">
        <v>0.0</v>
      </c>
      <c r="AV78" s="90">
        <f t="shared" si="4"/>
        <v>0</v>
      </c>
      <c r="AW78" s="91"/>
      <c r="AX78" s="93" t="s">
        <v>12</v>
      </c>
      <c r="AY78" s="93" t="s">
        <v>12</v>
      </c>
      <c r="AZ78" s="93" t="s">
        <v>12</v>
      </c>
      <c r="BA78" s="94" t="s">
        <v>12</v>
      </c>
      <c r="BB78" s="94" t="s">
        <v>12</v>
      </c>
      <c r="BC78" s="94" t="s">
        <v>12</v>
      </c>
      <c r="BD78" s="94" t="s">
        <v>12</v>
      </c>
      <c r="BE78" s="94" t="s">
        <v>12</v>
      </c>
      <c r="BF78" s="94" t="s">
        <v>12</v>
      </c>
      <c r="BG78" s="74">
        <v>0.0</v>
      </c>
      <c r="BH78" s="95">
        <f t="shared" si="5"/>
        <v>0</v>
      </c>
      <c r="BI78" s="96" t="s">
        <v>84</v>
      </c>
    </row>
    <row r="79" ht="153.75" customHeight="1">
      <c r="B79" s="71" t="s">
        <v>576</v>
      </c>
      <c r="C79" s="72" t="s">
        <v>12</v>
      </c>
      <c r="D79" s="72" t="s">
        <v>740</v>
      </c>
      <c r="E79" s="72" t="s">
        <v>741</v>
      </c>
      <c r="F79" s="97" t="s">
        <v>742</v>
      </c>
      <c r="G79" s="72" t="s">
        <v>743</v>
      </c>
      <c r="H79" s="73" t="s">
        <v>744</v>
      </c>
      <c r="I79" s="73" t="s">
        <v>569</v>
      </c>
      <c r="J79" s="73" t="s">
        <v>745</v>
      </c>
      <c r="K79" s="74">
        <v>1.0</v>
      </c>
      <c r="L79" s="74">
        <v>0.0</v>
      </c>
      <c r="M79" s="75" t="s">
        <v>136</v>
      </c>
      <c r="N79" s="76" t="s">
        <v>746</v>
      </c>
      <c r="O79" s="106" t="s">
        <v>744</v>
      </c>
      <c r="P79" s="77" t="s">
        <v>747</v>
      </c>
      <c r="Q79" s="76" t="s">
        <v>140</v>
      </c>
      <c r="R79" s="107"/>
      <c r="S79" s="75" t="s">
        <v>13</v>
      </c>
      <c r="T79" s="75" t="s">
        <v>78</v>
      </c>
      <c r="U79" s="75" t="s">
        <v>84</v>
      </c>
      <c r="V79" s="99" t="s">
        <v>13</v>
      </c>
      <c r="W79" s="75" t="s">
        <v>84</v>
      </c>
      <c r="X79" s="75" t="s">
        <v>13</v>
      </c>
      <c r="Y79" s="78" t="s">
        <v>12</v>
      </c>
      <c r="Z79" s="78" t="s">
        <v>12</v>
      </c>
      <c r="AA79" s="78" t="s">
        <v>12</v>
      </c>
      <c r="AB79" s="79" t="s">
        <v>12</v>
      </c>
      <c r="AC79" s="80">
        <v>0.0</v>
      </c>
      <c r="AD79" s="81">
        <f t="shared" si="1"/>
        <v>0</v>
      </c>
      <c r="AE79" s="82" t="s">
        <v>12</v>
      </c>
      <c r="AF79" s="82" t="s">
        <v>12</v>
      </c>
      <c r="AG79" s="82" t="s">
        <v>12</v>
      </c>
      <c r="AH79" s="79" t="s">
        <v>12</v>
      </c>
      <c r="AI79" s="83">
        <v>0.0</v>
      </c>
      <c r="AJ79" s="84">
        <f t="shared" si="2"/>
        <v>0</v>
      </c>
      <c r="AK79" s="85" t="s">
        <v>12</v>
      </c>
      <c r="AL79" s="85" t="s">
        <v>12</v>
      </c>
      <c r="AM79" s="85" t="s">
        <v>12</v>
      </c>
      <c r="AN79" s="79" t="s">
        <v>12</v>
      </c>
      <c r="AO79" s="86">
        <v>0.0</v>
      </c>
      <c r="AP79" s="87">
        <f t="shared" si="3"/>
        <v>0</v>
      </c>
      <c r="AQ79" s="88" t="s">
        <v>105</v>
      </c>
      <c r="AR79" s="88">
        <v>2.0</v>
      </c>
      <c r="AS79" s="88">
        <v>2.0</v>
      </c>
      <c r="AT79" s="79" t="s">
        <v>105</v>
      </c>
      <c r="AU79" s="89">
        <v>0.0</v>
      </c>
      <c r="AV79" s="90">
        <f t="shared" si="4"/>
        <v>0</v>
      </c>
      <c r="AW79" s="91"/>
      <c r="AX79" s="93" t="s">
        <v>12</v>
      </c>
      <c r="AY79" s="93" t="s">
        <v>12</v>
      </c>
      <c r="AZ79" s="93" t="s">
        <v>12</v>
      </c>
      <c r="BA79" s="94" t="s">
        <v>12</v>
      </c>
      <c r="BB79" s="94" t="s">
        <v>12</v>
      </c>
      <c r="BC79" s="94" t="s">
        <v>12</v>
      </c>
      <c r="BD79" s="94" t="s">
        <v>12</v>
      </c>
      <c r="BE79" s="94" t="s">
        <v>12</v>
      </c>
      <c r="BF79" s="94" t="s">
        <v>12</v>
      </c>
      <c r="BG79" s="74">
        <v>0.0</v>
      </c>
      <c r="BH79" s="95">
        <f t="shared" si="5"/>
        <v>0</v>
      </c>
      <c r="BI79" s="96" t="s">
        <v>84</v>
      </c>
    </row>
    <row r="80" ht="153.75" customHeight="1">
      <c r="B80" s="71" t="s">
        <v>288</v>
      </c>
      <c r="C80" s="72" t="s">
        <v>12</v>
      </c>
      <c r="D80" s="72" t="s">
        <v>748</v>
      </c>
      <c r="E80" s="72" t="s">
        <v>749</v>
      </c>
      <c r="F80" s="97" t="s">
        <v>750</v>
      </c>
      <c r="G80" s="72" t="s">
        <v>751</v>
      </c>
      <c r="H80" s="73" t="s">
        <v>752</v>
      </c>
      <c r="I80" s="73" t="s">
        <v>753</v>
      </c>
      <c r="J80" s="73" t="s">
        <v>754</v>
      </c>
      <c r="K80" s="74">
        <v>1.0</v>
      </c>
      <c r="L80" s="74">
        <v>0.0</v>
      </c>
      <c r="M80" s="75" t="s">
        <v>78</v>
      </c>
      <c r="N80" s="76" t="s">
        <v>755</v>
      </c>
      <c r="O80" s="76" t="s">
        <v>756</v>
      </c>
      <c r="P80" s="77" t="s">
        <v>757</v>
      </c>
      <c r="Q80" s="76" t="s">
        <v>758</v>
      </c>
      <c r="R80" s="76" t="s">
        <v>759</v>
      </c>
      <c r="S80" s="75" t="s">
        <v>13</v>
      </c>
      <c r="T80" s="75" t="s">
        <v>78</v>
      </c>
      <c r="U80" s="75" t="s">
        <v>84</v>
      </c>
      <c r="V80" s="99" t="s">
        <v>13</v>
      </c>
      <c r="W80" s="75" t="s">
        <v>84</v>
      </c>
      <c r="X80" s="75" t="s">
        <v>13</v>
      </c>
      <c r="Y80" s="78" t="s">
        <v>12</v>
      </c>
      <c r="Z80" s="78" t="s">
        <v>12</v>
      </c>
      <c r="AA80" s="78" t="s">
        <v>12</v>
      </c>
      <c r="AB80" s="79" t="s">
        <v>12</v>
      </c>
      <c r="AC80" s="80">
        <v>0.0</v>
      </c>
      <c r="AD80" s="81">
        <f t="shared" si="1"/>
        <v>0</v>
      </c>
      <c r="AE80" s="82" t="s">
        <v>12</v>
      </c>
      <c r="AF80" s="82" t="s">
        <v>12</v>
      </c>
      <c r="AG80" s="82" t="s">
        <v>12</v>
      </c>
      <c r="AH80" s="79" t="s">
        <v>12</v>
      </c>
      <c r="AI80" s="83">
        <v>0.0</v>
      </c>
      <c r="AJ80" s="84">
        <f t="shared" si="2"/>
        <v>0</v>
      </c>
      <c r="AK80" s="85" t="s">
        <v>12</v>
      </c>
      <c r="AL80" s="85" t="s">
        <v>12</v>
      </c>
      <c r="AM80" s="85" t="s">
        <v>12</v>
      </c>
      <c r="AN80" s="79" t="s">
        <v>12</v>
      </c>
      <c r="AO80" s="86">
        <v>0.0</v>
      </c>
      <c r="AP80" s="87">
        <f t="shared" si="3"/>
        <v>0</v>
      </c>
      <c r="AQ80" s="88" t="s">
        <v>298</v>
      </c>
      <c r="AR80" s="88">
        <v>3.0</v>
      </c>
      <c r="AS80" s="88">
        <v>7.0</v>
      </c>
      <c r="AT80" s="79" t="s">
        <v>105</v>
      </c>
      <c r="AU80" s="89">
        <v>0.0</v>
      </c>
      <c r="AV80" s="90">
        <f t="shared" si="4"/>
        <v>0</v>
      </c>
      <c r="AW80" s="91"/>
      <c r="AX80" s="92">
        <v>48370.0</v>
      </c>
      <c r="AY80" s="93">
        <v>1.0</v>
      </c>
      <c r="AZ80" s="93">
        <v>20.0</v>
      </c>
      <c r="BA80" s="94" t="s">
        <v>12</v>
      </c>
      <c r="BB80" s="94" t="s">
        <v>12</v>
      </c>
      <c r="BC80" s="94" t="s">
        <v>12</v>
      </c>
      <c r="BD80" s="94" t="s">
        <v>12</v>
      </c>
      <c r="BE80" s="94" t="s">
        <v>12</v>
      </c>
      <c r="BF80" s="94" t="s">
        <v>12</v>
      </c>
      <c r="BG80" s="74">
        <v>1.0</v>
      </c>
      <c r="BH80" s="95">
        <f t="shared" si="5"/>
        <v>1</v>
      </c>
      <c r="BI80" s="96" t="s">
        <v>13</v>
      </c>
    </row>
    <row r="81" ht="153.75" customHeight="1">
      <c r="B81" s="71" t="s">
        <v>288</v>
      </c>
      <c r="C81" s="72" t="s">
        <v>12</v>
      </c>
      <c r="D81" s="72" t="s">
        <v>760</v>
      </c>
      <c r="E81" s="72" t="s">
        <v>761</v>
      </c>
      <c r="F81" s="97" t="s">
        <v>12</v>
      </c>
      <c r="G81" s="72" t="s">
        <v>12</v>
      </c>
      <c r="H81" s="73" t="s">
        <v>762</v>
      </c>
      <c r="I81" s="73" t="s">
        <v>763</v>
      </c>
      <c r="J81" s="73" t="s">
        <v>764</v>
      </c>
      <c r="K81" s="74">
        <v>1.0</v>
      </c>
      <c r="L81" s="74">
        <v>1.0</v>
      </c>
      <c r="M81" s="75" t="s">
        <v>136</v>
      </c>
      <c r="N81" s="76" t="s">
        <v>765</v>
      </c>
      <c r="O81" s="76" t="s">
        <v>756</v>
      </c>
      <c r="P81" s="77" t="s">
        <v>766</v>
      </c>
      <c r="Q81" s="76" t="s">
        <v>767</v>
      </c>
      <c r="R81" s="76" t="s">
        <v>768</v>
      </c>
      <c r="S81" s="75" t="s">
        <v>13</v>
      </c>
      <c r="T81" s="75" t="s">
        <v>769</v>
      </c>
      <c r="U81" s="75" t="s">
        <v>770</v>
      </c>
      <c r="V81" s="99" t="s">
        <v>13</v>
      </c>
      <c r="W81" s="75" t="s">
        <v>84</v>
      </c>
      <c r="X81" s="75" t="s">
        <v>13</v>
      </c>
      <c r="Y81" s="78" t="s">
        <v>12</v>
      </c>
      <c r="Z81" s="78" t="s">
        <v>12</v>
      </c>
      <c r="AA81" s="78" t="s">
        <v>12</v>
      </c>
      <c r="AB81" s="79" t="s">
        <v>12</v>
      </c>
      <c r="AC81" s="80">
        <v>0.0</v>
      </c>
      <c r="AD81" s="81">
        <f t="shared" si="1"/>
        <v>0</v>
      </c>
      <c r="AE81" s="140" t="s">
        <v>771</v>
      </c>
      <c r="AF81" s="82">
        <v>2.0</v>
      </c>
      <c r="AG81" s="82">
        <v>2.0</v>
      </c>
      <c r="AH81" s="79" t="s">
        <v>12</v>
      </c>
      <c r="AI81" s="83">
        <v>0.0</v>
      </c>
      <c r="AJ81" s="84">
        <f t="shared" si="2"/>
        <v>0</v>
      </c>
      <c r="AK81" s="141" t="s">
        <v>771</v>
      </c>
      <c r="AL81" s="85">
        <v>2.0</v>
      </c>
      <c r="AM81" s="85">
        <v>2.0</v>
      </c>
      <c r="AN81" s="79" t="s">
        <v>12</v>
      </c>
      <c r="AO81" s="86">
        <v>0.0</v>
      </c>
      <c r="AP81" s="87">
        <f t="shared" si="3"/>
        <v>0</v>
      </c>
      <c r="AQ81" s="88" t="s">
        <v>772</v>
      </c>
      <c r="AR81" s="88">
        <v>4.0</v>
      </c>
      <c r="AS81" s="88">
        <v>4.0</v>
      </c>
      <c r="AT81" s="79" t="s">
        <v>105</v>
      </c>
      <c r="AU81" s="89">
        <v>0.0</v>
      </c>
      <c r="AV81" s="90">
        <f t="shared" si="4"/>
        <v>0</v>
      </c>
      <c r="AW81" s="91"/>
      <c r="AX81" s="142">
        <v>52169.0</v>
      </c>
      <c r="AY81" s="93">
        <v>1.0</v>
      </c>
      <c r="AZ81" s="93">
        <v>2.0</v>
      </c>
      <c r="BA81" s="94" t="s">
        <v>12</v>
      </c>
      <c r="BB81" s="94" t="s">
        <v>12</v>
      </c>
      <c r="BC81" s="94" t="s">
        <v>12</v>
      </c>
      <c r="BD81" s="94" t="s">
        <v>12</v>
      </c>
      <c r="BE81" s="94" t="s">
        <v>12</v>
      </c>
      <c r="BF81" s="94" t="s">
        <v>12</v>
      </c>
      <c r="BG81" s="74">
        <v>0.0</v>
      </c>
      <c r="BH81" s="95">
        <f t="shared" si="5"/>
        <v>0</v>
      </c>
      <c r="BI81" s="96" t="s">
        <v>84</v>
      </c>
    </row>
    <row r="82" ht="197.25" customHeight="1">
      <c r="B82" s="71" t="s">
        <v>288</v>
      </c>
      <c r="C82" s="72" t="s">
        <v>12</v>
      </c>
      <c r="D82" s="72" t="s">
        <v>773</v>
      </c>
      <c r="E82" s="72" t="s">
        <v>774</v>
      </c>
      <c r="F82" s="97" t="s">
        <v>12</v>
      </c>
      <c r="G82" s="72" t="s">
        <v>12</v>
      </c>
      <c r="H82" s="73" t="s">
        <v>775</v>
      </c>
      <c r="I82" s="73" t="s">
        <v>776</v>
      </c>
      <c r="J82" s="73" t="s">
        <v>777</v>
      </c>
      <c r="K82" s="74">
        <v>1.0</v>
      </c>
      <c r="L82" s="74">
        <v>0.0</v>
      </c>
      <c r="M82" s="75" t="s">
        <v>310</v>
      </c>
      <c r="N82" s="76" t="s">
        <v>778</v>
      </c>
      <c r="O82" s="76" t="s">
        <v>12</v>
      </c>
      <c r="P82" s="77" t="s">
        <v>779</v>
      </c>
      <c r="Q82" s="76" t="s">
        <v>780</v>
      </c>
      <c r="R82" s="76" t="s">
        <v>781</v>
      </c>
      <c r="S82" s="75" t="s">
        <v>13</v>
      </c>
      <c r="T82" s="75" t="s">
        <v>78</v>
      </c>
      <c r="U82" s="75" t="s">
        <v>84</v>
      </c>
      <c r="V82" s="99" t="s">
        <v>13</v>
      </c>
      <c r="W82" s="75" t="s">
        <v>84</v>
      </c>
      <c r="X82" s="75" t="s">
        <v>13</v>
      </c>
      <c r="Y82" s="78" t="s">
        <v>12</v>
      </c>
      <c r="Z82" s="78" t="s">
        <v>12</v>
      </c>
      <c r="AA82" s="78" t="s">
        <v>12</v>
      </c>
      <c r="AB82" s="79" t="s">
        <v>12</v>
      </c>
      <c r="AC82" s="80">
        <v>0.0</v>
      </c>
      <c r="AD82" s="81">
        <f t="shared" si="1"/>
        <v>0</v>
      </c>
      <c r="AE82" s="103" t="s">
        <v>782</v>
      </c>
      <c r="AF82" s="82">
        <v>3.0</v>
      </c>
      <c r="AG82" s="82">
        <v>12.0</v>
      </c>
      <c r="AH82" s="79" t="s">
        <v>12</v>
      </c>
      <c r="AI82" s="83">
        <v>1.0</v>
      </c>
      <c r="AJ82" s="84">
        <f t="shared" si="2"/>
        <v>1</v>
      </c>
      <c r="AK82" s="85" t="s">
        <v>783</v>
      </c>
      <c r="AL82" s="85">
        <v>4.0</v>
      </c>
      <c r="AM82" s="85">
        <v>13.0</v>
      </c>
      <c r="AN82" s="79" t="s">
        <v>12</v>
      </c>
      <c r="AO82" s="86">
        <v>1.0</v>
      </c>
      <c r="AP82" s="87">
        <f t="shared" si="3"/>
        <v>1</v>
      </c>
      <c r="AQ82" s="88" t="s">
        <v>784</v>
      </c>
      <c r="AR82" s="88">
        <v>9.0</v>
      </c>
      <c r="AS82" s="88">
        <v>38.0</v>
      </c>
      <c r="AT82" s="79" t="s">
        <v>785</v>
      </c>
      <c r="AU82" s="89">
        <v>1.0</v>
      </c>
      <c r="AV82" s="90">
        <f t="shared" si="4"/>
        <v>1</v>
      </c>
      <c r="AW82" s="91"/>
      <c r="AX82" s="92">
        <v>52169.0</v>
      </c>
      <c r="AY82" s="93">
        <v>1.0</v>
      </c>
      <c r="AZ82" s="93">
        <v>4.0</v>
      </c>
      <c r="BA82" s="94" t="s">
        <v>12</v>
      </c>
      <c r="BB82" s="94" t="s">
        <v>12</v>
      </c>
      <c r="BC82" s="94" t="s">
        <v>12</v>
      </c>
      <c r="BD82" s="94" t="s">
        <v>12</v>
      </c>
      <c r="BE82" s="94" t="s">
        <v>12</v>
      </c>
      <c r="BF82" s="94" t="s">
        <v>12</v>
      </c>
      <c r="BG82" s="74">
        <v>1.0</v>
      </c>
      <c r="BH82" s="95">
        <f t="shared" si="5"/>
        <v>1</v>
      </c>
      <c r="BI82" s="96" t="s">
        <v>13</v>
      </c>
    </row>
    <row r="83" ht="177.75" customHeight="1">
      <c r="B83" s="71" t="s">
        <v>288</v>
      </c>
      <c r="C83" s="72" t="s">
        <v>12</v>
      </c>
      <c r="D83" s="72" t="s">
        <v>786</v>
      </c>
      <c r="E83" s="72" t="s">
        <v>787</v>
      </c>
      <c r="F83" s="97" t="s">
        <v>788</v>
      </c>
      <c r="G83" s="72" t="s">
        <v>789</v>
      </c>
      <c r="H83" s="73" t="s">
        <v>790</v>
      </c>
      <c r="I83" s="73" t="s">
        <v>791</v>
      </c>
      <c r="J83" s="73" t="s">
        <v>792</v>
      </c>
      <c r="K83" s="74">
        <v>1.0</v>
      </c>
      <c r="L83" s="74">
        <v>1.0</v>
      </c>
      <c r="M83" s="75" t="s">
        <v>136</v>
      </c>
      <c r="N83" s="76" t="s">
        <v>793</v>
      </c>
      <c r="O83" s="76" t="s">
        <v>12</v>
      </c>
      <c r="P83" s="77" t="s">
        <v>794</v>
      </c>
      <c r="Q83" s="76" t="s">
        <v>795</v>
      </c>
      <c r="R83" s="76" t="s">
        <v>796</v>
      </c>
      <c r="S83" s="75" t="s">
        <v>13</v>
      </c>
      <c r="T83" s="75" t="s">
        <v>78</v>
      </c>
      <c r="U83" s="75" t="s">
        <v>797</v>
      </c>
      <c r="V83" s="99" t="s">
        <v>13</v>
      </c>
      <c r="W83" s="75" t="s">
        <v>84</v>
      </c>
      <c r="X83" s="75" t="s">
        <v>13</v>
      </c>
      <c r="Y83" s="78" t="s">
        <v>12</v>
      </c>
      <c r="Z83" s="78" t="s">
        <v>12</v>
      </c>
      <c r="AA83" s="78" t="s">
        <v>12</v>
      </c>
      <c r="AB83" s="79" t="s">
        <v>12</v>
      </c>
      <c r="AC83" s="80">
        <v>0.0</v>
      </c>
      <c r="AD83" s="81">
        <f t="shared" si="1"/>
        <v>0</v>
      </c>
      <c r="AE83" s="140" t="s">
        <v>771</v>
      </c>
      <c r="AF83" s="82">
        <v>2.0</v>
      </c>
      <c r="AG83" s="82">
        <v>2.0</v>
      </c>
      <c r="AH83" s="79" t="s">
        <v>12</v>
      </c>
      <c r="AI83" s="83">
        <v>0.0</v>
      </c>
      <c r="AJ83" s="84">
        <f t="shared" si="2"/>
        <v>0</v>
      </c>
      <c r="AK83" s="141" t="s">
        <v>771</v>
      </c>
      <c r="AL83" s="85">
        <v>2.0</v>
      </c>
      <c r="AM83" s="85">
        <v>2.0</v>
      </c>
      <c r="AN83" s="79" t="s">
        <v>12</v>
      </c>
      <c r="AO83" s="86">
        <v>0.0</v>
      </c>
      <c r="AP83" s="87">
        <f t="shared" si="3"/>
        <v>0</v>
      </c>
      <c r="AQ83" s="88" t="s">
        <v>798</v>
      </c>
      <c r="AR83" s="88">
        <v>5.0</v>
      </c>
      <c r="AS83" s="88">
        <v>6.0</v>
      </c>
      <c r="AT83" s="79" t="s">
        <v>105</v>
      </c>
      <c r="AU83" s="89">
        <v>0.0</v>
      </c>
      <c r="AV83" s="90">
        <f t="shared" si="4"/>
        <v>0</v>
      </c>
      <c r="AW83" s="91"/>
      <c r="AX83" s="142">
        <v>52169.0</v>
      </c>
      <c r="AY83" s="93">
        <v>1.0</v>
      </c>
      <c r="AZ83" s="93">
        <v>2.0</v>
      </c>
      <c r="BA83" s="94" t="s">
        <v>12</v>
      </c>
      <c r="BB83" s="94" t="s">
        <v>12</v>
      </c>
      <c r="BC83" s="94" t="s">
        <v>12</v>
      </c>
      <c r="BD83" s="94" t="s">
        <v>12</v>
      </c>
      <c r="BE83" s="94" t="s">
        <v>12</v>
      </c>
      <c r="BF83" s="94" t="s">
        <v>12</v>
      </c>
      <c r="BG83" s="74">
        <v>0.0</v>
      </c>
      <c r="BH83" s="95">
        <f t="shared" si="5"/>
        <v>0</v>
      </c>
      <c r="BI83" s="96" t="s">
        <v>84</v>
      </c>
    </row>
    <row r="84" ht="177.75" customHeight="1">
      <c r="B84" s="71" t="s">
        <v>288</v>
      </c>
      <c r="C84" s="72" t="s">
        <v>12</v>
      </c>
      <c r="D84" s="72" t="s">
        <v>799</v>
      </c>
      <c r="E84" s="72" t="s">
        <v>800</v>
      </c>
      <c r="F84" s="97" t="s">
        <v>801</v>
      </c>
      <c r="G84" s="72" t="s">
        <v>802</v>
      </c>
      <c r="H84" s="73" t="s">
        <v>803</v>
      </c>
      <c r="I84" s="73" t="s">
        <v>776</v>
      </c>
      <c r="J84" s="73" t="s">
        <v>804</v>
      </c>
      <c r="K84" s="74">
        <v>1.0</v>
      </c>
      <c r="L84" s="74">
        <v>1.0</v>
      </c>
      <c r="M84" s="75" t="s">
        <v>136</v>
      </c>
      <c r="N84" s="76" t="s">
        <v>805</v>
      </c>
      <c r="O84" s="76" t="s">
        <v>12</v>
      </c>
      <c r="P84" s="77" t="s">
        <v>806</v>
      </c>
      <c r="Q84" s="76" t="s">
        <v>807</v>
      </c>
      <c r="R84" s="76" t="s">
        <v>808</v>
      </c>
      <c r="S84" s="75" t="s">
        <v>13</v>
      </c>
      <c r="T84" s="75" t="s">
        <v>78</v>
      </c>
      <c r="U84" s="75" t="s">
        <v>797</v>
      </c>
      <c r="V84" s="99" t="s">
        <v>13</v>
      </c>
      <c r="W84" s="75" t="s">
        <v>84</v>
      </c>
      <c r="X84" s="75" t="s">
        <v>13</v>
      </c>
      <c r="Y84" s="78" t="s">
        <v>12</v>
      </c>
      <c r="Z84" s="78" t="s">
        <v>12</v>
      </c>
      <c r="AA84" s="78" t="s">
        <v>12</v>
      </c>
      <c r="AB84" s="79" t="s">
        <v>12</v>
      </c>
      <c r="AC84" s="80">
        <v>0.0</v>
      </c>
      <c r="AD84" s="81">
        <f t="shared" si="1"/>
        <v>0</v>
      </c>
      <c r="AE84" s="140" t="s">
        <v>809</v>
      </c>
      <c r="AF84" s="82">
        <v>3.0</v>
      </c>
      <c r="AG84" s="82">
        <v>4.0</v>
      </c>
      <c r="AH84" s="79" t="s">
        <v>12</v>
      </c>
      <c r="AI84" s="83">
        <v>0.0</v>
      </c>
      <c r="AJ84" s="84">
        <f t="shared" si="2"/>
        <v>0</v>
      </c>
      <c r="AK84" s="85" t="s">
        <v>810</v>
      </c>
      <c r="AL84" s="85">
        <v>4.0</v>
      </c>
      <c r="AM84" s="85">
        <v>24.0</v>
      </c>
      <c r="AN84" s="79" t="s">
        <v>12</v>
      </c>
      <c r="AO84" s="86">
        <v>0.0</v>
      </c>
      <c r="AP84" s="87">
        <f t="shared" si="3"/>
        <v>0</v>
      </c>
      <c r="AQ84" s="88" t="s">
        <v>811</v>
      </c>
      <c r="AR84" s="88">
        <v>7.0</v>
      </c>
      <c r="AS84" s="88">
        <v>30.0</v>
      </c>
      <c r="AT84" s="79" t="s">
        <v>785</v>
      </c>
      <c r="AU84" s="89">
        <v>0.0</v>
      </c>
      <c r="AV84" s="90">
        <f t="shared" si="4"/>
        <v>0</v>
      </c>
      <c r="AW84" s="91"/>
      <c r="AX84" s="142">
        <v>52169.0</v>
      </c>
      <c r="AY84" s="93">
        <v>1.0</v>
      </c>
      <c r="AZ84" s="93">
        <v>7.0</v>
      </c>
      <c r="BA84" s="94" t="s">
        <v>12</v>
      </c>
      <c r="BB84" s="94" t="s">
        <v>12</v>
      </c>
      <c r="BC84" s="94" t="s">
        <v>12</v>
      </c>
      <c r="BD84" s="94" t="s">
        <v>12</v>
      </c>
      <c r="BE84" s="94" t="s">
        <v>12</v>
      </c>
      <c r="BF84" s="94" t="s">
        <v>12</v>
      </c>
      <c r="BG84" s="74">
        <v>0.0</v>
      </c>
      <c r="BH84" s="95">
        <f t="shared" si="5"/>
        <v>0</v>
      </c>
      <c r="BI84" s="96" t="s">
        <v>84</v>
      </c>
    </row>
    <row r="85" ht="177.75" customHeight="1">
      <c r="B85" s="71" t="s">
        <v>288</v>
      </c>
      <c r="C85" s="72" t="s">
        <v>12</v>
      </c>
      <c r="D85" s="72" t="s">
        <v>812</v>
      </c>
      <c r="E85" s="72" t="s">
        <v>813</v>
      </c>
      <c r="F85" s="97" t="s">
        <v>814</v>
      </c>
      <c r="G85" s="72" t="s">
        <v>815</v>
      </c>
      <c r="H85" s="73" t="s">
        <v>816</v>
      </c>
      <c r="I85" s="73" t="s">
        <v>817</v>
      </c>
      <c r="J85" s="73" t="s">
        <v>818</v>
      </c>
      <c r="K85" s="74">
        <v>1.0</v>
      </c>
      <c r="L85" s="74">
        <v>0.0</v>
      </c>
      <c r="M85" s="75" t="s">
        <v>247</v>
      </c>
      <c r="N85" s="76" t="s">
        <v>819</v>
      </c>
      <c r="O85" s="76" t="s">
        <v>12</v>
      </c>
      <c r="P85" s="77" t="s">
        <v>820</v>
      </c>
      <c r="Q85" s="76" t="s">
        <v>821</v>
      </c>
      <c r="R85" s="76" t="s">
        <v>822</v>
      </c>
      <c r="S85" s="75" t="s">
        <v>13</v>
      </c>
      <c r="T85" s="75" t="s">
        <v>78</v>
      </c>
      <c r="U85" s="75" t="s">
        <v>84</v>
      </c>
      <c r="V85" s="99" t="s">
        <v>13</v>
      </c>
      <c r="W85" s="75" t="s">
        <v>84</v>
      </c>
      <c r="X85" s="75" t="s">
        <v>13</v>
      </c>
      <c r="Y85" s="78" t="s">
        <v>12</v>
      </c>
      <c r="Z85" s="78" t="s">
        <v>12</v>
      </c>
      <c r="AA85" s="78" t="s">
        <v>12</v>
      </c>
      <c r="AB85" s="79" t="s">
        <v>12</v>
      </c>
      <c r="AC85" s="80">
        <v>0.0</v>
      </c>
      <c r="AD85" s="81">
        <f t="shared" si="1"/>
        <v>0</v>
      </c>
      <c r="AE85" s="82" t="s">
        <v>12</v>
      </c>
      <c r="AF85" s="82" t="s">
        <v>12</v>
      </c>
      <c r="AG85" s="82" t="s">
        <v>12</v>
      </c>
      <c r="AH85" s="79" t="s">
        <v>12</v>
      </c>
      <c r="AI85" s="83">
        <v>0.0</v>
      </c>
      <c r="AJ85" s="84">
        <f t="shared" si="2"/>
        <v>0</v>
      </c>
      <c r="AK85" s="85" t="s">
        <v>12</v>
      </c>
      <c r="AL85" s="85" t="s">
        <v>12</v>
      </c>
      <c r="AM85" s="85" t="s">
        <v>12</v>
      </c>
      <c r="AN85" s="79" t="s">
        <v>12</v>
      </c>
      <c r="AO85" s="86">
        <v>0.0</v>
      </c>
      <c r="AP85" s="87">
        <f t="shared" si="3"/>
        <v>0</v>
      </c>
      <c r="AQ85" s="88" t="s">
        <v>823</v>
      </c>
      <c r="AR85" s="88">
        <v>2.0</v>
      </c>
      <c r="AS85" s="88">
        <v>2.0</v>
      </c>
      <c r="AT85" s="79" t="s">
        <v>105</v>
      </c>
      <c r="AU85" s="89">
        <v>0.0</v>
      </c>
      <c r="AV85" s="90">
        <f t="shared" si="4"/>
        <v>0</v>
      </c>
      <c r="AW85" s="91"/>
      <c r="AX85" s="93" t="s">
        <v>12</v>
      </c>
      <c r="AY85" s="93" t="s">
        <v>12</v>
      </c>
      <c r="AZ85" s="93" t="s">
        <v>12</v>
      </c>
      <c r="BA85" s="94" t="s">
        <v>12</v>
      </c>
      <c r="BB85" s="94" t="s">
        <v>12</v>
      </c>
      <c r="BC85" s="94" t="s">
        <v>12</v>
      </c>
      <c r="BD85" s="94" t="s">
        <v>12</v>
      </c>
      <c r="BE85" s="94" t="s">
        <v>12</v>
      </c>
      <c r="BF85" s="94" t="s">
        <v>12</v>
      </c>
      <c r="BG85" s="74">
        <v>0.0</v>
      </c>
      <c r="BH85" s="95">
        <f t="shared" si="5"/>
        <v>0</v>
      </c>
      <c r="BI85" s="96" t="s">
        <v>13</v>
      </c>
    </row>
    <row r="86" ht="153.75" customHeight="1">
      <c r="B86" s="71" t="s">
        <v>288</v>
      </c>
      <c r="C86" s="72" t="s">
        <v>12</v>
      </c>
      <c r="D86" s="72" t="s">
        <v>812</v>
      </c>
      <c r="E86" s="72" t="s">
        <v>813</v>
      </c>
      <c r="F86" s="97" t="s">
        <v>824</v>
      </c>
      <c r="G86" s="72" t="s">
        <v>825</v>
      </c>
      <c r="H86" s="73" t="s">
        <v>826</v>
      </c>
      <c r="I86" s="73" t="s">
        <v>827</v>
      </c>
      <c r="J86" s="73" t="s">
        <v>828</v>
      </c>
      <c r="K86" s="74">
        <v>1.0</v>
      </c>
      <c r="L86" s="74">
        <v>0.0</v>
      </c>
      <c r="M86" s="75" t="s">
        <v>136</v>
      </c>
      <c r="N86" s="76" t="s">
        <v>829</v>
      </c>
      <c r="O86" s="76" t="s">
        <v>12</v>
      </c>
      <c r="P86" s="77" t="s">
        <v>830</v>
      </c>
      <c r="Q86" s="76" t="s">
        <v>831</v>
      </c>
      <c r="R86" s="76" t="s">
        <v>832</v>
      </c>
      <c r="S86" s="75" t="s">
        <v>13</v>
      </c>
      <c r="T86" s="75" t="s">
        <v>78</v>
      </c>
      <c r="U86" s="75" t="s">
        <v>84</v>
      </c>
      <c r="V86" s="99" t="s">
        <v>13</v>
      </c>
      <c r="W86" s="75" t="s">
        <v>84</v>
      </c>
      <c r="X86" s="75" t="s">
        <v>13</v>
      </c>
      <c r="Y86" s="78" t="s">
        <v>12</v>
      </c>
      <c r="Z86" s="78" t="s">
        <v>12</v>
      </c>
      <c r="AA86" s="78" t="s">
        <v>12</v>
      </c>
      <c r="AB86" s="79" t="s">
        <v>12</v>
      </c>
      <c r="AC86" s="80">
        <v>0.0</v>
      </c>
      <c r="AD86" s="81">
        <f t="shared" si="1"/>
        <v>0</v>
      </c>
      <c r="AE86" s="82" t="s">
        <v>12</v>
      </c>
      <c r="AF86" s="82" t="s">
        <v>12</v>
      </c>
      <c r="AG86" s="82" t="s">
        <v>12</v>
      </c>
      <c r="AH86" s="79" t="s">
        <v>12</v>
      </c>
      <c r="AI86" s="83">
        <v>0.0</v>
      </c>
      <c r="AJ86" s="84">
        <f t="shared" si="2"/>
        <v>0</v>
      </c>
      <c r="AK86" s="85" t="s">
        <v>12</v>
      </c>
      <c r="AL86" s="85" t="s">
        <v>12</v>
      </c>
      <c r="AM86" s="85" t="s">
        <v>12</v>
      </c>
      <c r="AN86" s="79" t="s">
        <v>12</v>
      </c>
      <c r="AO86" s="86">
        <v>0.0</v>
      </c>
      <c r="AP86" s="87">
        <f t="shared" si="3"/>
        <v>0</v>
      </c>
      <c r="AQ86" s="88" t="s">
        <v>833</v>
      </c>
      <c r="AR86" s="88">
        <v>3.0</v>
      </c>
      <c r="AS86" s="88">
        <v>40.0</v>
      </c>
      <c r="AT86" s="79" t="s">
        <v>105</v>
      </c>
      <c r="AU86" s="89">
        <v>0.0</v>
      </c>
      <c r="AV86" s="90">
        <f t="shared" si="4"/>
        <v>0</v>
      </c>
      <c r="AW86" s="91"/>
      <c r="AX86" s="93" t="s">
        <v>12</v>
      </c>
      <c r="AY86" s="93" t="s">
        <v>12</v>
      </c>
      <c r="AZ86" s="93" t="s">
        <v>12</v>
      </c>
      <c r="BA86" s="94" t="s">
        <v>12</v>
      </c>
      <c r="BB86" s="94" t="s">
        <v>12</v>
      </c>
      <c r="BC86" s="94" t="s">
        <v>12</v>
      </c>
      <c r="BD86" s="94" t="s">
        <v>12</v>
      </c>
      <c r="BE86" s="94" t="s">
        <v>12</v>
      </c>
      <c r="BF86" s="94" t="s">
        <v>12</v>
      </c>
      <c r="BG86" s="74">
        <v>1.0</v>
      </c>
      <c r="BH86" s="95">
        <f t="shared" si="5"/>
        <v>1</v>
      </c>
      <c r="BI86" s="96" t="s">
        <v>84</v>
      </c>
    </row>
    <row r="87" ht="153.75" customHeight="1">
      <c r="B87" s="71" t="s">
        <v>288</v>
      </c>
      <c r="C87" s="72" t="s">
        <v>12</v>
      </c>
      <c r="D87" s="72" t="s">
        <v>834</v>
      </c>
      <c r="E87" s="72" t="s">
        <v>835</v>
      </c>
      <c r="F87" s="72" t="s">
        <v>12</v>
      </c>
      <c r="G87" s="72" t="s">
        <v>12</v>
      </c>
      <c r="H87" s="73" t="s">
        <v>836</v>
      </c>
      <c r="I87" s="73" t="s">
        <v>837</v>
      </c>
      <c r="J87" s="73" t="s">
        <v>838</v>
      </c>
      <c r="K87" s="74">
        <v>1.0</v>
      </c>
      <c r="L87" s="74">
        <v>0.0</v>
      </c>
      <c r="M87" s="75" t="s">
        <v>78</v>
      </c>
      <c r="N87" s="76" t="s">
        <v>839</v>
      </c>
      <c r="O87" s="76" t="s">
        <v>840</v>
      </c>
      <c r="P87" s="77" t="s">
        <v>841</v>
      </c>
      <c r="Q87" s="76" t="s">
        <v>140</v>
      </c>
      <c r="R87" s="107"/>
      <c r="S87" s="75" t="s">
        <v>13</v>
      </c>
      <c r="T87" s="75" t="s">
        <v>78</v>
      </c>
      <c r="U87" s="75" t="s">
        <v>84</v>
      </c>
      <c r="V87" s="99" t="s">
        <v>13</v>
      </c>
      <c r="W87" s="75" t="s">
        <v>84</v>
      </c>
      <c r="X87" s="75" t="s">
        <v>13</v>
      </c>
      <c r="Y87" s="78" t="s">
        <v>12</v>
      </c>
      <c r="Z87" s="78" t="s">
        <v>12</v>
      </c>
      <c r="AA87" s="78" t="s">
        <v>12</v>
      </c>
      <c r="AB87" s="79" t="s">
        <v>12</v>
      </c>
      <c r="AC87" s="80">
        <v>0.0</v>
      </c>
      <c r="AD87" s="81">
        <f t="shared" si="1"/>
        <v>0</v>
      </c>
      <c r="AE87" s="82" t="s">
        <v>12</v>
      </c>
      <c r="AF87" s="82" t="s">
        <v>12</v>
      </c>
      <c r="AG87" s="82" t="s">
        <v>12</v>
      </c>
      <c r="AH87" s="79" t="s">
        <v>12</v>
      </c>
      <c r="AI87" s="83">
        <v>0.0</v>
      </c>
      <c r="AJ87" s="84">
        <f t="shared" si="2"/>
        <v>0</v>
      </c>
      <c r="AK87" s="85" t="s">
        <v>12</v>
      </c>
      <c r="AL87" s="85" t="s">
        <v>12</v>
      </c>
      <c r="AM87" s="85" t="s">
        <v>12</v>
      </c>
      <c r="AN87" s="79" t="s">
        <v>12</v>
      </c>
      <c r="AO87" s="86">
        <v>0.0</v>
      </c>
      <c r="AP87" s="87">
        <f t="shared" si="3"/>
        <v>0</v>
      </c>
      <c r="AQ87" s="88" t="s">
        <v>842</v>
      </c>
      <c r="AR87" s="88">
        <v>3.0</v>
      </c>
      <c r="AS87" s="88">
        <v>2.0</v>
      </c>
      <c r="AT87" s="79" t="s">
        <v>105</v>
      </c>
      <c r="AU87" s="89">
        <v>1.0</v>
      </c>
      <c r="AV87" s="90">
        <f t="shared" si="4"/>
        <v>1</v>
      </c>
      <c r="AW87" s="91"/>
      <c r="AX87" s="93" t="s">
        <v>12</v>
      </c>
      <c r="AY87" s="93" t="s">
        <v>12</v>
      </c>
      <c r="AZ87" s="93" t="s">
        <v>12</v>
      </c>
      <c r="BA87" s="94" t="s">
        <v>12</v>
      </c>
      <c r="BB87" s="94" t="s">
        <v>12</v>
      </c>
      <c r="BC87" s="94" t="s">
        <v>12</v>
      </c>
      <c r="BD87" s="94" t="s">
        <v>12</v>
      </c>
      <c r="BE87" s="94" t="s">
        <v>12</v>
      </c>
      <c r="BF87" s="94" t="s">
        <v>12</v>
      </c>
      <c r="BG87" s="74">
        <v>0.0</v>
      </c>
      <c r="BH87" s="95">
        <f t="shared" si="5"/>
        <v>0</v>
      </c>
      <c r="BI87" s="96" t="s">
        <v>13</v>
      </c>
    </row>
    <row r="88" ht="153.75" customHeight="1">
      <c r="B88" s="71" t="s">
        <v>288</v>
      </c>
      <c r="C88" s="72" t="s">
        <v>12</v>
      </c>
      <c r="D88" s="72" t="s">
        <v>843</v>
      </c>
      <c r="E88" s="72" t="s">
        <v>844</v>
      </c>
      <c r="F88" s="72" t="s">
        <v>845</v>
      </c>
      <c r="G88" s="72" t="s">
        <v>846</v>
      </c>
      <c r="H88" s="73" t="s">
        <v>847</v>
      </c>
      <c r="I88" s="73" t="s">
        <v>848</v>
      </c>
      <c r="J88" s="73" t="s">
        <v>849</v>
      </c>
      <c r="K88" s="74">
        <v>1.0</v>
      </c>
      <c r="L88" s="74">
        <v>0.0</v>
      </c>
      <c r="M88" s="75" t="s">
        <v>136</v>
      </c>
      <c r="N88" s="76" t="s">
        <v>850</v>
      </c>
      <c r="O88" s="76" t="s">
        <v>851</v>
      </c>
      <c r="P88" s="77" t="s">
        <v>852</v>
      </c>
      <c r="Q88" s="76" t="s">
        <v>140</v>
      </c>
      <c r="R88" s="107"/>
      <c r="S88" s="75" t="s">
        <v>13</v>
      </c>
      <c r="T88" s="75" t="s">
        <v>78</v>
      </c>
      <c r="U88" s="75" t="s">
        <v>84</v>
      </c>
      <c r="V88" s="99" t="s">
        <v>13</v>
      </c>
      <c r="W88" s="75" t="s">
        <v>84</v>
      </c>
      <c r="X88" s="75" t="s">
        <v>13</v>
      </c>
      <c r="Y88" s="78" t="s">
        <v>12</v>
      </c>
      <c r="Z88" s="78" t="s">
        <v>12</v>
      </c>
      <c r="AA88" s="78" t="s">
        <v>12</v>
      </c>
      <c r="AB88" s="79" t="s">
        <v>12</v>
      </c>
      <c r="AC88" s="80">
        <v>0.0</v>
      </c>
      <c r="AD88" s="81">
        <f t="shared" si="1"/>
        <v>0</v>
      </c>
      <c r="AE88" s="82" t="s">
        <v>12</v>
      </c>
      <c r="AF88" s="82" t="s">
        <v>12</v>
      </c>
      <c r="AG88" s="82" t="s">
        <v>12</v>
      </c>
      <c r="AH88" s="79" t="s">
        <v>12</v>
      </c>
      <c r="AI88" s="83">
        <v>0.0</v>
      </c>
      <c r="AJ88" s="84">
        <f t="shared" si="2"/>
        <v>0</v>
      </c>
      <c r="AK88" s="85" t="s">
        <v>12</v>
      </c>
      <c r="AL88" s="85" t="s">
        <v>12</v>
      </c>
      <c r="AM88" s="85" t="s">
        <v>12</v>
      </c>
      <c r="AN88" s="79" t="s">
        <v>12</v>
      </c>
      <c r="AO88" s="86">
        <v>0.0</v>
      </c>
      <c r="AP88" s="87">
        <f t="shared" si="3"/>
        <v>0</v>
      </c>
      <c r="AQ88" s="88" t="s">
        <v>105</v>
      </c>
      <c r="AR88" s="88">
        <v>2.0</v>
      </c>
      <c r="AS88" s="88">
        <v>2.0</v>
      </c>
      <c r="AT88" s="79">
        <v>2002752.2002749</v>
      </c>
      <c r="AU88" s="89">
        <v>0.0</v>
      </c>
      <c r="AV88" s="90">
        <f t="shared" si="4"/>
        <v>0</v>
      </c>
      <c r="AW88" s="91"/>
      <c r="AX88" s="93" t="s">
        <v>12</v>
      </c>
      <c r="AY88" s="93" t="s">
        <v>12</v>
      </c>
      <c r="AZ88" s="93" t="s">
        <v>12</v>
      </c>
      <c r="BA88" s="94" t="s">
        <v>12</v>
      </c>
      <c r="BB88" s="94" t="s">
        <v>12</v>
      </c>
      <c r="BC88" s="94" t="s">
        <v>12</v>
      </c>
      <c r="BD88" s="94" t="s">
        <v>12</v>
      </c>
      <c r="BE88" s="94" t="s">
        <v>12</v>
      </c>
      <c r="BF88" s="94" t="s">
        <v>12</v>
      </c>
      <c r="BG88" s="74">
        <v>0.0</v>
      </c>
      <c r="BH88" s="95">
        <f t="shared" si="5"/>
        <v>0</v>
      </c>
      <c r="BI88" s="96" t="s">
        <v>84</v>
      </c>
    </row>
    <row r="89" ht="153.75" customHeight="1">
      <c r="B89" s="71" t="s">
        <v>288</v>
      </c>
      <c r="C89" s="72" t="s">
        <v>12</v>
      </c>
      <c r="D89" s="72" t="s">
        <v>853</v>
      </c>
      <c r="E89" s="72" t="s">
        <v>854</v>
      </c>
      <c r="F89" s="72" t="s">
        <v>12</v>
      </c>
      <c r="G89" s="72" t="s">
        <v>12</v>
      </c>
      <c r="H89" s="73" t="s">
        <v>855</v>
      </c>
      <c r="I89" s="73" t="s">
        <v>856</v>
      </c>
      <c r="J89" s="73" t="s">
        <v>857</v>
      </c>
      <c r="K89" s="74">
        <v>1.0</v>
      </c>
      <c r="L89" s="74">
        <v>0.0</v>
      </c>
      <c r="M89" s="75" t="s">
        <v>136</v>
      </c>
      <c r="N89" s="110" t="s">
        <v>858</v>
      </c>
      <c r="O89" s="76" t="s">
        <v>859</v>
      </c>
      <c r="P89" s="77" t="s">
        <v>860</v>
      </c>
      <c r="Q89" s="76" t="s">
        <v>140</v>
      </c>
      <c r="R89" s="107"/>
      <c r="S89" s="75" t="s">
        <v>13</v>
      </c>
      <c r="T89" s="75" t="s">
        <v>78</v>
      </c>
      <c r="U89" s="75" t="s">
        <v>84</v>
      </c>
      <c r="V89" s="99" t="s">
        <v>13</v>
      </c>
      <c r="W89" s="75" t="s">
        <v>84</v>
      </c>
      <c r="X89" s="75" t="s">
        <v>13</v>
      </c>
      <c r="Y89" s="78" t="s">
        <v>12</v>
      </c>
      <c r="Z89" s="78" t="s">
        <v>12</v>
      </c>
      <c r="AA89" s="78" t="s">
        <v>12</v>
      </c>
      <c r="AB89" s="79" t="s">
        <v>12</v>
      </c>
      <c r="AC89" s="80">
        <v>0.0</v>
      </c>
      <c r="AD89" s="81">
        <f t="shared" si="1"/>
        <v>0</v>
      </c>
      <c r="AE89" s="82" t="s">
        <v>12</v>
      </c>
      <c r="AF89" s="82" t="s">
        <v>12</v>
      </c>
      <c r="AG89" s="82" t="s">
        <v>12</v>
      </c>
      <c r="AH89" s="79" t="s">
        <v>12</v>
      </c>
      <c r="AI89" s="83">
        <v>0.0</v>
      </c>
      <c r="AJ89" s="84">
        <f t="shared" si="2"/>
        <v>0</v>
      </c>
      <c r="AK89" s="85" t="s">
        <v>12</v>
      </c>
      <c r="AL89" s="85" t="s">
        <v>12</v>
      </c>
      <c r="AM89" s="85" t="s">
        <v>12</v>
      </c>
      <c r="AN89" s="79" t="s">
        <v>12</v>
      </c>
      <c r="AO89" s="86">
        <v>0.0</v>
      </c>
      <c r="AP89" s="87">
        <f t="shared" si="3"/>
        <v>0</v>
      </c>
      <c r="AQ89" s="88">
        <v>2002752.2002749</v>
      </c>
      <c r="AR89" s="88">
        <v>2.0</v>
      </c>
      <c r="AS89" s="88">
        <v>2.0</v>
      </c>
      <c r="AT89" s="79">
        <v>2002752.2002749</v>
      </c>
      <c r="AU89" s="89">
        <v>0.0</v>
      </c>
      <c r="AV89" s="90">
        <f t="shared" si="4"/>
        <v>0</v>
      </c>
      <c r="AW89" s="91"/>
      <c r="AX89" s="93" t="s">
        <v>12</v>
      </c>
      <c r="AY89" s="93" t="s">
        <v>12</v>
      </c>
      <c r="AZ89" s="93" t="s">
        <v>12</v>
      </c>
      <c r="BA89" s="94" t="s">
        <v>12</v>
      </c>
      <c r="BB89" s="94" t="s">
        <v>12</v>
      </c>
      <c r="BC89" s="94" t="s">
        <v>12</v>
      </c>
      <c r="BD89" s="94" t="s">
        <v>12</v>
      </c>
      <c r="BE89" s="94" t="s">
        <v>12</v>
      </c>
      <c r="BF89" s="94" t="s">
        <v>12</v>
      </c>
      <c r="BG89" s="74">
        <v>0.0</v>
      </c>
      <c r="BH89" s="95">
        <f t="shared" si="5"/>
        <v>0</v>
      </c>
      <c r="BI89" s="96" t="s">
        <v>84</v>
      </c>
    </row>
    <row r="90" ht="153.75" customHeight="1">
      <c r="B90" s="71" t="s">
        <v>288</v>
      </c>
      <c r="C90" s="72" t="s">
        <v>12</v>
      </c>
      <c r="D90" s="72" t="s">
        <v>861</v>
      </c>
      <c r="E90" s="72" t="s">
        <v>862</v>
      </c>
      <c r="F90" s="72" t="s">
        <v>863</v>
      </c>
      <c r="G90" s="72" t="s">
        <v>864</v>
      </c>
      <c r="H90" s="73" t="s">
        <v>865</v>
      </c>
      <c r="I90" s="73" t="s">
        <v>866</v>
      </c>
      <c r="J90" s="73" t="s">
        <v>867</v>
      </c>
      <c r="K90" s="74">
        <v>1.0</v>
      </c>
      <c r="L90" s="74">
        <v>0.0</v>
      </c>
      <c r="M90" s="75" t="s">
        <v>136</v>
      </c>
      <c r="N90" s="76" t="s">
        <v>868</v>
      </c>
      <c r="O90" s="76" t="s">
        <v>869</v>
      </c>
      <c r="P90" s="77" t="s">
        <v>870</v>
      </c>
      <c r="Q90" s="76" t="s">
        <v>140</v>
      </c>
      <c r="R90" s="107"/>
      <c r="S90" s="75" t="s">
        <v>13</v>
      </c>
      <c r="T90" s="75" t="s">
        <v>78</v>
      </c>
      <c r="U90" s="75" t="s">
        <v>84</v>
      </c>
      <c r="V90" s="99" t="s">
        <v>13</v>
      </c>
      <c r="W90" s="75" t="s">
        <v>84</v>
      </c>
      <c r="X90" s="75" t="s">
        <v>13</v>
      </c>
      <c r="Y90" s="78" t="s">
        <v>871</v>
      </c>
      <c r="Z90" s="78">
        <v>4.0</v>
      </c>
      <c r="AA90" s="78">
        <v>20.0</v>
      </c>
      <c r="AB90" s="79" t="s">
        <v>12</v>
      </c>
      <c r="AC90" s="80">
        <v>0.0</v>
      </c>
      <c r="AD90" s="81">
        <f t="shared" si="1"/>
        <v>0</v>
      </c>
      <c r="AE90" s="82" t="s">
        <v>872</v>
      </c>
      <c r="AF90" s="82">
        <v>5.0</v>
      </c>
      <c r="AG90" s="82">
        <v>25.0</v>
      </c>
      <c r="AH90" s="79">
        <v>2100366.0</v>
      </c>
      <c r="AI90" s="83">
        <v>0.0</v>
      </c>
      <c r="AJ90" s="84">
        <f t="shared" si="2"/>
        <v>0</v>
      </c>
      <c r="AK90" s="85" t="s">
        <v>872</v>
      </c>
      <c r="AL90" s="85">
        <v>5.0</v>
      </c>
      <c r="AM90" s="85">
        <v>45.0</v>
      </c>
      <c r="AN90" s="79">
        <v>2100366.0</v>
      </c>
      <c r="AO90" s="86">
        <v>0.0</v>
      </c>
      <c r="AP90" s="87">
        <f t="shared" si="3"/>
        <v>0</v>
      </c>
      <c r="AQ90" s="88" t="s">
        <v>873</v>
      </c>
      <c r="AR90" s="88">
        <v>9.0</v>
      </c>
      <c r="AS90" s="88">
        <v>63.0</v>
      </c>
      <c r="AT90" s="79" t="s">
        <v>874</v>
      </c>
      <c r="AU90" s="89">
        <v>0.0</v>
      </c>
      <c r="AV90" s="90">
        <f t="shared" si="4"/>
        <v>0</v>
      </c>
      <c r="AW90" s="91"/>
      <c r="AX90" s="93" t="s">
        <v>12</v>
      </c>
      <c r="AY90" s="93" t="s">
        <v>12</v>
      </c>
      <c r="AZ90" s="93" t="s">
        <v>12</v>
      </c>
      <c r="BA90" s="94" t="s">
        <v>12</v>
      </c>
      <c r="BB90" s="94" t="s">
        <v>12</v>
      </c>
      <c r="BC90" s="94" t="s">
        <v>12</v>
      </c>
      <c r="BD90" s="94" t="s">
        <v>12</v>
      </c>
      <c r="BE90" s="94" t="s">
        <v>12</v>
      </c>
      <c r="BF90" s="94" t="s">
        <v>12</v>
      </c>
      <c r="BG90" s="74">
        <v>0.0</v>
      </c>
      <c r="BH90" s="95">
        <f t="shared" si="5"/>
        <v>0</v>
      </c>
      <c r="BI90" s="96" t="s">
        <v>84</v>
      </c>
    </row>
    <row r="91" ht="153.75" customHeight="1">
      <c r="B91" s="71" t="s">
        <v>288</v>
      </c>
      <c r="C91" s="72" t="s">
        <v>12</v>
      </c>
      <c r="D91" s="72" t="s">
        <v>875</v>
      </c>
      <c r="E91" s="72" t="s">
        <v>876</v>
      </c>
      <c r="F91" s="72" t="s">
        <v>12</v>
      </c>
      <c r="G91" s="72" t="s">
        <v>12</v>
      </c>
      <c r="H91" s="73" t="s">
        <v>877</v>
      </c>
      <c r="I91" s="73" t="s">
        <v>878</v>
      </c>
      <c r="J91" s="73" t="s">
        <v>879</v>
      </c>
      <c r="K91" s="74">
        <v>1.0</v>
      </c>
      <c r="L91" s="74">
        <v>0.0</v>
      </c>
      <c r="M91" s="143" t="s">
        <v>255</v>
      </c>
      <c r="N91" s="76" t="s">
        <v>880</v>
      </c>
      <c r="O91" s="76" t="s">
        <v>881</v>
      </c>
      <c r="P91" s="77" t="s">
        <v>882</v>
      </c>
      <c r="Q91" s="76" t="s">
        <v>140</v>
      </c>
      <c r="R91" s="107"/>
      <c r="S91" s="75" t="s">
        <v>13</v>
      </c>
      <c r="T91" s="75" t="s">
        <v>78</v>
      </c>
      <c r="U91" s="75" t="s">
        <v>84</v>
      </c>
      <c r="V91" s="99" t="s">
        <v>13</v>
      </c>
      <c r="W91" s="75" t="s">
        <v>84</v>
      </c>
      <c r="X91" s="75" t="s">
        <v>13</v>
      </c>
      <c r="Y91" s="78" t="s">
        <v>12</v>
      </c>
      <c r="Z91" s="78" t="s">
        <v>12</v>
      </c>
      <c r="AA91" s="78" t="s">
        <v>12</v>
      </c>
      <c r="AB91" s="79" t="s">
        <v>12</v>
      </c>
      <c r="AC91" s="80">
        <v>0.0</v>
      </c>
      <c r="AD91" s="81">
        <f t="shared" si="1"/>
        <v>0</v>
      </c>
      <c r="AE91" s="82" t="s">
        <v>12</v>
      </c>
      <c r="AF91" s="82" t="s">
        <v>12</v>
      </c>
      <c r="AG91" s="82" t="s">
        <v>12</v>
      </c>
      <c r="AH91" s="79" t="s">
        <v>12</v>
      </c>
      <c r="AI91" s="83">
        <v>0.0</v>
      </c>
      <c r="AJ91" s="84">
        <f t="shared" si="2"/>
        <v>0</v>
      </c>
      <c r="AK91" s="85" t="s">
        <v>12</v>
      </c>
      <c r="AL91" s="85" t="s">
        <v>12</v>
      </c>
      <c r="AM91" s="85" t="s">
        <v>12</v>
      </c>
      <c r="AN91" s="79" t="s">
        <v>12</v>
      </c>
      <c r="AO91" s="86">
        <v>0.0</v>
      </c>
      <c r="AP91" s="87">
        <f t="shared" si="3"/>
        <v>0</v>
      </c>
      <c r="AQ91" s="88" t="s">
        <v>883</v>
      </c>
      <c r="AR91" s="88">
        <v>3.0</v>
      </c>
      <c r="AS91" s="88">
        <v>7.0</v>
      </c>
      <c r="AT91" s="79" t="s">
        <v>105</v>
      </c>
      <c r="AU91" s="89">
        <v>0.0</v>
      </c>
      <c r="AV91" s="90">
        <f t="shared" si="4"/>
        <v>0</v>
      </c>
      <c r="AW91" s="91"/>
      <c r="AX91" s="92">
        <v>12449.0</v>
      </c>
      <c r="AY91" s="93">
        <v>1.0</v>
      </c>
      <c r="AZ91" s="93">
        <v>6.0</v>
      </c>
      <c r="BA91" s="94" t="s">
        <v>12</v>
      </c>
      <c r="BB91" s="94" t="s">
        <v>12</v>
      </c>
      <c r="BC91" s="94" t="s">
        <v>12</v>
      </c>
      <c r="BD91" s="94" t="s">
        <v>12</v>
      </c>
      <c r="BE91" s="94" t="s">
        <v>12</v>
      </c>
      <c r="BF91" s="94" t="s">
        <v>12</v>
      </c>
      <c r="BG91" s="74">
        <v>1.0</v>
      </c>
      <c r="BH91" s="95">
        <f t="shared" si="5"/>
        <v>1</v>
      </c>
      <c r="BI91" s="96" t="s">
        <v>13</v>
      </c>
    </row>
    <row r="92" ht="153.75" customHeight="1">
      <c r="B92" s="71" t="s">
        <v>288</v>
      </c>
      <c r="C92" s="72" t="s">
        <v>12</v>
      </c>
      <c r="D92" s="72" t="s">
        <v>884</v>
      </c>
      <c r="E92" s="72" t="s">
        <v>885</v>
      </c>
      <c r="F92" s="72" t="s">
        <v>12</v>
      </c>
      <c r="G92" s="72" t="s">
        <v>12</v>
      </c>
      <c r="H92" s="73" t="s">
        <v>886</v>
      </c>
      <c r="I92" s="73" t="s">
        <v>887</v>
      </c>
      <c r="J92" s="73" t="s">
        <v>888</v>
      </c>
      <c r="K92" s="74">
        <v>1.0</v>
      </c>
      <c r="L92" s="74">
        <v>0.0</v>
      </c>
      <c r="M92" s="75" t="s">
        <v>136</v>
      </c>
      <c r="N92" s="106" t="s">
        <v>889</v>
      </c>
      <c r="O92" s="76" t="s">
        <v>890</v>
      </c>
      <c r="P92" s="77" t="s">
        <v>891</v>
      </c>
      <c r="Q92" s="76" t="s">
        <v>140</v>
      </c>
      <c r="R92" s="107"/>
      <c r="S92" s="75" t="s">
        <v>13</v>
      </c>
      <c r="T92" s="75" t="s">
        <v>78</v>
      </c>
      <c r="U92" s="75" t="s">
        <v>84</v>
      </c>
      <c r="V92" s="99" t="s">
        <v>13</v>
      </c>
      <c r="W92" s="75" t="s">
        <v>84</v>
      </c>
      <c r="X92" s="75" t="s">
        <v>13</v>
      </c>
      <c r="Y92" s="78" t="s">
        <v>12</v>
      </c>
      <c r="Z92" s="78" t="s">
        <v>12</v>
      </c>
      <c r="AA92" s="78" t="s">
        <v>12</v>
      </c>
      <c r="AB92" s="79" t="s">
        <v>12</v>
      </c>
      <c r="AC92" s="80">
        <v>0.0</v>
      </c>
      <c r="AD92" s="81">
        <f t="shared" si="1"/>
        <v>0</v>
      </c>
      <c r="AE92" s="82" t="s">
        <v>12</v>
      </c>
      <c r="AF92" s="82" t="s">
        <v>12</v>
      </c>
      <c r="AG92" s="82" t="s">
        <v>12</v>
      </c>
      <c r="AH92" s="79" t="s">
        <v>12</v>
      </c>
      <c r="AI92" s="83">
        <v>0.0</v>
      </c>
      <c r="AJ92" s="84">
        <f t="shared" si="2"/>
        <v>0</v>
      </c>
      <c r="AK92" s="85" t="s">
        <v>12</v>
      </c>
      <c r="AL92" s="85" t="s">
        <v>12</v>
      </c>
      <c r="AM92" s="85" t="s">
        <v>12</v>
      </c>
      <c r="AN92" s="79" t="s">
        <v>12</v>
      </c>
      <c r="AO92" s="86">
        <v>0.0</v>
      </c>
      <c r="AP92" s="87">
        <f t="shared" si="3"/>
        <v>0</v>
      </c>
      <c r="AQ92" s="88">
        <v>2002752.2002749</v>
      </c>
      <c r="AR92" s="88">
        <v>2.0</v>
      </c>
      <c r="AS92" s="88">
        <v>2.0</v>
      </c>
      <c r="AT92" s="79">
        <v>2002752.2002749</v>
      </c>
      <c r="AU92" s="89">
        <v>0.0</v>
      </c>
      <c r="AV92" s="90">
        <f t="shared" si="4"/>
        <v>0</v>
      </c>
      <c r="AW92" s="91"/>
      <c r="AX92" s="93">
        <v>12449.0</v>
      </c>
      <c r="AY92" s="93">
        <v>1.0</v>
      </c>
      <c r="AZ92" s="93">
        <v>2.0</v>
      </c>
      <c r="BA92" s="94" t="s">
        <v>12</v>
      </c>
      <c r="BB92" s="94" t="s">
        <v>12</v>
      </c>
      <c r="BC92" s="94" t="s">
        <v>12</v>
      </c>
      <c r="BD92" s="94" t="s">
        <v>12</v>
      </c>
      <c r="BE92" s="94" t="s">
        <v>12</v>
      </c>
      <c r="BF92" s="94" t="s">
        <v>12</v>
      </c>
      <c r="BG92" s="74">
        <v>1.0</v>
      </c>
      <c r="BH92" s="95">
        <f t="shared" si="5"/>
        <v>1</v>
      </c>
      <c r="BI92" s="96" t="s">
        <v>84</v>
      </c>
    </row>
    <row r="93" ht="153.75" customHeight="1">
      <c r="B93" s="71" t="s">
        <v>288</v>
      </c>
      <c r="C93" s="72" t="s">
        <v>12</v>
      </c>
      <c r="D93" s="72" t="s">
        <v>892</v>
      </c>
      <c r="E93" s="72" t="s">
        <v>893</v>
      </c>
      <c r="F93" s="72" t="s">
        <v>894</v>
      </c>
      <c r="G93" s="72" t="s">
        <v>895</v>
      </c>
      <c r="H93" s="73" t="s">
        <v>896</v>
      </c>
      <c r="I93" s="73" t="s">
        <v>897</v>
      </c>
      <c r="J93" s="73" t="s">
        <v>898</v>
      </c>
      <c r="K93" s="74">
        <v>1.0</v>
      </c>
      <c r="L93" s="74">
        <v>0.0</v>
      </c>
      <c r="M93" s="75" t="s">
        <v>255</v>
      </c>
      <c r="N93" s="106" t="s">
        <v>889</v>
      </c>
      <c r="O93" s="76" t="s">
        <v>899</v>
      </c>
      <c r="P93" s="77" t="s">
        <v>900</v>
      </c>
      <c r="Q93" s="76" t="s">
        <v>140</v>
      </c>
      <c r="R93" s="107"/>
      <c r="S93" s="75" t="s">
        <v>13</v>
      </c>
      <c r="T93" s="75" t="s">
        <v>78</v>
      </c>
      <c r="U93" s="75" t="s">
        <v>84</v>
      </c>
      <c r="V93" s="99" t="s">
        <v>13</v>
      </c>
      <c r="W93" s="75" t="s">
        <v>84</v>
      </c>
      <c r="X93" s="75" t="s">
        <v>13</v>
      </c>
      <c r="Y93" s="78" t="s">
        <v>12</v>
      </c>
      <c r="Z93" s="78" t="s">
        <v>12</v>
      </c>
      <c r="AA93" s="78" t="s">
        <v>12</v>
      </c>
      <c r="AB93" s="79" t="s">
        <v>12</v>
      </c>
      <c r="AC93" s="80">
        <v>0.0</v>
      </c>
      <c r="AD93" s="81">
        <f t="shared" si="1"/>
        <v>0</v>
      </c>
      <c r="AE93" s="82" t="s">
        <v>12</v>
      </c>
      <c r="AF93" s="82" t="s">
        <v>12</v>
      </c>
      <c r="AG93" s="82" t="s">
        <v>12</v>
      </c>
      <c r="AH93" s="79" t="s">
        <v>12</v>
      </c>
      <c r="AI93" s="83">
        <v>0.0</v>
      </c>
      <c r="AJ93" s="84">
        <f t="shared" si="2"/>
        <v>0</v>
      </c>
      <c r="AK93" s="85" t="s">
        <v>12</v>
      </c>
      <c r="AL93" s="85" t="s">
        <v>12</v>
      </c>
      <c r="AM93" s="85" t="s">
        <v>12</v>
      </c>
      <c r="AN93" s="79" t="s">
        <v>12</v>
      </c>
      <c r="AO93" s="86">
        <v>0.0</v>
      </c>
      <c r="AP93" s="87">
        <f t="shared" si="3"/>
        <v>0</v>
      </c>
      <c r="AQ93" s="88">
        <v>2002752.2002749</v>
      </c>
      <c r="AR93" s="88">
        <v>2.0</v>
      </c>
      <c r="AS93" s="88">
        <v>4.0</v>
      </c>
      <c r="AT93" s="79">
        <v>2002752.2002749</v>
      </c>
      <c r="AU93" s="89">
        <v>0.0</v>
      </c>
      <c r="AV93" s="90">
        <f t="shared" si="4"/>
        <v>0</v>
      </c>
      <c r="AW93" s="91"/>
      <c r="AX93" s="93" t="s">
        <v>12</v>
      </c>
      <c r="AY93" s="93" t="s">
        <v>12</v>
      </c>
      <c r="AZ93" s="93" t="s">
        <v>12</v>
      </c>
      <c r="BA93" s="94" t="s">
        <v>12</v>
      </c>
      <c r="BB93" s="94" t="s">
        <v>12</v>
      </c>
      <c r="BC93" s="94" t="s">
        <v>12</v>
      </c>
      <c r="BD93" s="94" t="s">
        <v>12</v>
      </c>
      <c r="BE93" s="94" t="s">
        <v>12</v>
      </c>
      <c r="BF93" s="94" t="s">
        <v>12</v>
      </c>
      <c r="BG93" s="74">
        <v>0.0</v>
      </c>
      <c r="BH93" s="95">
        <f t="shared" si="5"/>
        <v>0</v>
      </c>
      <c r="BI93" s="96" t="s">
        <v>13</v>
      </c>
    </row>
    <row r="94" ht="153.75" customHeight="1">
      <c r="B94" s="71" t="s">
        <v>288</v>
      </c>
      <c r="C94" s="72" t="s">
        <v>12</v>
      </c>
      <c r="D94" s="72" t="s">
        <v>901</v>
      </c>
      <c r="E94" s="72" t="s">
        <v>902</v>
      </c>
      <c r="F94" s="72" t="s">
        <v>12</v>
      </c>
      <c r="G94" s="72" t="s">
        <v>12</v>
      </c>
      <c r="H94" s="73" t="s">
        <v>903</v>
      </c>
      <c r="I94" s="73" t="s">
        <v>904</v>
      </c>
      <c r="J94" s="73" t="s">
        <v>905</v>
      </c>
      <c r="K94" s="74">
        <v>1.0</v>
      </c>
      <c r="L94" s="74">
        <v>0.0</v>
      </c>
      <c r="M94" s="75" t="s">
        <v>136</v>
      </c>
      <c r="N94" s="76" t="s">
        <v>12</v>
      </c>
      <c r="O94" s="76" t="s">
        <v>906</v>
      </c>
      <c r="P94" s="77" t="s">
        <v>907</v>
      </c>
      <c r="Q94" s="76" t="s">
        <v>100</v>
      </c>
      <c r="R94" s="76" t="s">
        <v>12</v>
      </c>
      <c r="S94" s="75" t="s">
        <v>13</v>
      </c>
      <c r="T94" s="75" t="s">
        <v>78</v>
      </c>
      <c r="U94" s="75" t="s">
        <v>84</v>
      </c>
      <c r="V94" s="99" t="s">
        <v>13</v>
      </c>
      <c r="W94" s="75" t="s">
        <v>84</v>
      </c>
      <c r="X94" s="75" t="s">
        <v>13</v>
      </c>
      <c r="Y94" s="78" t="s">
        <v>12</v>
      </c>
      <c r="Z94" s="78" t="s">
        <v>12</v>
      </c>
      <c r="AA94" s="78" t="s">
        <v>12</v>
      </c>
      <c r="AB94" s="79" t="s">
        <v>12</v>
      </c>
      <c r="AC94" s="80">
        <v>0.0</v>
      </c>
      <c r="AD94" s="81">
        <f t="shared" si="1"/>
        <v>0</v>
      </c>
      <c r="AE94" s="82" t="s">
        <v>12</v>
      </c>
      <c r="AF94" s="82" t="s">
        <v>12</v>
      </c>
      <c r="AG94" s="82" t="s">
        <v>12</v>
      </c>
      <c r="AH94" s="79" t="s">
        <v>12</v>
      </c>
      <c r="AI94" s="83">
        <v>0.0</v>
      </c>
      <c r="AJ94" s="84">
        <f t="shared" si="2"/>
        <v>0</v>
      </c>
      <c r="AK94" s="85">
        <v>13586.0</v>
      </c>
      <c r="AL94" s="85">
        <v>1.0</v>
      </c>
      <c r="AM94" s="85">
        <v>1.0</v>
      </c>
      <c r="AN94" s="79" t="s">
        <v>12</v>
      </c>
      <c r="AO94" s="86">
        <v>0.0</v>
      </c>
      <c r="AP94" s="87">
        <f t="shared" si="3"/>
        <v>0</v>
      </c>
      <c r="AQ94" s="88" t="s">
        <v>908</v>
      </c>
      <c r="AR94" s="88">
        <v>3.0</v>
      </c>
      <c r="AS94" s="88">
        <v>5.0</v>
      </c>
      <c r="AT94" s="79" t="s">
        <v>105</v>
      </c>
      <c r="AU94" s="89">
        <v>0.0</v>
      </c>
      <c r="AV94" s="90">
        <f t="shared" si="4"/>
        <v>0</v>
      </c>
      <c r="AW94" s="91"/>
      <c r="AX94" s="93" t="s">
        <v>12</v>
      </c>
      <c r="AY94" s="93" t="s">
        <v>12</v>
      </c>
      <c r="AZ94" s="93" t="s">
        <v>12</v>
      </c>
      <c r="BA94" s="94" t="s">
        <v>12</v>
      </c>
      <c r="BB94" s="94" t="s">
        <v>12</v>
      </c>
      <c r="BC94" s="94" t="s">
        <v>12</v>
      </c>
      <c r="BD94" s="94" t="s">
        <v>12</v>
      </c>
      <c r="BE94" s="94" t="s">
        <v>12</v>
      </c>
      <c r="BF94" s="94" t="s">
        <v>12</v>
      </c>
      <c r="BG94" s="74">
        <v>0.0</v>
      </c>
      <c r="BH94" s="95">
        <f t="shared" si="5"/>
        <v>0</v>
      </c>
      <c r="BI94" s="96" t="s">
        <v>84</v>
      </c>
    </row>
    <row r="95" ht="153.75" customHeight="1">
      <c r="B95" s="71" t="s">
        <v>288</v>
      </c>
      <c r="C95" s="72" t="s">
        <v>909</v>
      </c>
      <c r="D95" s="72" t="s">
        <v>910</v>
      </c>
      <c r="E95" s="72" t="s">
        <v>911</v>
      </c>
      <c r="F95" s="72" t="s">
        <v>912</v>
      </c>
      <c r="G95" s="72" t="s">
        <v>913</v>
      </c>
      <c r="H95" s="73" t="s">
        <v>914</v>
      </c>
      <c r="I95" s="73" t="s">
        <v>915</v>
      </c>
      <c r="J95" s="73" t="s">
        <v>916</v>
      </c>
      <c r="K95" s="74">
        <v>1.0</v>
      </c>
      <c r="L95" s="74">
        <v>0.0</v>
      </c>
      <c r="M95" s="75" t="s">
        <v>136</v>
      </c>
      <c r="N95" s="76" t="s">
        <v>12</v>
      </c>
      <c r="O95" s="76" t="s">
        <v>917</v>
      </c>
      <c r="P95" s="77" t="s">
        <v>918</v>
      </c>
      <c r="Q95" s="76" t="s">
        <v>919</v>
      </c>
      <c r="R95" s="76" t="s">
        <v>920</v>
      </c>
      <c r="S95" s="75" t="s">
        <v>13</v>
      </c>
      <c r="T95" s="75" t="s">
        <v>78</v>
      </c>
      <c r="U95" s="75" t="s">
        <v>84</v>
      </c>
      <c r="V95" s="99" t="s">
        <v>13</v>
      </c>
      <c r="W95" s="75" t="s">
        <v>84</v>
      </c>
      <c r="X95" s="75" t="s">
        <v>13</v>
      </c>
      <c r="Y95" s="78" t="s">
        <v>12</v>
      </c>
      <c r="Z95" s="78" t="s">
        <v>12</v>
      </c>
      <c r="AA95" s="78" t="s">
        <v>12</v>
      </c>
      <c r="AB95" s="79" t="s">
        <v>12</v>
      </c>
      <c r="AC95" s="80">
        <v>0.0</v>
      </c>
      <c r="AD95" s="81">
        <f t="shared" si="1"/>
        <v>0</v>
      </c>
      <c r="AE95" s="82" t="s">
        <v>12</v>
      </c>
      <c r="AF95" s="82" t="s">
        <v>12</v>
      </c>
      <c r="AG95" s="82" t="s">
        <v>12</v>
      </c>
      <c r="AH95" s="79" t="s">
        <v>12</v>
      </c>
      <c r="AI95" s="83">
        <v>0.0</v>
      </c>
      <c r="AJ95" s="84">
        <f t="shared" si="2"/>
        <v>0</v>
      </c>
      <c r="AK95" s="85" t="s">
        <v>12</v>
      </c>
      <c r="AL95" s="85" t="s">
        <v>12</v>
      </c>
      <c r="AM95" s="85" t="s">
        <v>12</v>
      </c>
      <c r="AN95" s="79" t="s">
        <v>12</v>
      </c>
      <c r="AO95" s="86">
        <v>0.0</v>
      </c>
      <c r="AP95" s="87">
        <f t="shared" si="3"/>
        <v>0</v>
      </c>
      <c r="AQ95" s="88">
        <v>2002752.2002749</v>
      </c>
      <c r="AR95" s="88">
        <v>2.0</v>
      </c>
      <c r="AS95" s="88">
        <v>4.0</v>
      </c>
      <c r="AT95" s="79" t="s">
        <v>105</v>
      </c>
      <c r="AU95" s="89">
        <v>0.0</v>
      </c>
      <c r="AV95" s="90">
        <f t="shared" si="4"/>
        <v>0</v>
      </c>
      <c r="AW95" s="91"/>
      <c r="AX95" s="93" t="s">
        <v>12</v>
      </c>
      <c r="AY95" s="93" t="s">
        <v>12</v>
      </c>
      <c r="AZ95" s="93" t="s">
        <v>12</v>
      </c>
      <c r="BA95" s="94" t="s">
        <v>12</v>
      </c>
      <c r="BB95" s="94" t="s">
        <v>12</v>
      </c>
      <c r="BC95" s="94" t="s">
        <v>12</v>
      </c>
      <c r="BD95" s="94" t="s">
        <v>12</v>
      </c>
      <c r="BE95" s="94" t="s">
        <v>12</v>
      </c>
      <c r="BF95" s="94" t="s">
        <v>12</v>
      </c>
      <c r="BG95" s="74">
        <v>0.0</v>
      </c>
      <c r="BH95" s="95">
        <f t="shared" si="5"/>
        <v>0</v>
      </c>
      <c r="BI95" s="96" t="s">
        <v>84</v>
      </c>
    </row>
    <row r="96" ht="153.75" customHeight="1">
      <c r="B96" s="109" t="s">
        <v>330</v>
      </c>
      <c r="C96" s="72" t="s">
        <v>12</v>
      </c>
      <c r="D96" s="72" t="s">
        <v>921</v>
      </c>
      <c r="E96" s="72" t="s">
        <v>922</v>
      </c>
      <c r="F96" s="72" t="s">
        <v>923</v>
      </c>
      <c r="G96" s="72" t="s">
        <v>924</v>
      </c>
      <c r="H96" s="73" t="s">
        <v>925</v>
      </c>
      <c r="I96" s="73" t="s">
        <v>557</v>
      </c>
      <c r="J96" s="73" t="s">
        <v>926</v>
      </c>
      <c r="K96" s="74">
        <v>1.0</v>
      </c>
      <c r="L96" s="74">
        <v>0.0</v>
      </c>
      <c r="M96" s="75" t="s">
        <v>136</v>
      </c>
      <c r="N96" s="76" t="s">
        <v>927</v>
      </c>
      <c r="O96" s="76" t="s">
        <v>12</v>
      </c>
      <c r="P96" s="77" t="s">
        <v>928</v>
      </c>
      <c r="Q96" s="76" t="s">
        <v>929</v>
      </c>
      <c r="R96" s="76" t="s">
        <v>930</v>
      </c>
      <c r="S96" s="75" t="s">
        <v>13</v>
      </c>
      <c r="T96" s="75" t="s">
        <v>78</v>
      </c>
      <c r="U96" s="75" t="s">
        <v>84</v>
      </c>
      <c r="V96" s="99" t="s">
        <v>13</v>
      </c>
      <c r="W96" s="75" t="s">
        <v>84</v>
      </c>
      <c r="X96" s="75" t="s">
        <v>13</v>
      </c>
      <c r="Y96" s="78" t="s">
        <v>12</v>
      </c>
      <c r="Z96" s="78" t="s">
        <v>12</v>
      </c>
      <c r="AA96" s="78" t="s">
        <v>12</v>
      </c>
      <c r="AB96" s="79" t="s">
        <v>12</v>
      </c>
      <c r="AC96" s="80">
        <v>0.0</v>
      </c>
      <c r="AD96" s="81">
        <f t="shared" si="1"/>
        <v>0</v>
      </c>
      <c r="AE96" s="82" t="s">
        <v>12</v>
      </c>
      <c r="AF96" s="82" t="s">
        <v>12</v>
      </c>
      <c r="AG96" s="82"/>
      <c r="AH96" s="79" t="s">
        <v>12</v>
      </c>
      <c r="AI96" s="83">
        <v>0.0</v>
      </c>
      <c r="AJ96" s="84">
        <f t="shared" si="2"/>
        <v>0</v>
      </c>
      <c r="AK96" s="85" t="s">
        <v>12</v>
      </c>
      <c r="AL96" s="85" t="s">
        <v>12</v>
      </c>
      <c r="AM96" s="85" t="s">
        <v>12</v>
      </c>
      <c r="AN96" s="79" t="s">
        <v>12</v>
      </c>
      <c r="AO96" s="86">
        <v>0.0</v>
      </c>
      <c r="AP96" s="87">
        <f t="shared" si="3"/>
        <v>0</v>
      </c>
      <c r="AQ96" s="88">
        <v>2051116.0</v>
      </c>
      <c r="AR96" s="88">
        <v>1.0</v>
      </c>
      <c r="AS96" s="88">
        <v>1.0</v>
      </c>
      <c r="AT96" s="79" t="s">
        <v>12</v>
      </c>
      <c r="AU96" s="89">
        <v>0.0</v>
      </c>
      <c r="AV96" s="90">
        <f t="shared" si="4"/>
        <v>0</v>
      </c>
      <c r="AW96" s="91"/>
      <c r="AX96" s="93" t="s">
        <v>12</v>
      </c>
      <c r="AY96" s="93" t="s">
        <v>12</v>
      </c>
      <c r="AZ96" s="93" t="s">
        <v>12</v>
      </c>
      <c r="BA96" s="94" t="s">
        <v>12</v>
      </c>
      <c r="BB96" s="94" t="s">
        <v>12</v>
      </c>
      <c r="BC96" s="94" t="s">
        <v>12</v>
      </c>
      <c r="BD96" s="94" t="s">
        <v>12</v>
      </c>
      <c r="BE96" s="94" t="s">
        <v>12</v>
      </c>
      <c r="BF96" s="94" t="s">
        <v>12</v>
      </c>
      <c r="BG96" s="74">
        <v>0.0</v>
      </c>
      <c r="BH96" s="95">
        <f t="shared" si="5"/>
        <v>0</v>
      </c>
      <c r="BI96" s="96" t="s">
        <v>84</v>
      </c>
    </row>
    <row r="97" ht="153.75" customHeight="1">
      <c r="B97" s="109" t="s">
        <v>330</v>
      </c>
      <c r="C97" s="72" t="s">
        <v>12</v>
      </c>
      <c r="D97" s="72" t="s">
        <v>931</v>
      </c>
      <c r="E97" s="72" t="s">
        <v>932</v>
      </c>
      <c r="F97" s="72" t="s">
        <v>12</v>
      </c>
      <c r="G97" s="72" t="s">
        <v>12</v>
      </c>
      <c r="H97" s="73" t="s">
        <v>933</v>
      </c>
      <c r="I97" s="73" t="s">
        <v>934</v>
      </c>
      <c r="J97" s="73" t="s">
        <v>935</v>
      </c>
      <c r="K97" s="74">
        <v>1.0</v>
      </c>
      <c r="L97" s="74">
        <v>0.0</v>
      </c>
      <c r="M97" s="75" t="s">
        <v>78</v>
      </c>
      <c r="N97" s="76" t="s">
        <v>936</v>
      </c>
      <c r="O97" s="76" t="s">
        <v>12</v>
      </c>
      <c r="P97" s="77" t="s">
        <v>937</v>
      </c>
      <c r="Q97" s="76" t="s">
        <v>938</v>
      </c>
      <c r="R97" s="76" t="s">
        <v>939</v>
      </c>
      <c r="S97" s="75" t="s">
        <v>13</v>
      </c>
      <c r="T97" s="75" t="s">
        <v>78</v>
      </c>
      <c r="U97" s="75" t="s">
        <v>84</v>
      </c>
      <c r="V97" s="99" t="s">
        <v>13</v>
      </c>
      <c r="W97" s="75" t="s">
        <v>84</v>
      </c>
      <c r="X97" s="75" t="s">
        <v>13</v>
      </c>
      <c r="Y97" s="78" t="s">
        <v>12</v>
      </c>
      <c r="Z97" s="78" t="s">
        <v>12</v>
      </c>
      <c r="AA97" s="78" t="s">
        <v>12</v>
      </c>
      <c r="AB97" s="79" t="s">
        <v>12</v>
      </c>
      <c r="AC97" s="80">
        <v>0.0</v>
      </c>
      <c r="AD97" s="81">
        <f t="shared" si="1"/>
        <v>0</v>
      </c>
      <c r="AE97" s="82" t="s">
        <v>12</v>
      </c>
      <c r="AF97" s="82" t="s">
        <v>12</v>
      </c>
      <c r="AG97" s="82" t="s">
        <v>12</v>
      </c>
      <c r="AH97" s="79" t="s">
        <v>12</v>
      </c>
      <c r="AI97" s="83">
        <v>0.0</v>
      </c>
      <c r="AJ97" s="84">
        <f t="shared" si="2"/>
        <v>0</v>
      </c>
      <c r="AK97" s="85" t="s">
        <v>940</v>
      </c>
      <c r="AL97" s="85">
        <v>2.0</v>
      </c>
      <c r="AM97" s="85">
        <v>5.0</v>
      </c>
      <c r="AN97" s="79" t="s">
        <v>12</v>
      </c>
      <c r="AO97" s="86">
        <v>1.0</v>
      </c>
      <c r="AP97" s="87">
        <f t="shared" si="3"/>
        <v>1</v>
      </c>
      <c r="AQ97" s="88" t="s">
        <v>941</v>
      </c>
      <c r="AR97" s="88">
        <v>6.0</v>
      </c>
      <c r="AS97" s="144">
        <v>13.0</v>
      </c>
      <c r="AT97" s="145" t="s">
        <v>105</v>
      </c>
      <c r="AU97" s="89">
        <v>1.0</v>
      </c>
      <c r="AV97" s="90">
        <f t="shared" si="4"/>
        <v>1</v>
      </c>
      <c r="AW97" s="91"/>
      <c r="AX97" s="93" t="s">
        <v>12</v>
      </c>
      <c r="AY97" s="93" t="s">
        <v>12</v>
      </c>
      <c r="AZ97" s="93" t="s">
        <v>12</v>
      </c>
      <c r="BA97" s="94" t="s">
        <v>12</v>
      </c>
      <c r="BB97" s="94" t="s">
        <v>12</v>
      </c>
      <c r="BC97" s="94" t="s">
        <v>12</v>
      </c>
      <c r="BD97" s="94" t="s">
        <v>12</v>
      </c>
      <c r="BE97" s="94" t="s">
        <v>12</v>
      </c>
      <c r="BF97" s="94" t="s">
        <v>12</v>
      </c>
      <c r="BG97" s="74">
        <v>0.0</v>
      </c>
      <c r="BH97" s="95">
        <f t="shared" si="5"/>
        <v>0</v>
      </c>
      <c r="BI97" s="96" t="s">
        <v>13</v>
      </c>
    </row>
    <row r="98" ht="153.75" customHeight="1">
      <c r="B98" s="109" t="s">
        <v>330</v>
      </c>
      <c r="C98" s="72" t="s">
        <v>12</v>
      </c>
      <c r="D98" s="72" t="s">
        <v>942</v>
      </c>
      <c r="E98" s="72" t="s">
        <v>943</v>
      </c>
      <c r="F98" s="72" t="s">
        <v>12</v>
      </c>
      <c r="G98" s="72" t="s">
        <v>12</v>
      </c>
      <c r="H98" s="73" t="s">
        <v>944</v>
      </c>
      <c r="I98" s="73" t="s">
        <v>527</v>
      </c>
      <c r="J98" s="73" t="s">
        <v>945</v>
      </c>
      <c r="K98" s="74">
        <v>1.0</v>
      </c>
      <c r="L98" s="74">
        <v>0.0</v>
      </c>
      <c r="M98" s="75" t="s">
        <v>78</v>
      </c>
      <c r="N98" s="76" t="s">
        <v>946</v>
      </c>
      <c r="O98" s="76" t="s">
        <v>12</v>
      </c>
      <c r="P98" s="77" t="s">
        <v>947</v>
      </c>
      <c r="Q98" s="76" t="s">
        <v>948</v>
      </c>
      <c r="R98" s="76" t="s">
        <v>949</v>
      </c>
      <c r="S98" s="75" t="s">
        <v>13</v>
      </c>
      <c r="T98" s="75" t="s">
        <v>78</v>
      </c>
      <c r="U98" s="75" t="s">
        <v>84</v>
      </c>
      <c r="V98" s="99" t="s">
        <v>13</v>
      </c>
      <c r="W98" s="75" t="s">
        <v>84</v>
      </c>
      <c r="X98" s="111" t="s">
        <v>13</v>
      </c>
      <c r="Y98" s="78" t="s">
        <v>12</v>
      </c>
      <c r="Z98" s="78" t="s">
        <v>12</v>
      </c>
      <c r="AA98" s="78" t="s">
        <v>12</v>
      </c>
      <c r="AB98" s="79" t="s">
        <v>12</v>
      </c>
      <c r="AC98" s="80">
        <v>0.0</v>
      </c>
      <c r="AD98" s="81">
        <f t="shared" si="1"/>
        <v>0</v>
      </c>
      <c r="AE98" s="82" t="s">
        <v>12</v>
      </c>
      <c r="AF98" s="82" t="s">
        <v>12</v>
      </c>
      <c r="AG98" s="82" t="s">
        <v>12</v>
      </c>
      <c r="AH98" s="79" t="s">
        <v>12</v>
      </c>
      <c r="AI98" s="83">
        <v>0.0</v>
      </c>
      <c r="AJ98" s="84">
        <f t="shared" si="2"/>
        <v>0</v>
      </c>
      <c r="AK98" s="85" t="s">
        <v>12</v>
      </c>
      <c r="AL98" s="85" t="s">
        <v>12</v>
      </c>
      <c r="AM98" s="85" t="s">
        <v>12</v>
      </c>
      <c r="AN98" s="79" t="s">
        <v>12</v>
      </c>
      <c r="AO98" s="86">
        <v>0.0</v>
      </c>
      <c r="AP98" s="87">
        <f t="shared" si="3"/>
        <v>0</v>
      </c>
      <c r="AQ98" s="88" t="s">
        <v>105</v>
      </c>
      <c r="AR98" s="88">
        <v>2.0</v>
      </c>
      <c r="AS98" s="144">
        <v>2.0</v>
      </c>
      <c r="AT98" s="145" t="s">
        <v>105</v>
      </c>
      <c r="AU98" s="89">
        <v>0.0</v>
      </c>
      <c r="AV98" s="90">
        <f t="shared" si="4"/>
        <v>0</v>
      </c>
      <c r="AW98" s="91"/>
      <c r="AX98" s="93" t="s">
        <v>12</v>
      </c>
      <c r="AY98" s="93" t="s">
        <v>12</v>
      </c>
      <c r="AZ98" s="93" t="s">
        <v>12</v>
      </c>
      <c r="BA98" s="94" t="s">
        <v>12</v>
      </c>
      <c r="BB98" s="94" t="s">
        <v>12</v>
      </c>
      <c r="BC98" s="94" t="s">
        <v>12</v>
      </c>
      <c r="BD98" s="94" t="s">
        <v>12</v>
      </c>
      <c r="BE98" s="94" t="s">
        <v>12</v>
      </c>
      <c r="BF98" s="94" t="s">
        <v>12</v>
      </c>
      <c r="BG98" s="74">
        <v>0.0</v>
      </c>
      <c r="BH98" s="95">
        <f t="shared" si="5"/>
        <v>0</v>
      </c>
      <c r="BI98" s="96" t="s">
        <v>13</v>
      </c>
    </row>
    <row r="99" ht="153.75" customHeight="1">
      <c r="B99" s="71" t="s">
        <v>330</v>
      </c>
      <c r="C99" s="72" t="s">
        <v>12</v>
      </c>
      <c r="D99" s="72" t="s">
        <v>950</v>
      </c>
      <c r="E99" s="72" t="s">
        <v>951</v>
      </c>
      <c r="F99" s="97" t="s">
        <v>952</v>
      </c>
      <c r="G99" s="72" t="s">
        <v>953</v>
      </c>
      <c r="H99" s="73" t="s">
        <v>954</v>
      </c>
      <c r="I99" s="73" t="s">
        <v>955</v>
      </c>
      <c r="J99" s="73" t="s">
        <v>956</v>
      </c>
      <c r="K99" s="74">
        <v>1.0</v>
      </c>
      <c r="L99" s="74">
        <v>0.0</v>
      </c>
      <c r="M99" s="75" t="s">
        <v>136</v>
      </c>
      <c r="N99" s="76" t="s">
        <v>12</v>
      </c>
      <c r="O99" s="76" t="s">
        <v>957</v>
      </c>
      <c r="P99" s="77" t="s">
        <v>958</v>
      </c>
      <c r="Q99" s="76" t="s">
        <v>100</v>
      </c>
      <c r="R99" s="76" t="s">
        <v>12</v>
      </c>
      <c r="S99" s="75" t="s">
        <v>13</v>
      </c>
      <c r="T99" s="75" t="s">
        <v>78</v>
      </c>
      <c r="U99" s="75" t="s">
        <v>84</v>
      </c>
      <c r="V99" s="99" t="s">
        <v>13</v>
      </c>
      <c r="W99" s="75" t="s">
        <v>84</v>
      </c>
      <c r="X99" s="75" t="s">
        <v>13</v>
      </c>
      <c r="Y99" s="78" t="s">
        <v>12</v>
      </c>
      <c r="Z99" s="78" t="s">
        <v>12</v>
      </c>
      <c r="AA99" s="78" t="s">
        <v>12</v>
      </c>
      <c r="AB99" s="79" t="s">
        <v>12</v>
      </c>
      <c r="AC99" s="80">
        <v>0.0</v>
      </c>
      <c r="AD99" s="81">
        <f t="shared" si="1"/>
        <v>0</v>
      </c>
      <c r="AE99" s="82" t="s">
        <v>12</v>
      </c>
      <c r="AF99" s="82" t="s">
        <v>12</v>
      </c>
      <c r="AG99" s="82" t="s">
        <v>12</v>
      </c>
      <c r="AH99" s="79" t="s">
        <v>12</v>
      </c>
      <c r="AI99" s="83">
        <v>0.0</v>
      </c>
      <c r="AJ99" s="84">
        <f t="shared" si="2"/>
        <v>0</v>
      </c>
      <c r="AK99" s="85" t="s">
        <v>12</v>
      </c>
      <c r="AL99" s="85" t="s">
        <v>12</v>
      </c>
      <c r="AM99" s="85" t="s">
        <v>12</v>
      </c>
      <c r="AN99" s="79" t="s">
        <v>12</v>
      </c>
      <c r="AO99" s="86">
        <v>0.0</v>
      </c>
      <c r="AP99" s="87">
        <f t="shared" si="3"/>
        <v>0</v>
      </c>
      <c r="AQ99" s="88">
        <v>2002752.2002749</v>
      </c>
      <c r="AR99" s="88">
        <v>2.0</v>
      </c>
      <c r="AS99" s="88">
        <v>4.0</v>
      </c>
      <c r="AT99" s="79" t="s">
        <v>105</v>
      </c>
      <c r="AU99" s="89">
        <v>0.0</v>
      </c>
      <c r="AV99" s="90">
        <f t="shared" si="4"/>
        <v>0</v>
      </c>
      <c r="AW99" s="91"/>
      <c r="AX99" s="93" t="s">
        <v>12</v>
      </c>
      <c r="AY99" s="93" t="s">
        <v>12</v>
      </c>
      <c r="AZ99" s="93" t="s">
        <v>12</v>
      </c>
      <c r="BA99" s="94" t="s">
        <v>12</v>
      </c>
      <c r="BB99" s="94" t="s">
        <v>12</v>
      </c>
      <c r="BC99" s="94" t="s">
        <v>12</v>
      </c>
      <c r="BD99" s="94" t="s">
        <v>12</v>
      </c>
      <c r="BE99" s="94" t="s">
        <v>12</v>
      </c>
      <c r="BF99" s="94" t="s">
        <v>12</v>
      </c>
      <c r="BG99" s="74">
        <v>0.0</v>
      </c>
      <c r="BH99" s="95">
        <f t="shared" si="5"/>
        <v>0</v>
      </c>
      <c r="BI99" s="96" t="s">
        <v>84</v>
      </c>
    </row>
    <row r="100" ht="153.75" customHeight="1">
      <c r="B100" s="71" t="s">
        <v>330</v>
      </c>
      <c r="C100" s="72" t="s">
        <v>12</v>
      </c>
      <c r="D100" s="72" t="s">
        <v>959</v>
      </c>
      <c r="E100" s="72" t="s">
        <v>960</v>
      </c>
      <c r="F100" s="72" t="s">
        <v>12</v>
      </c>
      <c r="G100" s="72" t="s">
        <v>12</v>
      </c>
      <c r="H100" s="73" t="s">
        <v>961</v>
      </c>
      <c r="I100" s="73" t="s">
        <v>962</v>
      </c>
      <c r="J100" s="73" t="s">
        <v>963</v>
      </c>
      <c r="K100" s="74">
        <v>1.0</v>
      </c>
      <c r="L100" s="74">
        <v>0.0</v>
      </c>
      <c r="M100" s="143" t="s">
        <v>255</v>
      </c>
      <c r="N100" s="110" t="s">
        <v>964</v>
      </c>
      <c r="O100" s="76" t="s">
        <v>965</v>
      </c>
      <c r="P100" s="77" t="s">
        <v>966</v>
      </c>
      <c r="Q100" s="76" t="s">
        <v>140</v>
      </c>
      <c r="R100" s="107"/>
      <c r="S100" s="75" t="s">
        <v>13</v>
      </c>
      <c r="T100" s="75" t="s">
        <v>78</v>
      </c>
      <c r="U100" s="75" t="s">
        <v>84</v>
      </c>
      <c r="V100" s="99" t="s">
        <v>13</v>
      </c>
      <c r="W100" s="75" t="s">
        <v>84</v>
      </c>
      <c r="X100" s="75" t="s">
        <v>13</v>
      </c>
      <c r="Y100" s="78">
        <v>402.0</v>
      </c>
      <c r="Z100" s="78">
        <v>1.0</v>
      </c>
      <c r="AA100" s="78">
        <v>3.0</v>
      </c>
      <c r="AB100" s="79" t="s">
        <v>12</v>
      </c>
      <c r="AC100" s="80">
        <v>0.0</v>
      </c>
      <c r="AD100" s="81">
        <f t="shared" si="1"/>
        <v>0</v>
      </c>
      <c r="AE100" s="82">
        <v>402.0</v>
      </c>
      <c r="AF100" s="82">
        <v>1.0</v>
      </c>
      <c r="AG100" s="82">
        <v>3.0</v>
      </c>
      <c r="AH100" s="79" t="s">
        <v>12</v>
      </c>
      <c r="AI100" s="83">
        <v>0.0</v>
      </c>
      <c r="AJ100" s="84">
        <f t="shared" si="2"/>
        <v>0</v>
      </c>
      <c r="AK100" s="85">
        <v>402.50447</v>
      </c>
      <c r="AL100" s="85">
        <v>2.0</v>
      </c>
      <c r="AM100" s="85">
        <v>10.0</v>
      </c>
      <c r="AN100" s="79" t="s">
        <v>12</v>
      </c>
      <c r="AO100" s="86">
        <v>0.0</v>
      </c>
      <c r="AP100" s="87">
        <f t="shared" si="3"/>
        <v>0</v>
      </c>
      <c r="AQ100" s="88" t="s">
        <v>967</v>
      </c>
      <c r="AR100" s="88">
        <v>8.0</v>
      </c>
      <c r="AS100" s="88">
        <v>24.0</v>
      </c>
      <c r="AT100" s="79" t="s">
        <v>700</v>
      </c>
      <c r="AU100" s="89">
        <v>0.0</v>
      </c>
      <c r="AV100" s="90">
        <f t="shared" si="4"/>
        <v>0</v>
      </c>
      <c r="AW100" s="91"/>
      <c r="AX100" s="93" t="s">
        <v>12</v>
      </c>
      <c r="AY100" s="93" t="s">
        <v>12</v>
      </c>
      <c r="AZ100" s="93" t="s">
        <v>12</v>
      </c>
      <c r="BA100" s="94" t="s">
        <v>12</v>
      </c>
      <c r="BB100" s="94" t="s">
        <v>12</v>
      </c>
      <c r="BC100" s="94" t="s">
        <v>12</v>
      </c>
      <c r="BD100" s="94" t="s">
        <v>12</v>
      </c>
      <c r="BE100" s="94" t="s">
        <v>12</v>
      </c>
      <c r="BF100" s="94" t="s">
        <v>12</v>
      </c>
      <c r="BG100" s="74">
        <v>0.0</v>
      </c>
      <c r="BH100" s="95">
        <f t="shared" si="5"/>
        <v>0</v>
      </c>
      <c r="BI100" s="96" t="s">
        <v>13</v>
      </c>
    </row>
    <row r="101" ht="153.75" customHeight="1">
      <c r="B101" s="71" t="s">
        <v>330</v>
      </c>
      <c r="C101" s="72" t="s">
        <v>12</v>
      </c>
      <c r="D101" s="72" t="s">
        <v>968</v>
      </c>
      <c r="E101" s="72" t="s">
        <v>969</v>
      </c>
      <c r="F101" s="72" t="s">
        <v>970</v>
      </c>
      <c r="G101" s="72" t="s">
        <v>971</v>
      </c>
      <c r="H101" s="73" t="s">
        <v>972</v>
      </c>
      <c r="I101" s="73" t="s">
        <v>973</v>
      </c>
      <c r="J101" s="73" t="s">
        <v>974</v>
      </c>
      <c r="K101" s="74">
        <v>1.0</v>
      </c>
      <c r="L101" s="74">
        <v>0.0</v>
      </c>
      <c r="M101" s="75" t="s">
        <v>136</v>
      </c>
      <c r="N101" s="76" t="s">
        <v>975</v>
      </c>
      <c r="O101" s="76" t="s">
        <v>976</v>
      </c>
      <c r="P101" s="77" t="s">
        <v>977</v>
      </c>
      <c r="Q101" s="76" t="s">
        <v>140</v>
      </c>
      <c r="R101" s="107"/>
      <c r="S101" s="75" t="s">
        <v>13</v>
      </c>
      <c r="T101" s="75" t="s">
        <v>78</v>
      </c>
      <c r="U101" s="75" t="s">
        <v>84</v>
      </c>
      <c r="V101" s="99" t="s">
        <v>13</v>
      </c>
      <c r="W101" s="75" t="s">
        <v>84</v>
      </c>
      <c r="X101" s="75" t="s">
        <v>13</v>
      </c>
      <c r="Y101" s="78" t="s">
        <v>12</v>
      </c>
      <c r="Z101" s="78" t="s">
        <v>12</v>
      </c>
      <c r="AA101" s="78" t="s">
        <v>12</v>
      </c>
      <c r="AB101" s="79" t="s">
        <v>12</v>
      </c>
      <c r="AC101" s="80">
        <v>0.0</v>
      </c>
      <c r="AD101" s="81">
        <f t="shared" si="1"/>
        <v>0</v>
      </c>
      <c r="AE101" s="82" t="s">
        <v>12</v>
      </c>
      <c r="AF101" s="82" t="s">
        <v>12</v>
      </c>
      <c r="AG101" s="82"/>
      <c r="AH101" s="79" t="s">
        <v>12</v>
      </c>
      <c r="AI101" s="83">
        <v>0.0</v>
      </c>
      <c r="AJ101" s="84">
        <f t="shared" si="2"/>
        <v>0</v>
      </c>
      <c r="AK101" s="85" t="s">
        <v>12</v>
      </c>
      <c r="AL101" s="85" t="s">
        <v>12</v>
      </c>
      <c r="AM101" s="85" t="s">
        <v>12</v>
      </c>
      <c r="AN101" s="79" t="s">
        <v>12</v>
      </c>
      <c r="AO101" s="86">
        <v>0.0</v>
      </c>
      <c r="AP101" s="87">
        <f t="shared" si="3"/>
        <v>0</v>
      </c>
      <c r="AQ101" s="88">
        <v>2002752.2002749</v>
      </c>
      <c r="AR101" s="88">
        <v>2.0</v>
      </c>
      <c r="AS101" s="88">
        <v>2.0</v>
      </c>
      <c r="AT101" s="79">
        <v>2002752.2002749</v>
      </c>
      <c r="AU101" s="89">
        <v>0.0</v>
      </c>
      <c r="AV101" s="90">
        <f t="shared" si="4"/>
        <v>0</v>
      </c>
      <c r="AW101" s="91"/>
      <c r="AX101" s="93" t="s">
        <v>12</v>
      </c>
      <c r="AY101" s="93" t="s">
        <v>12</v>
      </c>
      <c r="AZ101" s="93" t="s">
        <v>12</v>
      </c>
      <c r="BA101" s="94" t="s">
        <v>12</v>
      </c>
      <c r="BB101" s="94" t="s">
        <v>12</v>
      </c>
      <c r="BC101" s="94" t="s">
        <v>12</v>
      </c>
      <c r="BD101" s="94" t="s">
        <v>12</v>
      </c>
      <c r="BE101" s="94" t="s">
        <v>12</v>
      </c>
      <c r="BF101" s="94" t="s">
        <v>12</v>
      </c>
      <c r="BG101" s="74">
        <v>0.0</v>
      </c>
      <c r="BH101" s="95">
        <f t="shared" si="5"/>
        <v>0</v>
      </c>
      <c r="BI101" s="96" t="s">
        <v>84</v>
      </c>
    </row>
    <row r="102" ht="153.75" customHeight="1">
      <c r="B102" s="71" t="s">
        <v>330</v>
      </c>
      <c r="C102" s="72" t="s">
        <v>12</v>
      </c>
      <c r="D102" s="72" t="s">
        <v>968</v>
      </c>
      <c r="E102" s="72" t="s">
        <v>969</v>
      </c>
      <c r="F102" s="72" t="s">
        <v>12</v>
      </c>
      <c r="G102" s="72" t="s">
        <v>12</v>
      </c>
      <c r="H102" s="73" t="s">
        <v>978</v>
      </c>
      <c r="I102" s="73" t="s">
        <v>604</v>
      </c>
      <c r="J102" s="73" t="s">
        <v>979</v>
      </c>
      <c r="K102" s="74">
        <v>1.0</v>
      </c>
      <c r="L102" s="74">
        <v>0.0</v>
      </c>
      <c r="M102" s="75" t="s">
        <v>136</v>
      </c>
      <c r="N102" s="76" t="s">
        <v>980</v>
      </c>
      <c r="O102" s="76" t="s">
        <v>12</v>
      </c>
      <c r="P102" s="77" t="s">
        <v>981</v>
      </c>
      <c r="Q102" s="76" t="s">
        <v>982</v>
      </c>
      <c r="R102" s="107"/>
      <c r="S102" s="75" t="s">
        <v>13</v>
      </c>
      <c r="T102" s="75" t="s">
        <v>78</v>
      </c>
      <c r="U102" s="75" t="s">
        <v>84</v>
      </c>
      <c r="V102" s="99" t="s">
        <v>13</v>
      </c>
      <c r="W102" s="99" t="s">
        <v>13</v>
      </c>
      <c r="X102" s="75" t="s">
        <v>13</v>
      </c>
      <c r="Y102" s="78" t="s">
        <v>12</v>
      </c>
      <c r="Z102" s="78" t="s">
        <v>12</v>
      </c>
      <c r="AA102" s="78" t="s">
        <v>12</v>
      </c>
      <c r="AB102" s="79" t="s">
        <v>12</v>
      </c>
      <c r="AC102" s="80">
        <v>0.0</v>
      </c>
      <c r="AD102" s="81">
        <f t="shared" si="1"/>
        <v>0</v>
      </c>
      <c r="AE102" s="82" t="s">
        <v>12</v>
      </c>
      <c r="AF102" s="82" t="s">
        <v>12</v>
      </c>
      <c r="AG102" s="82" t="s">
        <v>12</v>
      </c>
      <c r="AH102" s="79" t="s">
        <v>12</v>
      </c>
      <c r="AI102" s="83">
        <v>0.0</v>
      </c>
      <c r="AJ102" s="84">
        <f t="shared" si="2"/>
        <v>0</v>
      </c>
      <c r="AK102" s="85" t="s">
        <v>12</v>
      </c>
      <c r="AL102" s="85" t="s">
        <v>12</v>
      </c>
      <c r="AM102" s="85" t="s">
        <v>12</v>
      </c>
      <c r="AN102" s="79" t="s">
        <v>12</v>
      </c>
      <c r="AO102" s="86">
        <v>0.0</v>
      </c>
      <c r="AP102" s="87">
        <f t="shared" si="3"/>
        <v>0</v>
      </c>
      <c r="AQ102" s="88" t="s">
        <v>983</v>
      </c>
      <c r="AR102" s="88">
        <v>3.0</v>
      </c>
      <c r="AS102" s="88">
        <v>6.0</v>
      </c>
      <c r="AT102" s="79" t="s">
        <v>105</v>
      </c>
      <c r="AU102" s="89">
        <v>0.0</v>
      </c>
      <c r="AV102" s="90">
        <f t="shared" si="4"/>
        <v>0</v>
      </c>
      <c r="AW102" s="91"/>
      <c r="AX102" s="93" t="s">
        <v>12</v>
      </c>
      <c r="AY102" s="93" t="s">
        <v>12</v>
      </c>
      <c r="AZ102" s="93" t="s">
        <v>12</v>
      </c>
      <c r="BA102" s="94" t="s">
        <v>12</v>
      </c>
      <c r="BB102" s="94" t="s">
        <v>12</v>
      </c>
      <c r="BC102" s="94" t="s">
        <v>12</v>
      </c>
      <c r="BD102" s="94" t="s">
        <v>12</v>
      </c>
      <c r="BE102" s="94" t="s">
        <v>12</v>
      </c>
      <c r="BF102" s="94" t="s">
        <v>12</v>
      </c>
      <c r="BG102" s="74">
        <v>0.0</v>
      </c>
      <c r="BH102" s="95">
        <f t="shared" si="5"/>
        <v>0</v>
      </c>
      <c r="BI102" s="96" t="s">
        <v>84</v>
      </c>
    </row>
    <row r="103" ht="153.75" customHeight="1">
      <c r="B103" s="71" t="s">
        <v>330</v>
      </c>
      <c r="C103" s="72" t="s">
        <v>12</v>
      </c>
      <c r="D103" s="72" t="s">
        <v>984</v>
      </c>
      <c r="E103" s="72" t="s">
        <v>985</v>
      </c>
      <c r="F103" s="72" t="s">
        <v>12</v>
      </c>
      <c r="G103" s="72" t="s">
        <v>12</v>
      </c>
      <c r="H103" s="73" t="s">
        <v>986</v>
      </c>
      <c r="I103" s="73" t="s">
        <v>987</v>
      </c>
      <c r="J103" s="73" t="s">
        <v>988</v>
      </c>
      <c r="K103" s="74">
        <v>1.0</v>
      </c>
      <c r="L103" s="74">
        <v>0.0</v>
      </c>
      <c r="M103" s="75" t="s">
        <v>78</v>
      </c>
      <c r="N103" s="76" t="s">
        <v>989</v>
      </c>
      <c r="O103" s="76" t="s">
        <v>990</v>
      </c>
      <c r="P103" s="77" t="s">
        <v>991</v>
      </c>
      <c r="Q103" s="76" t="s">
        <v>140</v>
      </c>
      <c r="R103" s="107"/>
      <c r="S103" s="75" t="s">
        <v>13</v>
      </c>
      <c r="T103" s="75" t="s">
        <v>78</v>
      </c>
      <c r="U103" s="75" t="s">
        <v>84</v>
      </c>
      <c r="V103" s="99" t="s">
        <v>13</v>
      </c>
      <c r="W103" s="75" t="s">
        <v>84</v>
      </c>
      <c r="X103" s="75" t="s">
        <v>13</v>
      </c>
      <c r="Y103" s="78" t="s">
        <v>12</v>
      </c>
      <c r="Z103" s="78" t="s">
        <v>12</v>
      </c>
      <c r="AA103" s="78" t="s">
        <v>12</v>
      </c>
      <c r="AB103" s="79" t="s">
        <v>12</v>
      </c>
      <c r="AC103" s="80">
        <v>0.0</v>
      </c>
      <c r="AD103" s="81">
        <f t="shared" si="1"/>
        <v>0</v>
      </c>
      <c r="AE103" s="82" t="s">
        <v>12</v>
      </c>
      <c r="AF103" s="82" t="s">
        <v>12</v>
      </c>
      <c r="AG103" s="82" t="s">
        <v>12</v>
      </c>
      <c r="AH103" s="79" t="s">
        <v>12</v>
      </c>
      <c r="AI103" s="83">
        <v>0.0</v>
      </c>
      <c r="AJ103" s="84">
        <f t="shared" si="2"/>
        <v>0</v>
      </c>
      <c r="AK103" s="85" t="s">
        <v>12</v>
      </c>
      <c r="AL103" s="85" t="s">
        <v>12</v>
      </c>
      <c r="AM103" s="85" t="s">
        <v>12</v>
      </c>
      <c r="AN103" s="79" t="s">
        <v>12</v>
      </c>
      <c r="AO103" s="86">
        <v>0.0</v>
      </c>
      <c r="AP103" s="87">
        <f t="shared" si="3"/>
        <v>0</v>
      </c>
      <c r="AQ103" s="88" t="s">
        <v>992</v>
      </c>
      <c r="AR103" s="88">
        <v>2.0</v>
      </c>
      <c r="AS103" s="88">
        <v>109.0</v>
      </c>
      <c r="AT103" s="79">
        <v>2001117.0</v>
      </c>
      <c r="AU103" s="89">
        <v>0.0</v>
      </c>
      <c r="AV103" s="90">
        <f t="shared" si="4"/>
        <v>0</v>
      </c>
      <c r="AW103" s="91"/>
      <c r="AX103" s="93" t="s">
        <v>12</v>
      </c>
      <c r="AY103" s="93" t="s">
        <v>12</v>
      </c>
      <c r="AZ103" s="93" t="s">
        <v>12</v>
      </c>
      <c r="BA103" s="94" t="s">
        <v>12</v>
      </c>
      <c r="BB103" s="94" t="s">
        <v>12</v>
      </c>
      <c r="BC103" s="94" t="s">
        <v>12</v>
      </c>
      <c r="BD103" s="94" t="s">
        <v>12</v>
      </c>
      <c r="BE103" s="94" t="s">
        <v>12</v>
      </c>
      <c r="BF103" s="94" t="s">
        <v>12</v>
      </c>
      <c r="BG103" s="74">
        <v>0.0</v>
      </c>
      <c r="BH103" s="95">
        <f t="shared" si="5"/>
        <v>0</v>
      </c>
      <c r="BI103" s="96" t="s">
        <v>13</v>
      </c>
    </row>
    <row r="104" ht="153.75" customHeight="1">
      <c r="B104" s="71" t="s">
        <v>993</v>
      </c>
      <c r="C104" s="72" t="s">
        <v>12</v>
      </c>
      <c r="D104" s="72" t="s">
        <v>994</v>
      </c>
      <c r="E104" s="72" t="s">
        <v>995</v>
      </c>
      <c r="F104" s="72" t="s">
        <v>344</v>
      </c>
      <c r="G104" s="72" t="s">
        <v>996</v>
      </c>
      <c r="H104" s="73" t="s">
        <v>997</v>
      </c>
      <c r="I104" s="73" t="s">
        <v>344</v>
      </c>
      <c r="J104" s="73" t="s">
        <v>998</v>
      </c>
      <c r="K104" s="74">
        <v>1.0</v>
      </c>
      <c r="L104" s="74">
        <v>0.0</v>
      </c>
      <c r="M104" s="146" t="s">
        <v>78</v>
      </c>
      <c r="N104" s="76"/>
      <c r="O104" s="147" t="s">
        <v>12</v>
      </c>
      <c r="P104" s="77"/>
      <c r="Q104" s="76"/>
      <c r="R104" s="107"/>
      <c r="S104" s="75" t="s">
        <v>13</v>
      </c>
      <c r="T104" s="75" t="s">
        <v>78</v>
      </c>
      <c r="U104" s="75" t="s">
        <v>84</v>
      </c>
      <c r="V104" s="99" t="s">
        <v>13</v>
      </c>
      <c r="W104" s="75" t="s">
        <v>84</v>
      </c>
      <c r="X104" s="99" t="s">
        <v>13</v>
      </c>
      <c r="Y104" s="78" t="s">
        <v>12</v>
      </c>
      <c r="Z104" s="78" t="s">
        <v>12</v>
      </c>
      <c r="AA104" s="78" t="s">
        <v>12</v>
      </c>
      <c r="AB104" s="79" t="s">
        <v>12</v>
      </c>
      <c r="AC104" s="80">
        <v>0.0</v>
      </c>
      <c r="AD104" s="81">
        <f t="shared" si="1"/>
        <v>0</v>
      </c>
      <c r="AE104" s="82" t="s">
        <v>12</v>
      </c>
      <c r="AF104" s="82" t="s">
        <v>12</v>
      </c>
      <c r="AG104" s="82" t="s">
        <v>12</v>
      </c>
      <c r="AH104" s="79" t="s">
        <v>12</v>
      </c>
      <c r="AI104" s="83">
        <v>0.0</v>
      </c>
      <c r="AJ104" s="84">
        <f t="shared" si="2"/>
        <v>0</v>
      </c>
      <c r="AK104" s="85" t="s">
        <v>12</v>
      </c>
      <c r="AL104" s="85" t="s">
        <v>12</v>
      </c>
      <c r="AM104" s="85" t="s">
        <v>12</v>
      </c>
      <c r="AN104" s="79" t="s">
        <v>12</v>
      </c>
      <c r="AO104" s="86">
        <v>0.0</v>
      </c>
      <c r="AP104" s="87">
        <f t="shared" si="3"/>
        <v>0</v>
      </c>
      <c r="AQ104" s="88" t="s">
        <v>105</v>
      </c>
      <c r="AR104" s="88">
        <v>2.0</v>
      </c>
      <c r="AS104" s="88">
        <v>2.0</v>
      </c>
      <c r="AT104" s="79" t="s">
        <v>105</v>
      </c>
      <c r="AU104" s="89">
        <v>0.0</v>
      </c>
      <c r="AV104" s="90">
        <f t="shared" si="4"/>
        <v>0</v>
      </c>
      <c r="AW104" s="91"/>
      <c r="AX104" s="93"/>
      <c r="AY104" s="93"/>
      <c r="AZ104" s="93"/>
      <c r="BA104" s="94"/>
      <c r="BB104" s="94"/>
      <c r="BC104" s="94"/>
      <c r="BD104" s="94"/>
      <c r="BE104" s="94"/>
      <c r="BF104" s="94"/>
      <c r="BG104" s="74"/>
      <c r="BH104" s="95"/>
      <c r="BI104" s="96"/>
    </row>
    <row r="105" ht="153.75" customHeight="1">
      <c r="B105" s="71" t="s">
        <v>993</v>
      </c>
      <c r="C105" s="72" t="s">
        <v>12</v>
      </c>
      <c r="D105" s="72" t="s">
        <v>999</v>
      </c>
      <c r="E105" s="72" t="s">
        <v>1000</v>
      </c>
      <c r="F105" s="72" t="s">
        <v>12</v>
      </c>
      <c r="G105" s="72" t="s">
        <v>12</v>
      </c>
      <c r="H105" s="73" t="s">
        <v>1001</v>
      </c>
      <c r="I105" s="73" t="s">
        <v>370</v>
      </c>
      <c r="J105" s="73" t="s">
        <v>1002</v>
      </c>
      <c r="K105" s="74">
        <v>1.0</v>
      </c>
      <c r="L105" s="74">
        <v>0.0</v>
      </c>
      <c r="M105" s="75" t="s">
        <v>78</v>
      </c>
      <c r="N105" s="76" t="s">
        <v>1003</v>
      </c>
      <c r="O105" s="76" t="s">
        <v>1004</v>
      </c>
      <c r="P105" s="77" t="s">
        <v>1005</v>
      </c>
      <c r="Q105" s="76" t="s">
        <v>1006</v>
      </c>
      <c r="R105" s="76" t="s">
        <v>1007</v>
      </c>
      <c r="S105" s="75" t="s">
        <v>13</v>
      </c>
      <c r="T105" s="75" t="s">
        <v>78</v>
      </c>
      <c r="U105" s="75" t="s">
        <v>84</v>
      </c>
      <c r="V105" s="99" t="s">
        <v>13</v>
      </c>
      <c r="W105" s="75" t="s">
        <v>84</v>
      </c>
      <c r="X105" s="75" t="s">
        <v>13</v>
      </c>
      <c r="Y105" s="101">
        <v>42944.0</v>
      </c>
      <c r="Z105" s="78">
        <v>1.0</v>
      </c>
      <c r="AA105" s="78">
        <v>1.0</v>
      </c>
      <c r="AB105" s="79" t="s">
        <v>12</v>
      </c>
      <c r="AC105" s="80">
        <v>1.0</v>
      </c>
      <c r="AD105" s="81">
        <f t="shared" si="1"/>
        <v>1</v>
      </c>
      <c r="AE105" s="103" t="s">
        <v>1008</v>
      </c>
      <c r="AF105" s="82">
        <v>5.0</v>
      </c>
      <c r="AG105" s="82">
        <v>6.0</v>
      </c>
      <c r="AH105" s="79" t="s">
        <v>12</v>
      </c>
      <c r="AI105" s="83">
        <v>1.0</v>
      </c>
      <c r="AJ105" s="84">
        <f t="shared" si="2"/>
        <v>1</v>
      </c>
      <c r="AK105" s="104" t="s">
        <v>1009</v>
      </c>
      <c r="AL105" s="85">
        <v>9.0</v>
      </c>
      <c r="AM105" s="85">
        <v>14.0</v>
      </c>
      <c r="AN105" s="79" t="s">
        <v>12</v>
      </c>
      <c r="AO105" s="86">
        <v>1.0</v>
      </c>
      <c r="AP105" s="87">
        <f t="shared" si="3"/>
        <v>1</v>
      </c>
      <c r="AQ105" s="102" t="s">
        <v>1010</v>
      </c>
      <c r="AR105" s="88">
        <v>15.0</v>
      </c>
      <c r="AS105" s="88">
        <v>25.0</v>
      </c>
      <c r="AT105" s="79" t="s">
        <v>105</v>
      </c>
      <c r="AU105" s="89">
        <v>1.0</v>
      </c>
      <c r="AV105" s="90">
        <f t="shared" si="4"/>
        <v>1</v>
      </c>
      <c r="AW105" s="91"/>
      <c r="AX105" s="92" t="s">
        <v>1011</v>
      </c>
      <c r="AY105" s="93">
        <v>3.0</v>
      </c>
      <c r="AZ105" s="93">
        <v>3.0</v>
      </c>
      <c r="BA105" s="94" t="s">
        <v>12</v>
      </c>
      <c r="BB105" s="94" t="s">
        <v>12</v>
      </c>
      <c r="BC105" s="94" t="s">
        <v>12</v>
      </c>
      <c r="BD105" s="94" t="s">
        <v>12</v>
      </c>
      <c r="BE105" s="94" t="s">
        <v>12</v>
      </c>
      <c r="BF105" s="94" t="s">
        <v>12</v>
      </c>
      <c r="BG105" s="74">
        <v>1.0</v>
      </c>
      <c r="BH105" s="95">
        <f t="shared" ref="BH105:BH130" si="6">BG105/K105</f>
        <v>1</v>
      </c>
      <c r="BI105" s="96" t="s">
        <v>13</v>
      </c>
    </row>
    <row r="106" ht="153.75" customHeight="1">
      <c r="B106" s="71" t="s">
        <v>993</v>
      </c>
      <c r="C106" s="72" t="s">
        <v>12</v>
      </c>
      <c r="D106" s="72" t="s">
        <v>999</v>
      </c>
      <c r="E106" s="72" t="s">
        <v>1000</v>
      </c>
      <c r="F106" s="72" t="s">
        <v>12</v>
      </c>
      <c r="G106" s="72" t="s">
        <v>12</v>
      </c>
      <c r="H106" s="73" t="s">
        <v>1012</v>
      </c>
      <c r="I106" s="73" t="s">
        <v>1013</v>
      </c>
      <c r="J106" s="73" t="s">
        <v>1014</v>
      </c>
      <c r="K106" s="74">
        <v>1.0</v>
      </c>
      <c r="L106" s="74">
        <v>0.0</v>
      </c>
      <c r="M106" s="75" t="s">
        <v>136</v>
      </c>
      <c r="N106" s="76" t="s">
        <v>12</v>
      </c>
      <c r="O106" s="76" t="s">
        <v>12</v>
      </c>
      <c r="P106" s="77" t="s">
        <v>203</v>
      </c>
      <c r="Q106" s="76" t="s">
        <v>1015</v>
      </c>
      <c r="R106" s="76" t="s">
        <v>203</v>
      </c>
      <c r="S106" s="75" t="s">
        <v>13</v>
      </c>
      <c r="T106" s="75" t="s">
        <v>78</v>
      </c>
      <c r="U106" s="75" t="s">
        <v>84</v>
      </c>
      <c r="V106" s="99" t="s">
        <v>13</v>
      </c>
      <c r="W106" s="75" t="s">
        <v>84</v>
      </c>
      <c r="X106" s="75" t="s">
        <v>13</v>
      </c>
      <c r="Y106" s="101" t="s">
        <v>12</v>
      </c>
      <c r="Z106" s="78" t="s">
        <v>12</v>
      </c>
      <c r="AA106" s="78" t="s">
        <v>12</v>
      </c>
      <c r="AB106" s="79" t="s">
        <v>12</v>
      </c>
      <c r="AC106" s="80">
        <v>0.0</v>
      </c>
      <c r="AD106" s="81">
        <f t="shared" si="1"/>
        <v>0</v>
      </c>
      <c r="AE106" s="103" t="s">
        <v>12</v>
      </c>
      <c r="AF106" s="82" t="s">
        <v>12</v>
      </c>
      <c r="AG106" s="82" t="s">
        <v>12</v>
      </c>
      <c r="AH106" s="79" t="s">
        <v>405</v>
      </c>
      <c r="AI106" s="83">
        <v>0.0</v>
      </c>
      <c r="AJ106" s="84">
        <f t="shared" si="2"/>
        <v>0</v>
      </c>
      <c r="AK106" s="85" t="s">
        <v>12</v>
      </c>
      <c r="AL106" s="85" t="s">
        <v>12</v>
      </c>
      <c r="AM106" s="85" t="s">
        <v>12</v>
      </c>
      <c r="AN106" s="79" t="s">
        <v>12</v>
      </c>
      <c r="AO106" s="86">
        <v>0.0</v>
      </c>
      <c r="AP106" s="87">
        <f t="shared" si="3"/>
        <v>0</v>
      </c>
      <c r="AQ106" s="88">
        <v>2002749.0</v>
      </c>
      <c r="AR106" s="88">
        <v>1.0</v>
      </c>
      <c r="AS106" s="88" t="s">
        <v>12</v>
      </c>
      <c r="AT106" s="79">
        <v>2002749.0</v>
      </c>
      <c r="AU106" s="89">
        <v>0.0</v>
      </c>
      <c r="AV106" s="90">
        <f t="shared" si="4"/>
        <v>0</v>
      </c>
      <c r="AW106" s="91"/>
      <c r="AX106" s="93" t="s">
        <v>12</v>
      </c>
      <c r="AY106" s="93" t="s">
        <v>12</v>
      </c>
      <c r="AZ106" s="93" t="s">
        <v>12</v>
      </c>
      <c r="BA106" s="94" t="s">
        <v>12</v>
      </c>
      <c r="BB106" s="94" t="s">
        <v>12</v>
      </c>
      <c r="BC106" s="94" t="s">
        <v>12</v>
      </c>
      <c r="BD106" s="94" t="s">
        <v>12</v>
      </c>
      <c r="BE106" s="94" t="s">
        <v>12</v>
      </c>
      <c r="BF106" s="94" t="s">
        <v>12</v>
      </c>
      <c r="BG106" s="74">
        <v>0.0</v>
      </c>
      <c r="BH106" s="95">
        <f t="shared" si="6"/>
        <v>0</v>
      </c>
      <c r="BI106" s="96" t="s">
        <v>84</v>
      </c>
    </row>
    <row r="107" ht="153.75" customHeight="1">
      <c r="B107" s="71" t="s">
        <v>993</v>
      </c>
      <c r="C107" s="72" t="s">
        <v>12</v>
      </c>
      <c r="D107" s="72" t="s">
        <v>999</v>
      </c>
      <c r="E107" s="72" t="s">
        <v>1000</v>
      </c>
      <c r="F107" s="72" t="s">
        <v>12</v>
      </c>
      <c r="G107" s="72" t="s">
        <v>12</v>
      </c>
      <c r="H107" s="73" t="s">
        <v>1016</v>
      </c>
      <c r="I107" s="73" t="s">
        <v>370</v>
      </c>
      <c r="J107" s="73" t="s">
        <v>1017</v>
      </c>
      <c r="K107" s="74">
        <v>1.0</v>
      </c>
      <c r="L107" s="74">
        <v>0.0</v>
      </c>
      <c r="M107" s="75" t="s">
        <v>78</v>
      </c>
      <c r="N107" s="76" t="s">
        <v>1018</v>
      </c>
      <c r="O107" s="76" t="s">
        <v>1019</v>
      </c>
      <c r="P107" s="77" t="s">
        <v>1020</v>
      </c>
      <c r="Q107" s="76" t="s">
        <v>1021</v>
      </c>
      <c r="R107" s="148" t="s">
        <v>1022</v>
      </c>
      <c r="S107" s="75" t="s">
        <v>13</v>
      </c>
      <c r="T107" s="75" t="s">
        <v>78</v>
      </c>
      <c r="U107" s="75" t="s">
        <v>84</v>
      </c>
      <c r="V107" s="99" t="s">
        <v>13</v>
      </c>
      <c r="W107" s="75" t="s">
        <v>84</v>
      </c>
      <c r="X107" s="75" t="s">
        <v>13</v>
      </c>
      <c r="Y107" s="78" t="s">
        <v>12</v>
      </c>
      <c r="Z107" s="78" t="s">
        <v>12</v>
      </c>
      <c r="AA107" s="78" t="s">
        <v>12</v>
      </c>
      <c r="AB107" s="79" t="s">
        <v>12</v>
      </c>
      <c r="AC107" s="80">
        <v>0.0</v>
      </c>
      <c r="AD107" s="81">
        <f t="shared" si="1"/>
        <v>0</v>
      </c>
      <c r="AE107" s="82" t="s">
        <v>12</v>
      </c>
      <c r="AF107" s="82" t="s">
        <v>12</v>
      </c>
      <c r="AG107" s="82" t="s">
        <v>12</v>
      </c>
      <c r="AH107" s="79" t="s">
        <v>12</v>
      </c>
      <c r="AI107" s="83">
        <v>0.0</v>
      </c>
      <c r="AJ107" s="84">
        <f t="shared" si="2"/>
        <v>0</v>
      </c>
      <c r="AK107" s="85" t="s">
        <v>1023</v>
      </c>
      <c r="AL107" s="85">
        <v>4.0</v>
      </c>
      <c r="AM107" s="85">
        <v>5.0</v>
      </c>
      <c r="AN107" s="79" t="s">
        <v>12</v>
      </c>
      <c r="AO107" s="86">
        <v>1.0</v>
      </c>
      <c r="AP107" s="87">
        <f t="shared" si="3"/>
        <v>1</v>
      </c>
      <c r="AQ107" s="88" t="s">
        <v>1024</v>
      </c>
      <c r="AR107" s="88">
        <v>7.0</v>
      </c>
      <c r="AS107" s="88">
        <v>13.0</v>
      </c>
      <c r="AT107" s="79" t="s">
        <v>105</v>
      </c>
      <c r="AU107" s="89">
        <v>1.0</v>
      </c>
      <c r="AV107" s="90">
        <f t="shared" si="4"/>
        <v>1</v>
      </c>
      <c r="AW107" s="91"/>
      <c r="AX107" s="92">
        <v>40511.0</v>
      </c>
      <c r="AY107" s="93">
        <v>1.0</v>
      </c>
      <c r="AZ107" s="93">
        <v>2.0</v>
      </c>
      <c r="BA107" s="94" t="s">
        <v>12</v>
      </c>
      <c r="BB107" s="94" t="s">
        <v>12</v>
      </c>
      <c r="BC107" s="94" t="s">
        <v>12</v>
      </c>
      <c r="BD107" s="94" t="s">
        <v>12</v>
      </c>
      <c r="BE107" s="94" t="s">
        <v>12</v>
      </c>
      <c r="BF107" s="94" t="s">
        <v>12</v>
      </c>
      <c r="BG107" s="74">
        <v>1.0</v>
      </c>
      <c r="BH107" s="95">
        <f t="shared" si="6"/>
        <v>1</v>
      </c>
      <c r="BI107" s="96" t="s">
        <v>13</v>
      </c>
    </row>
    <row r="108" ht="153.75" customHeight="1">
      <c r="B108" s="71" t="s">
        <v>993</v>
      </c>
      <c r="C108" s="72" t="s">
        <v>12</v>
      </c>
      <c r="D108" s="72" t="s">
        <v>1025</v>
      </c>
      <c r="E108" s="72" t="s">
        <v>1026</v>
      </c>
      <c r="F108" s="72" t="s">
        <v>1027</v>
      </c>
      <c r="G108" s="72" t="s">
        <v>1028</v>
      </c>
      <c r="H108" s="73" t="s">
        <v>1029</v>
      </c>
      <c r="I108" s="73" t="s">
        <v>1030</v>
      </c>
      <c r="J108" s="73" t="s">
        <v>1031</v>
      </c>
      <c r="K108" s="74">
        <v>1.0</v>
      </c>
      <c r="L108" s="74">
        <v>0.0</v>
      </c>
      <c r="M108" s="75" t="s">
        <v>78</v>
      </c>
      <c r="N108" s="110" t="s">
        <v>1032</v>
      </c>
      <c r="O108" s="76" t="s">
        <v>1033</v>
      </c>
      <c r="P108" s="77" t="s">
        <v>1034</v>
      </c>
      <c r="Q108" s="76" t="s">
        <v>140</v>
      </c>
      <c r="R108" s="107"/>
      <c r="S108" s="75" t="s">
        <v>13</v>
      </c>
      <c r="T108" s="75" t="s">
        <v>78</v>
      </c>
      <c r="U108" s="75" t="s">
        <v>84</v>
      </c>
      <c r="V108" s="99" t="s">
        <v>13</v>
      </c>
      <c r="W108" s="75" t="s">
        <v>84</v>
      </c>
      <c r="X108" s="75" t="s">
        <v>13</v>
      </c>
      <c r="Y108" s="101">
        <v>1448.0</v>
      </c>
      <c r="Z108" s="78">
        <v>1.0</v>
      </c>
      <c r="AA108" s="78">
        <v>3.0</v>
      </c>
      <c r="AB108" s="79" t="s">
        <v>12</v>
      </c>
      <c r="AC108" s="80">
        <v>1.0</v>
      </c>
      <c r="AD108" s="81">
        <f t="shared" si="1"/>
        <v>1</v>
      </c>
      <c r="AE108" s="103">
        <v>1448.0</v>
      </c>
      <c r="AF108" s="82">
        <v>1.0</v>
      </c>
      <c r="AG108" s="82">
        <v>3.0</v>
      </c>
      <c r="AH108" s="79" t="s">
        <v>12</v>
      </c>
      <c r="AI108" s="83">
        <v>1.0</v>
      </c>
      <c r="AJ108" s="84">
        <f t="shared" si="2"/>
        <v>1</v>
      </c>
      <c r="AK108" s="104">
        <v>1448.0</v>
      </c>
      <c r="AL108" s="85">
        <v>1.0</v>
      </c>
      <c r="AM108" s="85">
        <v>6.0</v>
      </c>
      <c r="AN108" s="79" t="s">
        <v>12</v>
      </c>
      <c r="AO108" s="86">
        <v>1.0</v>
      </c>
      <c r="AP108" s="87">
        <f t="shared" si="3"/>
        <v>1</v>
      </c>
      <c r="AQ108" s="88" t="s">
        <v>1035</v>
      </c>
      <c r="AR108" s="88">
        <v>4.0</v>
      </c>
      <c r="AS108" s="88">
        <v>23.0</v>
      </c>
      <c r="AT108" s="79" t="s">
        <v>141</v>
      </c>
      <c r="AU108" s="89">
        <v>1.0</v>
      </c>
      <c r="AV108" s="90">
        <f t="shared" si="4"/>
        <v>1</v>
      </c>
      <c r="AW108" s="91"/>
      <c r="AX108" s="93" t="s">
        <v>12</v>
      </c>
      <c r="AY108" s="93" t="s">
        <v>12</v>
      </c>
      <c r="AZ108" s="93" t="s">
        <v>12</v>
      </c>
      <c r="BA108" s="94" t="s">
        <v>12</v>
      </c>
      <c r="BB108" s="94" t="s">
        <v>12</v>
      </c>
      <c r="BC108" s="94" t="s">
        <v>12</v>
      </c>
      <c r="BD108" s="94" t="s">
        <v>12</v>
      </c>
      <c r="BE108" s="94" t="s">
        <v>12</v>
      </c>
      <c r="BF108" s="94" t="s">
        <v>12</v>
      </c>
      <c r="BG108" s="74">
        <v>0.0</v>
      </c>
      <c r="BH108" s="95">
        <f t="shared" si="6"/>
        <v>0</v>
      </c>
      <c r="BI108" s="96" t="s">
        <v>13</v>
      </c>
    </row>
    <row r="109" ht="153.75" customHeight="1">
      <c r="B109" s="71" t="s">
        <v>993</v>
      </c>
      <c r="C109" s="72" t="s">
        <v>12</v>
      </c>
      <c r="D109" s="72" t="s">
        <v>1036</v>
      </c>
      <c r="E109" s="72" t="s">
        <v>1037</v>
      </c>
      <c r="F109" s="72" t="s">
        <v>12</v>
      </c>
      <c r="G109" s="72" t="s">
        <v>12</v>
      </c>
      <c r="H109" s="73" t="s">
        <v>1038</v>
      </c>
      <c r="I109" s="73" t="s">
        <v>370</v>
      </c>
      <c r="J109" s="73" t="s">
        <v>1039</v>
      </c>
      <c r="K109" s="74">
        <v>1.0</v>
      </c>
      <c r="L109" s="74">
        <v>0.0</v>
      </c>
      <c r="M109" s="75" t="s">
        <v>78</v>
      </c>
      <c r="N109" s="110" t="s">
        <v>839</v>
      </c>
      <c r="O109" s="76" t="s">
        <v>1040</v>
      </c>
      <c r="P109" s="77" t="s">
        <v>1041</v>
      </c>
      <c r="Q109" s="76" t="s">
        <v>140</v>
      </c>
      <c r="R109" s="107"/>
      <c r="S109" s="75" t="s">
        <v>13</v>
      </c>
      <c r="T109" s="75" t="s">
        <v>78</v>
      </c>
      <c r="U109" s="75" t="s">
        <v>84</v>
      </c>
      <c r="V109" s="99" t="s">
        <v>13</v>
      </c>
      <c r="W109" s="75" t="s">
        <v>84</v>
      </c>
      <c r="X109" s="75" t="s">
        <v>13</v>
      </c>
      <c r="Y109" s="78" t="s">
        <v>12</v>
      </c>
      <c r="Z109" s="78" t="s">
        <v>12</v>
      </c>
      <c r="AA109" s="78" t="s">
        <v>12</v>
      </c>
      <c r="AB109" s="79" t="s">
        <v>12</v>
      </c>
      <c r="AC109" s="80">
        <v>0.0</v>
      </c>
      <c r="AD109" s="81">
        <f t="shared" si="1"/>
        <v>0</v>
      </c>
      <c r="AE109" s="82" t="s">
        <v>12</v>
      </c>
      <c r="AF109" s="82" t="s">
        <v>12</v>
      </c>
      <c r="AG109" s="82" t="s">
        <v>12</v>
      </c>
      <c r="AH109" s="79" t="s">
        <v>12</v>
      </c>
      <c r="AI109" s="83">
        <v>0.0</v>
      </c>
      <c r="AJ109" s="84">
        <f t="shared" si="2"/>
        <v>0</v>
      </c>
      <c r="AK109" s="85" t="s">
        <v>12</v>
      </c>
      <c r="AL109" s="85" t="s">
        <v>12</v>
      </c>
      <c r="AM109" s="85" t="s">
        <v>12</v>
      </c>
      <c r="AN109" s="79" t="s">
        <v>12</v>
      </c>
      <c r="AO109" s="86">
        <v>0.0</v>
      </c>
      <c r="AP109" s="87">
        <f t="shared" si="3"/>
        <v>0</v>
      </c>
      <c r="AQ109" s="88" t="s">
        <v>105</v>
      </c>
      <c r="AR109" s="88">
        <v>2.0</v>
      </c>
      <c r="AS109" s="88">
        <v>4.0</v>
      </c>
      <c r="AT109" s="79" t="s">
        <v>105</v>
      </c>
      <c r="AU109" s="89">
        <v>0.0</v>
      </c>
      <c r="AV109" s="90">
        <f t="shared" si="4"/>
        <v>0</v>
      </c>
      <c r="AW109" s="91"/>
      <c r="AX109" s="92">
        <v>12449.0</v>
      </c>
      <c r="AY109" s="93">
        <v>1.0</v>
      </c>
      <c r="AZ109" s="93">
        <v>2.0</v>
      </c>
      <c r="BA109" s="94" t="s">
        <v>12</v>
      </c>
      <c r="BB109" s="94" t="s">
        <v>12</v>
      </c>
      <c r="BC109" s="94" t="s">
        <v>12</v>
      </c>
      <c r="BD109" s="94" t="s">
        <v>12</v>
      </c>
      <c r="BE109" s="94" t="s">
        <v>12</v>
      </c>
      <c r="BF109" s="94" t="s">
        <v>12</v>
      </c>
      <c r="BG109" s="74">
        <v>1.0</v>
      </c>
      <c r="BH109" s="95">
        <f t="shared" si="6"/>
        <v>1</v>
      </c>
      <c r="BI109" s="96" t="s">
        <v>13</v>
      </c>
    </row>
    <row r="110" ht="153.75" customHeight="1">
      <c r="B110" s="71" t="s">
        <v>993</v>
      </c>
      <c r="C110" s="72" t="s">
        <v>12</v>
      </c>
      <c r="D110" s="72" t="s">
        <v>1042</v>
      </c>
      <c r="E110" s="72" t="s">
        <v>1043</v>
      </c>
      <c r="F110" s="72" t="s">
        <v>12</v>
      </c>
      <c r="G110" s="72" t="s">
        <v>12</v>
      </c>
      <c r="H110" s="73" t="s">
        <v>1044</v>
      </c>
      <c r="I110" s="73" t="s">
        <v>1045</v>
      </c>
      <c r="J110" s="73" t="s">
        <v>1046</v>
      </c>
      <c r="K110" s="74">
        <v>1.0</v>
      </c>
      <c r="L110" s="74">
        <v>0.0</v>
      </c>
      <c r="M110" s="75" t="s">
        <v>136</v>
      </c>
      <c r="N110" s="110" t="s">
        <v>1047</v>
      </c>
      <c r="O110" s="76" t="s">
        <v>12</v>
      </c>
      <c r="P110" s="77" t="s">
        <v>1048</v>
      </c>
      <c r="Q110" s="76" t="s">
        <v>1049</v>
      </c>
      <c r="R110" s="76" t="s">
        <v>1050</v>
      </c>
      <c r="S110" s="75" t="s">
        <v>13</v>
      </c>
      <c r="T110" s="75" t="s">
        <v>78</v>
      </c>
      <c r="U110" s="75" t="s">
        <v>84</v>
      </c>
      <c r="V110" s="99" t="s">
        <v>13</v>
      </c>
      <c r="W110" s="75" t="s">
        <v>84</v>
      </c>
      <c r="X110" s="75" t="s">
        <v>13</v>
      </c>
      <c r="Y110" s="78" t="s">
        <v>12</v>
      </c>
      <c r="Z110" s="78" t="s">
        <v>12</v>
      </c>
      <c r="AA110" s="78" t="s">
        <v>12</v>
      </c>
      <c r="AB110" s="79" t="s">
        <v>12</v>
      </c>
      <c r="AC110" s="80">
        <v>0.0</v>
      </c>
      <c r="AD110" s="81">
        <f t="shared" si="1"/>
        <v>0</v>
      </c>
      <c r="AE110" s="82" t="s">
        <v>12</v>
      </c>
      <c r="AF110" s="82" t="s">
        <v>12</v>
      </c>
      <c r="AG110" s="82" t="s">
        <v>12</v>
      </c>
      <c r="AH110" s="79" t="s">
        <v>12</v>
      </c>
      <c r="AI110" s="83">
        <v>0.0</v>
      </c>
      <c r="AJ110" s="84">
        <f t="shared" si="2"/>
        <v>0</v>
      </c>
      <c r="AK110" s="85" t="s">
        <v>12</v>
      </c>
      <c r="AL110" s="85" t="s">
        <v>12</v>
      </c>
      <c r="AM110" s="85" t="s">
        <v>12</v>
      </c>
      <c r="AN110" s="79" t="s">
        <v>12</v>
      </c>
      <c r="AO110" s="86">
        <v>0.0</v>
      </c>
      <c r="AP110" s="87">
        <f t="shared" si="3"/>
        <v>0</v>
      </c>
      <c r="AQ110" s="88" t="s">
        <v>142</v>
      </c>
      <c r="AR110" s="88">
        <v>3.0</v>
      </c>
      <c r="AS110" s="88">
        <v>7.0</v>
      </c>
      <c r="AT110" s="79" t="s">
        <v>142</v>
      </c>
      <c r="AU110" s="89">
        <v>0.0</v>
      </c>
      <c r="AV110" s="90">
        <f t="shared" si="4"/>
        <v>0</v>
      </c>
      <c r="AW110" s="91"/>
      <c r="AX110" s="93" t="s">
        <v>12</v>
      </c>
      <c r="AY110" s="93" t="s">
        <v>12</v>
      </c>
      <c r="AZ110" s="93" t="s">
        <v>12</v>
      </c>
      <c r="BA110" s="94" t="s">
        <v>12</v>
      </c>
      <c r="BB110" s="94" t="s">
        <v>12</v>
      </c>
      <c r="BC110" s="94" t="s">
        <v>12</v>
      </c>
      <c r="BD110" s="94" t="s">
        <v>12</v>
      </c>
      <c r="BE110" s="94" t="s">
        <v>12</v>
      </c>
      <c r="BF110" s="94" t="s">
        <v>12</v>
      </c>
      <c r="BG110" s="74">
        <v>0.0</v>
      </c>
      <c r="BH110" s="95">
        <f t="shared" si="6"/>
        <v>0</v>
      </c>
      <c r="BI110" s="96" t="s">
        <v>84</v>
      </c>
    </row>
    <row r="111" ht="153.75" customHeight="1">
      <c r="B111" s="71" t="s">
        <v>429</v>
      </c>
      <c r="C111" s="72" t="s">
        <v>12</v>
      </c>
      <c r="D111" s="72" t="s">
        <v>1051</v>
      </c>
      <c r="E111" s="72" t="s">
        <v>1052</v>
      </c>
      <c r="F111" s="72" t="s">
        <v>12</v>
      </c>
      <c r="G111" s="72" t="s">
        <v>12</v>
      </c>
      <c r="H111" s="73" t="s">
        <v>1053</v>
      </c>
      <c r="I111" s="73" t="s">
        <v>1054</v>
      </c>
      <c r="J111" s="73" t="s">
        <v>1055</v>
      </c>
      <c r="K111" s="74">
        <v>6270.0</v>
      </c>
      <c r="L111" s="74">
        <v>0.0</v>
      </c>
      <c r="M111" s="75" t="s">
        <v>78</v>
      </c>
      <c r="N111" s="76" t="s">
        <v>1056</v>
      </c>
      <c r="O111" s="76" t="s">
        <v>12</v>
      </c>
      <c r="P111" s="77" t="s">
        <v>1057</v>
      </c>
      <c r="Q111" s="76" t="s">
        <v>1058</v>
      </c>
      <c r="R111" s="76" t="s">
        <v>1059</v>
      </c>
      <c r="S111" s="75" t="s">
        <v>13</v>
      </c>
      <c r="T111" s="75" t="s">
        <v>78</v>
      </c>
      <c r="U111" s="75" t="s">
        <v>84</v>
      </c>
      <c r="V111" s="99" t="s">
        <v>13</v>
      </c>
      <c r="W111" s="75" t="s">
        <v>84</v>
      </c>
      <c r="X111" s="75" t="s">
        <v>13</v>
      </c>
      <c r="Y111" s="78" t="s">
        <v>12</v>
      </c>
      <c r="Z111" s="78" t="s">
        <v>12</v>
      </c>
      <c r="AA111" s="78" t="s">
        <v>12</v>
      </c>
      <c r="AB111" s="79" t="s">
        <v>12</v>
      </c>
      <c r="AC111" s="80">
        <v>0.0</v>
      </c>
      <c r="AD111" s="81">
        <f t="shared" si="1"/>
        <v>0</v>
      </c>
      <c r="AE111" s="82" t="s">
        <v>1060</v>
      </c>
      <c r="AF111" s="82">
        <v>111.0</v>
      </c>
      <c r="AG111" s="82">
        <v>838.0</v>
      </c>
      <c r="AH111" s="79" t="s">
        <v>86</v>
      </c>
      <c r="AI111" s="83">
        <v>48.0</v>
      </c>
      <c r="AJ111" s="84">
        <f t="shared" si="2"/>
        <v>0.007655502392</v>
      </c>
      <c r="AK111" s="85" t="s">
        <v>1061</v>
      </c>
      <c r="AL111" s="85">
        <v>114.0</v>
      </c>
      <c r="AM111" s="85">
        <v>7133.0</v>
      </c>
      <c r="AN111" s="79" t="s">
        <v>12</v>
      </c>
      <c r="AO111" s="86">
        <v>48.0</v>
      </c>
      <c r="AP111" s="87">
        <f t="shared" si="3"/>
        <v>0.007655502392</v>
      </c>
      <c r="AQ111" s="88" t="s">
        <v>1062</v>
      </c>
      <c r="AR111" s="88">
        <v>325.0</v>
      </c>
      <c r="AS111" s="88">
        <v>10440.0</v>
      </c>
      <c r="AT111" s="79" t="s">
        <v>105</v>
      </c>
      <c r="AU111" s="89">
        <v>73.0</v>
      </c>
      <c r="AV111" s="90">
        <f t="shared" si="4"/>
        <v>0.01164274322</v>
      </c>
      <c r="AW111" s="91" t="s">
        <v>1063</v>
      </c>
      <c r="AX111" s="92" t="s">
        <v>1064</v>
      </c>
      <c r="AY111" s="93">
        <v>58.0</v>
      </c>
      <c r="AZ111" s="93">
        <v>432.0</v>
      </c>
      <c r="BA111" s="94" t="s">
        <v>12</v>
      </c>
      <c r="BB111" s="94" t="s">
        <v>12</v>
      </c>
      <c r="BC111" s="94" t="s">
        <v>12</v>
      </c>
      <c r="BD111" s="94" t="s">
        <v>12</v>
      </c>
      <c r="BE111" s="94" t="s">
        <v>12</v>
      </c>
      <c r="BF111" s="94" t="s">
        <v>12</v>
      </c>
      <c r="BG111" s="74">
        <v>208.0</v>
      </c>
      <c r="BH111" s="95">
        <f t="shared" si="6"/>
        <v>0.0331738437</v>
      </c>
      <c r="BI111" s="96" t="s">
        <v>13</v>
      </c>
    </row>
    <row r="112" ht="153.75" customHeight="1">
      <c r="B112" s="71" t="s">
        <v>429</v>
      </c>
      <c r="C112" s="72" t="s">
        <v>12</v>
      </c>
      <c r="D112" s="72" t="s">
        <v>1051</v>
      </c>
      <c r="E112" s="72" t="s">
        <v>1052</v>
      </c>
      <c r="F112" s="72" t="s">
        <v>12</v>
      </c>
      <c r="G112" s="72" t="s">
        <v>12</v>
      </c>
      <c r="H112" s="73" t="s">
        <v>1053</v>
      </c>
      <c r="I112" s="73" t="s">
        <v>76</v>
      </c>
      <c r="J112" s="73" t="s">
        <v>1065</v>
      </c>
      <c r="K112" s="74">
        <v>65536.0</v>
      </c>
      <c r="L112" s="74">
        <v>0.0</v>
      </c>
      <c r="M112" s="75" t="s">
        <v>78</v>
      </c>
      <c r="N112" s="76" t="s">
        <v>1056</v>
      </c>
      <c r="O112" s="76" t="s">
        <v>12</v>
      </c>
      <c r="P112" s="77" t="s">
        <v>1057</v>
      </c>
      <c r="Q112" s="76" t="s">
        <v>1058</v>
      </c>
      <c r="R112" s="76" t="s">
        <v>1059</v>
      </c>
      <c r="S112" s="75" t="s">
        <v>13</v>
      </c>
      <c r="T112" s="75" t="s">
        <v>78</v>
      </c>
      <c r="U112" s="75" t="s">
        <v>84</v>
      </c>
      <c r="V112" s="99" t="s">
        <v>13</v>
      </c>
      <c r="W112" s="75" t="s">
        <v>84</v>
      </c>
      <c r="X112" s="111" t="s">
        <v>84</v>
      </c>
      <c r="Y112" s="78" t="s">
        <v>1066</v>
      </c>
      <c r="Z112" s="78">
        <v>9.0</v>
      </c>
      <c r="AA112" s="78">
        <v>9.0</v>
      </c>
      <c r="AB112" s="79" t="s">
        <v>12</v>
      </c>
      <c r="AC112" s="80">
        <v>3.0</v>
      </c>
      <c r="AD112" s="81">
        <f t="shared" si="1"/>
        <v>0.00004577636719</v>
      </c>
      <c r="AE112" s="82" t="s">
        <v>1067</v>
      </c>
      <c r="AF112" s="82">
        <v>20.0</v>
      </c>
      <c r="AG112" s="82">
        <v>26.0</v>
      </c>
      <c r="AH112" s="79" t="s">
        <v>1068</v>
      </c>
      <c r="AI112" s="83">
        <v>49.0</v>
      </c>
      <c r="AJ112" s="84">
        <f t="shared" si="2"/>
        <v>0.0007476806641</v>
      </c>
      <c r="AK112" s="85" t="s">
        <v>1069</v>
      </c>
      <c r="AL112" s="85">
        <v>23.0</v>
      </c>
      <c r="AM112" s="85">
        <v>44.0</v>
      </c>
      <c r="AN112" s="79" t="s">
        <v>86</v>
      </c>
      <c r="AO112" s="86">
        <v>49.0</v>
      </c>
      <c r="AP112" s="87">
        <f t="shared" si="3"/>
        <v>0.0007476806641</v>
      </c>
      <c r="AQ112" s="88" t="s">
        <v>1070</v>
      </c>
      <c r="AR112" s="88">
        <v>36.0</v>
      </c>
      <c r="AS112" s="88">
        <v>58.0</v>
      </c>
      <c r="AT112" s="79" t="s">
        <v>1071</v>
      </c>
      <c r="AU112" s="89">
        <v>51.0</v>
      </c>
      <c r="AV112" s="90">
        <f t="shared" si="4"/>
        <v>0.0007781982422</v>
      </c>
      <c r="AW112" s="91" t="s">
        <v>1072</v>
      </c>
      <c r="AX112" s="92">
        <v>45360.0</v>
      </c>
      <c r="AY112" s="93">
        <v>1.0</v>
      </c>
      <c r="AZ112" s="93">
        <v>4.0</v>
      </c>
      <c r="BA112" s="94" t="s">
        <v>12</v>
      </c>
      <c r="BB112" s="94" t="s">
        <v>12</v>
      </c>
      <c r="BC112" s="94" t="s">
        <v>12</v>
      </c>
      <c r="BD112" s="94" t="s">
        <v>12</v>
      </c>
      <c r="BE112" s="94" t="s">
        <v>12</v>
      </c>
      <c r="BF112" s="94" t="s">
        <v>12</v>
      </c>
      <c r="BG112" s="74">
        <v>4.0</v>
      </c>
      <c r="BH112" s="95">
        <f t="shared" si="6"/>
        <v>0.00006103515625</v>
      </c>
      <c r="BI112" s="96" t="s">
        <v>13</v>
      </c>
    </row>
    <row r="113" ht="153.75" customHeight="1">
      <c r="B113" s="71" t="s">
        <v>429</v>
      </c>
      <c r="C113" s="72" t="s">
        <v>12</v>
      </c>
      <c r="D113" s="72" t="s">
        <v>1051</v>
      </c>
      <c r="E113" s="72" t="s">
        <v>1052</v>
      </c>
      <c r="F113" s="72" t="s">
        <v>12</v>
      </c>
      <c r="G113" s="72" t="s">
        <v>12</v>
      </c>
      <c r="H113" s="73" t="s">
        <v>1073</v>
      </c>
      <c r="I113" s="73" t="s">
        <v>680</v>
      </c>
      <c r="J113" s="73" t="s">
        <v>1074</v>
      </c>
      <c r="K113" s="74">
        <v>1.0</v>
      </c>
      <c r="L113" s="74">
        <v>0.0</v>
      </c>
      <c r="M113" s="75" t="s">
        <v>255</v>
      </c>
      <c r="N113" s="76" t="s">
        <v>1075</v>
      </c>
      <c r="O113" s="76" t="s">
        <v>12</v>
      </c>
      <c r="P113" s="77" t="s">
        <v>203</v>
      </c>
      <c r="Q113" s="76" t="s">
        <v>1076</v>
      </c>
      <c r="R113" s="76" t="s">
        <v>203</v>
      </c>
      <c r="S113" s="75" t="s">
        <v>13</v>
      </c>
      <c r="T113" s="75" t="s">
        <v>78</v>
      </c>
      <c r="U113" s="75" t="s">
        <v>84</v>
      </c>
      <c r="V113" s="99" t="s">
        <v>13</v>
      </c>
      <c r="W113" s="75" t="s">
        <v>84</v>
      </c>
      <c r="X113" s="75" t="s">
        <v>13</v>
      </c>
      <c r="Y113" s="78" t="s">
        <v>12</v>
      </c>
      <c r="Z113" s="78" t="s">
        <v>12</v>
      </c>
      <c r="AA113" s="78" t="s">
        <v>12</v>
      </c>
      <c r="AB113" s="79" t="s">
        <v>12</v>
      </c>
      <c r="AC113" s="80">
        <v>0.0</v>
      </c>
      <c r="AD113" s="81">
        <f t="shared" si="1"/>
        <v>0</v>
      </c>
      <c r="AE113" s="82" t="s">
        <v>1077</v>
      </c>
      <c r="AF113" s="82">
        <v>2.0</v>
      </c>
      <c r="AG113" s="82">
        <v>2.0</v>
      </c>
      <c r="AH113" s="79" t="s">
        <v>12</v>
      </c>
      <c r="AI113" s="83">
        <v>0.0</v>
      </c>
      <c r="AJ113" s="84">
        <f t="shared" si="2"/>
        <v>0</v>
      </c>
      <c r="AK113" s="85" t="s">
        <v>1077</v>
      </c>
      <c r="AL113" s="85">
        <v>2.0</v>
      </c>
      <c r="AM113" s="85">
        <v>2.0</v>
      </c>
      <c r="AN113" s="79" t="s">
        <v>12</v>
      </c>
      <c r="AO113" s="86">
        <v>0.0</v>
      </c>
      <c r="AP113" s="87">
        <f t="shared" si="3"/>
        <v>0</v>
      </c>
      <c r="AQ113" s="88" t="s">
        <v>1078</v>
      </c>
      <c r="AR113" s="88">
        <v>5.0</v>
      </c>
      <c r="AS113" s="88">
        <v>43.0</v>
      </c>
      <c r="AT113" s="79" t="s">
        <v>392</v>
      </c>
      <c r="AU113" s="89">
        <v>1.0</v>
      </c>
      <c r="AV113" s="90">
        <f t="shared" si="4"/>
        <v>1</v>
      </c>
      <c r="AW113" s="91"/>
      <c r="AX113" s="92">
        <v>12449.0</v>
      </c>
      <c r="AY113" s="93">
        <v>1.0</v>
      </c>
      <c r="AZ113" s="93">
        <v>3.0</v>
      </c>
      <c r="BA113" s="94" t="s">
        <v>12</v>
      </c>
      <c r="BB113" s="94" t="s">
        <v>12</v>
      </c>
      <c r="BC113" s="94" t="s">
        <v>12</v>
      </c>
      <c r="BD113" s="94" t="s">
        <v>12</v>
      </c>
      <c r="BE113" s="94" t="s">
        <v>12</v>
      </c>
      <c r="BF113" s="94" t="s">
        <v>12</v>
      </c>
      <c r="BG113" s="74">
        <v>1.0</v>
      </c>
      <c r="BH113" s="95">
        <f t="shared" si="6"/>
        <v>1</v>
      </c>
      <c r="BI113" s="96" t="s">
        <v>13</v>
      </c>
    </row>
    <row r="114" ht="153.75" customHeight="1">
      <c r="B114" s="71" t="s">
        <v>429</v>
      </c>
      <c r="C114" s="72" t="s">
        <v>12</v>
      </c>
      <c r="D114" s="72" t="s">
        <v>1079</v>
      </c>
      <c r="E114" s="72" t="s">
        <v>1080</v>
      </c>
      <c r="F114" s="72" t="s">
        <v>12</v>
      </c>
      <c r="G114" s="72" t="s">
        <v>12</v>
      </c>
      <c r="H114" s="73" t="s">
        <v>1081</v>
      </c>
      <c r="I114" s="73" t="s">
        <v>76</v>
      </c>
      <c r="J114" s="73" t="s">
        <v>1082</v>
      </c>
      <c r="K114" s="74">
        <v>1000.0</v>
      </c>
      <c r="L114" s="74">
        <v>0.0</v>
      </c>
      <c r="M114" s="75" t="s">
        <v>78</v>
      </c>
      <c r="N114" s="76" t="s">
        <v>1083</v>
      </c>
      <c r="O114" s="76" t="s">
        <v>12</v>
      </c>
      <c r="P114" s="77" t="s">
        <v>1084</v>
      </c>
      <c r="Q114" s="76" t="s">
        <v>1085</v>
      </c>
      <c r="R114" s="76" t="s">
        <v>1086</v>
      </c>
      <c r="S114" s="75" t="s">
        <v>13</v>
      </c>
      <c r="T114" s="75" t="s">
        <v>78</v>
      </c>
      <c r="U114" s="75" t="s">
        <v>84</v>
      </c>
      <c r="V114" s="99" t="s">
        <v>13</v>
      </c>
      <c r="W114" s="75" t="s">
        <v>84</v>
      </c>
      <c r="X114" s="75" t="s">
        <v>13</v>
      </c>
      <c r="Y114" s="78" t="s">
        <v>12</v>
      </c>
      <c r="Z114" s="78" t="s">
        <v>12</v>
      </c>
      <c r="AA114" s="78" t="s">
        <v>12</v>
      </c>
      <c r="AB114" s="79" t="s">
        <v>12</v>
      </c>
      <c r="AC114" s="80">
        <v>0.0</v>
      </c>
      <c r="AD114" s="81">
        <f t="shared" si="1"/>
        <v>0</v>
      </c>
      <c r="AE114" s="103" t="s">
        <v>1087</v>
      </c>
      <c r="AF114" s="82">
        <v>6.0</v>
      </c>
      <c r="AG114" s="82">
        <v>6.0</v>
      </c>
      <c r="AH114" s="79" t="s">
        <v>12</v>
      </c>
      <c r="AI114" s="83">
        <v>44.0</v>
      </c>
      <c r="AJ114" s="84">
        <f t="shared" si="2"/>
        <v>0.044</v>
      </c>
      <c r="AK114" s="104" t="s">
        <v>1088</v>
      </c>
      <c r="AL114" s="85">
        <v>6.0</v>
      </c>
      <c r="AM114" s="85">
        <v>6.0</v>
      </c>
      <c r="AN114" s="79" t="s">
        <v>1068</v>
      </c>
      <c r="AO114" s="86">
        <v>44.0</v>
      </c>
      <c r="AP114" s="87">
        <f t="shared" si="3"/>
        <v>0.044</v>
      </c>
      <c r="AQ114" s="88" t="s">
        <v>1089</v>
      </c>
      <c r="AR114" s="88">
        <v>10.0</v>
      </c>
      <c r="AS114" s="88">
        <v>12.0</v>
      </c>
      <c r="AT114" s="79" t="s">
        <v>1090</v>
      </c>
      <c r="AU114" s="89">
        <v>44.0</v>
      </c>
      <c r="AV114" s="90">
        <f t="shared" si="4"/>
        <v>0.044</v>
      </c>
      <c r="AW114" s="91" t="s">
        <v>1091</v>
      </c>
      <c r="AX114" s="92">
        <v>43814.0</v>
      </c>
      <c r="AY114" s="93">
        <v>1.0</v>
      </c>
      <c r="AZ114" s="93">
        <v>6.0</v>
      </c>
      <c r="BA114" s="94" t="s">
        <v>12</v>
      </c>
      <c r="BB114" s="94" t="s">
        <v>12</v>
      </c>
      <c r="BC114" s="94" t="s">
        <v>12</v>
      </c>
      <c r="BD114" s="94" t="s">
        <v>12</v>
      </c>
      <c r="BE114" s="94" t="s">
        <v>12</v>
      </c>
      <c r="BF114" s="94" t="s">
        <v>12</v>
      </c>
      <c r="BG114" s="74">
        <v>6.0</v>
      </c>
      <c r="BH114" s="95">
        <f t="shared" si="6"/>
        <v>0.006</v>
      </c>
      <c r="BI114" s="96" t="s">
        <v>13</v>
      </c>
    </row>
    <row r="115" ht="153.75" customHeight="1">
      <c r="B115" s="71" t="s">
        <v>429</v>
      </c>
      <c r="C115" s="72" t="s">
        <v>12</v>
      </c>
      <c r="D115" s="72" t="s">
        <v>1092</v>
      </c>
      <c r="E115" s="72" t="s">
        <v>1093</v>
      </c>
      <c r="F115" s="97" t="s">
        <v>12</v>
      </c>
      <c r="G115" s="72" t="s">
        <v>12</v>
      </c>
      <c r="H115" s="73" t="s">
        <v>1094</v>
      </c>
      <c r="I115" s="73" t="s">
        <v>569</v>
      </c>
      <c r="J115" s="73" t="s">
        <v>1095</v>
      </c>
      <c r="K115" s="74">
        <v>41.0</v>
      </c>
      <c r="L115" s="74">
        <v>0.0</v>
      </c>
      <c r="M115" s="75" t="s">
        <v>136</v>
      </c>
      <c r="N115" s="76" t="s">
        <v>1096</v>
      </c>
      <c r="O115" s="76" t="s">
        <v>1097</v>
      </c>
      <c r="P115" s="77" t="s">
        <v>1098</v>
      </c>
      <c r="Q115" s="76" t="s">
        <v>140</v>
      </c>
      <c r="R115" s="107"/>
      <c r="S115" s="75" t="s">
        <v>13</v>
      </c>
      <c r="T115" s="75" t="s">
        <v>78</v>
      </c>
      <c r="U115" s="75" t="s">
        <v>84</v>
      </c>
      <c r="V115" s="99" t="s">
        <v>13</v>
      </c>
      <c r="W115" s="75" t="s">
        <v>84</v>
      </c>
      <c r="X115" s="75" t="s">
        <v>13</v>
      </c>
      <c r="Y115" s="78" t="s">
        <v>12</v>
      </c>
      <c r="Z115" s="78" t="s">
        <v>12</v>
      </c>
      <c r="AA115" s="78" t="s">
        <v>12</v>
      </c>
      <c r="AB115" s="79" t="s">
        <v>12</v>
      </c>
      <c r="AC115" s="80">
        <v>0.0</v>
      </c>
      <c r="AD115" s="81">
        <f t="shared" si="1"/>
        <v>0</v>
      </c>
      <c r="AE115" s="82" t="s">
        <v>12</v>
      </c>
      <c r="AF115" s="82" t="s">
        <v>12</v>
      </c>
      <c r="AG115" s="82" t="s">
        <v>12</v>
      </c>
      <c r="AH115" s="79" t="s">
        <v>12</v>
      </c>
      <c r="AI115" s="83">
        <v>0.0</v>
      </c>
      <c r="AJ115" s="84">
        <f t="shared" si="2"/>
        <v>0</v>
      </c>
      <c r="AK115" s="85" t="s">
        <v>12</v>
      </c>
      <c r="AL115" s="85" t="s">
        <v>12</v>
      </c>
      <c r="AM115" s="85" t="s">
        <v>12</v>
      </c>
      <c r="AN115" s="79" t="s">
        <v>12</v>
      </c>
      <c r="AO115" s="86">
        <v>0.0</v>
      </c>
      <c r="AP115" s="87">
        <f t="shared" si="3"/>
        <v>0</v>
      </c>
      <c r="AQ115" s="88">
        <v>2002749.2002752</v>
      </c>
      <c r="AR115" s="88">
        <v>2.0</v>
      </c>
      <c r="AS115" s="88">
        <v>6.0</v>
      </c>
      <c r="AT115" s="79">
        <v>2002749.2002752</v>
      </c>
      <c r="AU115" s="89">
        <v>0.0</v>
      </c>
      <c r="AV115" s="90">
        <f t="shared" si="4"/>
        <v>0</v>
      </c>
      <c r="AW115" s="91" t="s">
        <v>1099</v>
      </c>
      <c r="AX115" s="93" t="s">
        <v>12</v>
      </c>
      <c r="AY115" s="93" t="s">
        <v>12</v>
      </c>
      <c r="AZ115" s="93" t="s">
        <v>12</v>
      </c>
      <c r="BA115" s="94" t="s">
        <v>12</v>
      </c>
      <c r="BB115" s="94" t="s">
        <v>12</v>
      </c>
      <c r="BC115" s="94" t="s">
        <v>12</v>
      </c>
      <c r="BD115" s="94" t="s">
        <v>12</v>
      </c>
      <c r="BE115" s="94" t="s">
        <v>12</v>
      </c>
      <c r="BF115" s="94" t="s">
        <v>12</v>
      </c>
      <c r="BG115" s="74">
        <v>0.0</v>
      </c>
      <c r="BH115" s="95">
        <f t="shared" si="6"/>
        <v>0</v>
      </c>
      <c r="BI115" s="96" t="s">
        <v>84</v>
      </c>
    </row>
    <row r="116" ht="153.75" customHeight="1">
      <c r="B116" s="71" t="s">
        <v>429</v>
      </c>
      <c r="C116" s="72" t="s">
        <v>12</v>
      </c>
      <c r="D116" s="72" t="s">
        <v>1100</v>
      </c>
      <c r="E116" s="72" t="s">
        <v>1101</v>
      </c>
      <c r="F116" s="97" t="s">
        <v>12</v>
      </c>
      <c r="G116" s="72" t="s">
        <v>12</v>
      </c>
      <c r="H116" s="73" t="s">
        <v>1102</v>
      </c>
      <c r="I116" s="73" t="s">
        <v>1103</v>
      </c>
      <c r="J116" s="73" t="s">
        <v>1104</v>
      </c>
      <c r="K116" s="74">
        <v>1.0</v>
      </c>
      <c r="L116" s="74">
        <v>0.0</v>
      </c>
      <c r="M116" s="75" t="s">
        <v>78</v>
      </c>
      <c r="N116" s="76" t="s">
        <v>1105</v>
      </c>
      <c r="O116" s="76" t="s">
        <v>12</v>
      </c>
      <c r="P116" s="77" t="s">
        <v>1106</v>
      </c>
      <c r="Q116" s="76" t="s">
        <v>1107</v>
      </c>
      <c r="R116" s="76" t="s">
        <v>1108</v>
      </c>
      <c r="S116" s="75" t="s">
        <v>13</v>
      </c>
      <c r="T116" s="75" t="s">
        <v>78</v>
      </c>
      <c r="U116" s="75" t="s">
        <v>84</v>
      </c>
      <c r="V116" s="99" t="s">
        <v>13</v>
      </c>
      <c r="W116" s="75" t="s">
        <v>84</v>
      </c>
      <c r="X116" s="75" t="s">
        <v>13</v>
      </c>
      <c r="Y116" s="78" t="s">
        <v>12</v>
      </c>
      <c r="Z116" s="78" t="s">
        <v>12</v>
      </c>
      <c r="AA116" s="78" t="s">
        <v>12</v>
      </c>
      <c r="AB116" s="79" t="s">
        <v>12</v>
      </c>
      <c r="AC116" s="80">
        <v>0.0</v>
      </c>
      <c r="AD116" s="81">
        <f t="shared" si="1"/>
        <v>0</v>
      </c>
      <c r="AE116" s="82" t="s">
        <v>12</v>
      </c>
      <c r="AF116" s="82" t="s">
        <v>12</v>
      </c>
      <c r="AG116" s="82" t="s">
        <v>12</v>
      </c>
      <c r="AH116" s="79" t="s">
        <v>12</v>
      </c>
      <c r="AI116" s="83">
        <v>0.0</v>
      </c>
      <c r="AJ116" s="84">
        <f t="shared" si="2"/>
        <v>0</v>
      </c>
      <c r="AK116" s="85">
        <v>44489.0</v>
      </c>
      <c r="AL116" s="85">
        <v>1.0</v>
      </c>
      <c r="AM116" s="85">
        <v>1.0</v>
      </c>
      <c r="AN116" s="79" t="s">
        <v>12</v>
      </c>
      <c r="AO116" s="86">
        <v>0.0</v>
      </c>
      <c r="AP116" s="87">
        <f t="shared" si="3"/>
        <v>0</v>
      </c>
      <c r="AQ116" s="88" t="s">
        <v>1109</v>
      </c>
      <c r="AR116" s="88">
        <v>5.0</v>
      </c>
      <c r="AS116" s="88">
        <v>9.0</v>
      </c>
      <c r="AT116" s="79" t="s">
        <v>105</v>
      </c>
      <c r="AU116" s="89">
        <v>0.0</v>
      </c>
      <c r="AV116" s="90">
        <f t="shared" si="4"/>
        <v>0</v>
      </c>
      <c r="AW116" s="91"/>
      <c r="AX116" s="93" t="s">
        <v>12</v>
      </c>
      <c r="AY116" s="93" t="s">
        <v>12</v>
      </c>
      <c r="AZ116" s="93" t="s">
        <v>12</v>
      </c>
      <c r="BA116" s="94" t="s">
        <v>12</v>
      </c>
      <c r="BB116" s="94" t="s">
        <v>12</v>
      </c>
      <c r="BC116" s="94" t="s">
        <v>12</v>
      </c>
      <c r="BD116" s="94" t="s">
        <v>12</v>
      </c>
      <c r="BE116" s="94" t="s">
        <v>12</v>
      </c>
      <c r="BF116" s="94" t="s">
        <v>12</v>
      </c>
      <c r="BG116" s="74">
        <v>0.0</v>
      </c>
      <c r="BH116" s="95">
        <f t="shared" si="6"/>
        <v>0</v>
      </c>
      <c r="BI116" s="96" t="s">
        <v>13</v>
      </c>
    </row>
    <row r="117" ht="153.75" customHeight="1">
      <c r="B117" s="71" t="s">
        <v>429</v>
      </c>
      <c r="C117" s="72" t="s">
        <v>12</v>
      </c>
      <c r="D117" s="72" t="s">
        <v>1110</v>
      </c>
      <c r="E117" s="72" t="s">
        <v>1111</v>
      </c>
      <c r="F117" s="97" t="s">
        <v>12</v>
      </c>
      <c r="G117" s="72" t="s">
        <v>12</v>
      </c>
      <c r="H117" s="73" t="s">
        <v>1112</v>
      </c>
      <c r="I117" s="73" t="s">
        <v>1113</v>
      </c>
      <c r="J117" s="73" t="s">
        <v>1114</v>
      </c>
      <c r="K117" s="74">
        <v>1.0</v>
      </c>
      <c r="L117" s="74">
        <v>0.0</v>
      </c>
      <c r="M117" s="75" t="s">
        <v>247</v>
      </c>
      <c r="N117" s="76" t="s">
        <v>1115</v>
      </c>
      <c r="O117" s="76" t="s">
        <v>12</v>
      </c>
      <c r="P117" s="77" t="s">
        <v>1116</v>
      </c>
      <c r="Q117" s="76" t="s">
        <v>1117</v>
      </c>
      <c r="R117" s="76" t="s">
        <v>1118</v>
      </c>
      <c r="S117" s="75" t="s">
        <v>13</v>
      </c>
      <c r="T117" s="75" t="s">
        <v>78</v>
      </c>
      <c r="U117" s="75" t="s">
        <v>84</v>
      </c>
      <c r="V117" s="99" t="s">
        <v>13</v>
      </c>
      <c r="W117" s="75" t="s">
        <v>84</v>
      </c>
      <c r="X117" s="75" t="s">
        <v>13</v>
      </c>
      <c r="Y117" s="78" t="s">
        <v>12</v>
      </c>
      <c r="Z117" s="78" t="s">
        <v>12</v>
      </c>
      <c r="AA117" s="78" t="s">
        <v>12</v>
      </c>
      <c r="AB117" s="79" t="s">
        <v>12</v>
      </c>
      <c r="AC117" s="80">
        <v>0.0</v>
      </c>
      <c r="AD117" s="81">
        <f t="shared" si="1"/>
        <v>0</v>
      </c>
      <c r="AE117" s="82" t="s">
        <v>12</v>
      </c>
      <c r="AF117" s="82" t="s">
        <v>12</v>
      </c>
      <c r="AG117" s="82" t="s">
        <v>12</v>
      </c>
      <c r="AH117" s="79" t="s">
        <v>12</v>
      </c>
      <c r="AI117" s="83">
        <v>0.0</v>
      </c>
      <c r="AJ117" s="84">
        <f t="shared" si="2"/>
        <v>0</v>
      </c>
      <c r="AK117" s="85" t="s">
        <v>12</v>
      </c>
      <c r="AL117" s="85" t="s">
        <v>12</v>
      </c>
      <c r="AM117" s="85" t="s">
        <v>12</v>
      </c>
      <c r="AN117" s="79" t="s">
        <v>12</v>
      </c>
      <c r="AO117" s="86">
        <v>0.0</v>
      </c>
      <c r="AP117" s="87">
        <f t="shared" si="3"/>
        <v>0</v>
      </c>
      <c r="AQ117" s="88" t="s">
        <v>105</v>
      </c>
      <c r="AR117" s="88">
        <v>2.0</v>
      </c>
      <c r="AS117" s="88">
        <v>2.0</v>
      </c>
      <c r="AT117" s="79" t="s">
        <v>105</v>
      </c>
      <c r="AU117" s="89">
        <v>0.0</v>
      </c>
      <c r="AV117" s="90">
        <f t="shared" si="4"/>
        <v>0</v>
      </c>
      <c r="AW117" s="91"/>
      <c r="AX117" s="93" t="s">
        <v>12</v>
      </c>
      <c r="AY117" s="93" t="s">
        <v>12</v>
      </c>
      <c r="AZ117" s="93" t="s">
        <v>12</v>
      </c>
      <c r="BA117" s="94" t="s">
        <v>12</v>
      </c>
      <c r="BB117" s="94" t="s">
        <v>12</v>
      </c>
      <c r="BC117" s="94" t="s">
        <v>12</v>
      </c>
      <c r="BD117" s="94" t="s">
        <v>12</v>
      </c>
      <c r="BE117" s="94" t="s">
        <v>12</v>
      </c>
      <c r="BF117" s="94" t="s">
        <v>12</v>
      </c>
      <c r="BG117" s="74">
        <v>0.0</v>
      </c>
      <c r="BH117" s="95">
        <f t="shared" si="6"/>
        <v>0</v>
      </c>
      <c r="BI117" s="96" t="s">
        <v>13</v>
      </c>
    </row>
    <row r="118" ht="153.75" customHeight="1">
      <c r="B118" s="71" t="s">
        <v>1119</v>
      </c>
      <c r="C118" s="72" t="s">
        <v>12</v>
      </c>
      <c r="D118" s="72" t="s">
        <v>1120</v>
      </c>
      <c r="E118" s="72" t="s">
        <v>1121</v>
      </c>
      <c r="F118" s="97" t="s">
        <v>1122</v>
      </c>
      <c r="G118" s="72" t="s">
        <v>1123</v>
      </c>
      <c r="H118" s="73" t="s">
        <v>1124</v>
      </c>
      <c r="I118" s="73" t="s">
        <v>619</v>
      </c>
      <c r="J118" s="73" t="s">
        <v>1125</v>
      </c>
      <c r="K118" s="74">
        <v>16.0</v>
      </c>
      <c r="L118" s="74">
        <v>0.0</v>
      </c>
      <c r="M118" s="75" t="s">
        <v>78</v>
      </c>
      <c r="N118" s="76" t="s">
        <v>1126</v>
      </c>
      <c r="O118" s="76" t="s">
        <v>1127</v>
      </c>
      <c r="P118" s="77" t="s">
        <v>1128</v>
      </c>
      <c r="Q118" s="76" t="s">
        <v>1129</v>
      </c>
      <c r="R118" s="148" t="s">
        <v>1130</v>
      </c>
      <c r="S118" s="75" t="s">
        <v>13</v>
      </c>
      <c r="T118" s="75" t="s">
        <v>78</v>
      </c>
      <c r="U118" s="75" t="s">
        <v>84</v>
      </c>
      <c r="V118" s="99" t="s">
        <v>13</v>
      </c>
      <c r="W118" s="75" t="s">
        <v>84</v>
      </c>
      <c r="X118" s="111" t="s">
        <v>13</v>
      </c>
      <c r="Y118" s="78" t="s">
        <v>1131</v>
      </c>
      <c r="Z118" s="78">
        <v>3.0</v>
      </c>
      <c r="AA118" s="78">
        <v>48.0</v>
      </c>
      <c r="AB118" s="79" t="s">
        <v>12</v>
      </c>
      <c r="AC118" s="80">
        <v>16.0</v>
      </c>
      <c r="AD118" s="81">
        <f t="shared" si="1"/>
        <v>1</v>
      </c>
      <c r="AE118" s="82" t="s">
        <v>1132</v>
      </c>
      <c r="AF118" s="82">
        <v>3.0</v>
      </c>
      <c r="AG118" s="82">
        <v>48.0</v>
      </c>
      <c r="AH118" s="79" t="s">
        <v>12</v>
      </c>
      <c r="AI118" s="83">
        <v>16.0</v>
      </c>
      <c r="AJ118" s="84">
        <f t="shared" si="2"/>
        <v>1</v>
      </c>
      <c r="AK118" s="85" t="s">
        <v>1133</v>
      </c>
      <c r="AL118" s="85">
        <v>4.0</v>
      </c>
      <c r="AM118" s="85">
        <v>112.0</v>
      </c>
      <c r="AN118" s="79" t="s">
        <v>12</v>
      </c>
      <c r="AO118" s="86">
        <v>16.0</v>
      </c>
      <c r="AP118" s="87">
        <f t="shared" si="3"/>
        <v>1</v>
      </c>
      <c r="AQ118" s="88" t="s">
        <v>1134</v>
      </c>
      <c r="AR118" s="88">
        <v>8.0</v>
      </c>
      <c r="AS118" s="88">
        <v>148.0</v>
      </c>
      <c r="AT118" s="79" t="s">
        <v>1135</v>
      </c>
      <c r="AU118" s="89">
        <v>16.0</v>
      </c>
      <c r="AV118" s="90">
        <f t="shared" si="4"/>
        <v>1</v>
      </c>
      <c r="AW118" s="91" t="s">
        <v>1136</v>
      </c>
      <c r="AX118" s="93" t="s">
        <v>12</v>
      </c>
      <c r="AY118" s="93" t="s">
        <v>12</v>
      </c>
      <c r="AZ118" s="93" t="s">
        <v>12</v>
      </c>
      <c r="BA118" s="94" t="s">
        <v>12</v>
      </c>
      <c r="BB118" s="94" t="s">
        <v>12</v>
      </c>
      <c r="BC118" s="94" t="s">
        <v>12</v>
      </c>
      <c r="BD118" s="94" t="s">
        <v>12</v>
      </c>
      <c r="BE118" s="94" t="s">
        <v>12</v>
      </c>
      <c r="BF118" s="94" t="s">
        <v>12</v>
      </c>
      <c r="BG118" s="74">
        <v>0.0</v>
      </c>
      <c r="BH118" s="95">
        <f t="shared" si="6"/>
        <v>0</v>
      </c>
      <c r="BI118" s="96" t="s">
        <v>13</v>
      </c>
    </row>
    <row r="119" ht="153.75" customHeight="1">
      <c r="B119" s="71" t="s">
        <v>1119</v>
      </c>
      <c r="C119" s="72" t="s">
        <v>12</v>
      </c>
      <c r="D119" s="72" t="s">
        <v>1120</v>
      </c>
      <c r="E119" s="72" t="s">
        <v>1121</v>
      </c>
      <c r="F119" s="97" t="s">
        <v>1122</v>
      </c>
      <c r="G119" s="72" t="s">
        <v>1123</v>
      </c>
      <c r="H119" s="73" t="s">
        <v>1137</v>
      </c>
      <c r="I119" s="73" t="s">
        <v>1138</v>
      </c>
      <c r="J119" s="73" t="s">
        <v>1139</v>
      </c>
      <c r="K119" s="74">
        <v>1.0</v>
      </c>
      <c r="L119" s="74">
        <v>0.0</v>
      </c>
      <c r="M119" s="75" t="s">
        <v>136</v>
      </c>
      <c r="N119" s="76" t="s">
        <v>12</v>
      </c>
      <c r="O119" s="76" t="s">
        <v>1140</v>
      </c>
      <c r="P119" s="77" t="s">
        <v>1141</v>
      </c>
      <c r="Q119" s="76" t="s">
        <v>1142</v>
      </c>
      <c r="R119" s="76" t="s">
        <v>1143</v>
      </c>
      <c r="S119" s="75" t="s">
        <v>13</v>
      </c>
      <c r="T119" s="75" t="s">
        <v>78</v>
      </c>
      <c r="U119" s="75" t="s">
        <v>84</v>
      </c>
      <c r="V119" s="99" t="s">
        <v>13</v>
      </c>
      <c r="W119" s="75" t="s">
        <v>84</v>
      </c>
      <c r="X119" s="111" t="s">
        <v>84</v>
      </c>
      <c r="Y119" s="78" t="s">
        <v>12</v>
      </c>
      <c r="Z119" s="78" t="s">
        <v>12</v>
      </c>
      <c r="AA119" s="78" t="s">
        <v>12</v>
      </c>
      <c r="AB119" s="79" t="s">
        <v>12</v>
      </c>
      <c r="AC119" s="80">
        <v>0.0</v>
      </c>
      <c r="AD119" s="81">
        <f t="shared" si="1"/>
        <v>0</v>
      </c>
      <c r="AE119" s="82">
        <v>2043217.0</v>
      </c>
      <c r="AF119" s="82">
        <v>1.0</v>
      </c>
      <c r="AG119" s="82">
        <v>5.0</v>
      </c>
      <c r="AH119" s="79" t="s">
        <v>12</v>
      </c>
      <c r="AI119" s="83">
        <v>0.0</v>
      </c>
      <c r="AJ119" s="84">
        <f t="shared" si="2"/>
        <v>0</v>
      </c>
      <c r="AK119" s="85">
        <v>2043217.504</v>
      </c>
      <c r="AL119" s="85">
        <v>2.0</v>
      </c>
      <c r="AM119" s="85">
        <v>8.0</v>
      </c>
      <c r="AN119" s="79" t="s">
        <v>12</v>
      </c>
      <c r="AO119" s="86">
        <v>0.0</v>
      </c>
      <c r="AP119" s="87">
        <f t="shared" si="3"/>
        <v>0</v>
      </c>
      <c r="AQ119" s="88" t="s">
        <v>1144</v>
      </c>
      <c r="AR119" s="88">
        <v>9.0</v>
      </c>
      <c r="AS119" s="88">
        <v>28.0</v>
      </c>
      <c r="AT119" s="79" t="s">
        <v>468</v>
      </c>
      <c r="AU119" s="89">
        <v>1.0</v>
      </c>
      <c r="AV119" s="90">
        <f t="shared" si="4"/>
        <v>1</v>
      </c>
      <c r="AW119" s="91"/>
      <c r="AX119" s="93" t="s">
        <v>12</v>
      </c>
      <c r="AY119" s="93" t="s">
        <v>12</v>
      </c>
      <c r="AZ119" s="93" t="s">
        <v>12</v>
      </c>
      <c r="BA119" s="94" t="s">
        <v>12</v>
      </c>
      <c r="BB119" s="94" t="s">
        <v>12</v>
      </c>
      <c r="BC119" s="94" t="s">
        <v>12</v>
      </c>
      <c r="BD119" s="94" t="s">
        <v>12</v>
      </c>
      <c r="BE119" s="94" t="s">
        <v>12</v>
      </c>
      <c r="BF119" s="94" t="s">
        <v>12</v>
      </c>
      <c r="BG119" s="74">
        <v>0.0</v>
      </c>
      <c r="BH119" s="95">
        <f t="shared" si="6"/>
        <v>0</v>
      </c>
      <c r="BI119" s="96" t="s">
        <v>84</v>
      </c>
    </row>
    <row r="120" ht="153.75" customHeight="1">
      <c r="B120" s="71" t="s">
        <v>1119</v>
      </c>
      <c r="C120" s="72" t="s">
        <v>12</v>
      </c>
      <c r="D120" s="72" t="s">
        <v>1145</v>
      </c>
      <c r="E120" s="72" t="s">
        <v>1146</v>
      </c>
      <c r="F120" s="97" t="s">
        <v>1147</v>
      </c>
      <c r="G120" s="72" t="s">
        <v>1148</v>
      </c>
      <c r="H120" s="73" t="s">
        <v>1149</v>
      </c>
      <c r="I120" s="73" t="s">
        <v>1150</v>
      </c>
      <c r="J120" s="73" t="s">
        <v>1151</v>
      </c>
      <c r="K120" s="74">
        <v>1.0</v>
      </c>
      <c r="L120" s="74">
        <v>0.0</v>
      </c>
      <c r="M120" s="75" t="s">
        <v>136</v>
      </c>
      <c r="N120" s="76" t="s">
        <v>1152</v>
      </c>
      <c r="O120" s="76" t="s">
        <v>12</v>
      </c>
      <c r="P120" s="77" t="s">
        <v>1153</v>
      </c>
      <c r="Q120" s="76" t="s">
        <v>1154</v>
      </c>
      <c r="R120" s="76" t="s">
        <v>1155</v>
      </c>
      <c r="S120" s="75" t="s">
        <v>13</v>
      </c>
      <c r="T120" s="75" t="s">
        <v>78</v>
      </c>
      <c r="U120" s="75" t="s">
        <v>84</v>
      </c>
      <c r="V120" s="99" t="s">
        <v>13</v>
      </c>
      <c r="W120" s="75" t="s">
        <v>84</v>
      </c>
      <c r="X120" s="75" t="s">
        <v>13</v>
      </c>
      <c r="Y120" s="78" t="s">
        <v>12</v>
      </c>
      <c r="Z120" s="78" t="s">
        <v>12</v>
      </c>
      <c r="AA120" s="78" t="s">
        <v>12</v>
      </c>
      <c r="AB120" s="79" t="s">
        <v>12</v>
      </c>
      <c r="AC120" s="80">
        <v>0.0</v>
      </c>
      <c r="AD120" s="81">
        <f t="shared" si="1"/>
        <v>0</v>
      </c>
      <c r="AE120" s="82" t="s">
        <v>12</v>
      </c>
      <c r="AF120" s="82" t="s">
        <v>12</v>
      </c>
      <c r="AG120" s="82" t="s">
        <v>12</v>
      </c>
      <c r="AH120" s="79" t="s">
        <v>12</v>
      </c>
      <c r="AI120" s="83">
        <v>0.0</v>
      </c>
      <c r="AJ120" s="84">
        <f t="shared" si="2"/>
        <v>0</v>
      </c>
      <c r="AK120" s="85" t="s">
        <v>12</v>
      </c>
      <c r="AL120" s="85" t="s">
        <v>12</v>
      </c>
      <c r="AM120" s="85" t="s">
        <v>12</v>
      </c>
      <c r="AN120" s="79" t="s">
        <v>12</v>
      </c>
      <c r="AO120" s="86">
        <v>0.0</v>
      </c>
      <c r="AP120" s="87">
        <f t="shared" si="3"/>
        <v>0</v>
      </c>
      <c r="AQ120" s="88" t="s">
        <v>12</v>
      </c>
      <c r="AR120" s="88" t="s">
        <v>12</v>
      </c>
      <c r="AS120" s="88" t="s">
        <v>12</v>
      </c>
      <c r="AT120" s="79" t="s">
        <v>12</v>
      </c>
      <c r="AU120" s="89">
        <v>0.0</v>
      </c>
      <c r="AV120" s="90">
        <f t="shared" si="4"/>
        <v>0</v>
      </c>
      <c r="AW120" s="91"/>
      <c r="AX120" s="93" t="s">
        <v>12</v>
      </c>
      <c r="AY120" s="93" t="s">
        <v>12</v>
      </c>
      <c r="AZ120" s="93" t="s">
        <v>12</v>
      </c>
      <c r="BA120" s="94" t="s">
        <v>12</v>
      </c>
      <c r="BB120" s="94" t="s">
        <v>12</v>
      </c>
      <c r="BC120" s="94" t="s">
        <v>12</v>
      </c>
      <c r="BD120" s="94" t="s">
        <v>12</v>
      </c>
      <c r="BE120" s="94" t="s">
        <v>12</v>
      </c>
      <c r="BF120" s="94" t="s">
        <v>12</v>
      </c>
      <c r="BG120" s="74">
        <v>0.0</v>
      </c>
      <c r="BH120" s="95">
        <f t="shared" si="6"/>
        <v>0</v>
      </c>
      <c r="BI120" s="96" t="s">
        <v>84</v>
      </c>
    </row>
    <row r="121" ht="153.75" customHeight="1">
      <c r="B121" s="71" t="s">
        <v>1119</v>
      </c>
      <c r="C121" s="72" t="s">
        <v>12</v>
      </c>
      <c r="D121" s="72" t="s">
        <v>1156</v>
      </c>
      <c r="E121" s="72" t="s">
        <v>1157</v>
      </c>
      <c r="F121" s="97" t="s">
        <v>1158</v>
      </c>
      <c r="G121" s="72" t="s">
        <v>1159</v>
      </c>
      <c r="H121" s="73" t="s">
        <v>1160</v>
      </c>
      <c r="I121" s="73" t="s">
        <v>1161</v>
      </c>
      <c r="J121" s="73" t="s">
        <v>1162</v>
      </c>
      <c r="K121" s="74">
        <v>1.0</v>
      </c>
      <c r="L121" s="74">
        <v>0.0</v>
      </c>
      <c r="M121" s="75" t="s">
        <v>136</v>
      </c>
      <c r="N121" s="76" t="s">
        <v>1163</v>
      </c>
      <c r="O121" s="76" t="s">
        <v>12</v>
      </c>
      <c r="P121" s="77" t="s">
        <v>1164</v>
      </c>
      <c r="Q121" s="76" t="s">
        <v>1165</v>
      </c>
      <c r="R121" s="76" t="s">
        <v>1166</v>
      </c>
      <c r="S121" s="75" t="s">
        <v>13</v>
      </c>
      <c r="T121" s="75" t="s">
        <v>78</v>
      </c>
      <c r="U121" s="75" t="s">
        <v>84</v>
      </c>
      <c r="V121" s="99" t="s">
        <v>13</v>
      </c>
      <c r="W121" s="75" t="s">
        <v>84</v>
      </c>
      <c r="X121" s="75" t="s">
        <v>13</v>
      </c>
      <c r="Y121" s="78" t="s">
        <v>12</v>
      </c>
      <c r="Z121" s="78" t="s">
        <v>12</v>
      </c>
      <c r="AA121" s="78" t="s">
        <v>12</v>
      </c>
      <c r="AB121" s="79" t="s">
        <v>12</v>
      </c>
      <c r="AC121" s="80">
        <v>0.0</v>
      </c>
      <c r="AD121" s="81">
        <f t="shared" si="1"/>
        <v>0</v>
      </c>
      <c r="AE121" s="82" t="s">
        <v>12</v>
      </c>
      <c r="AF121" s="82" t="s">
        <v>12</v>
      </c>
      <c r="AG121" s="82" t="s">
        <v>12</v>
      </c>
      <c r="AH121" s="79" t="s">
        <v>12</v>
      </c>
      <c r="AI121" s="83">
        <v>0.0</v>
      </c>
      <c r="AJ121" s="84">
        <f t="shared" si="2"/>
        <v>0</v>
      </c>
      <c r="AK121" s="85" t="s">
        <v>12</v>
      </c>
      <c r="AL121" s="85" t="s">
        <v>12</v>
      </c>
      <c r="AM121" s="85" t="s">
        <v>12</v>
      </c>
      <c r="AN121" s="79" t="s">
        <v>12</v>
      </c>
      <c r="AO121" s="86">
        <v>0.0</v>
      </c>
      <c r="AP121" s="87">
        <f t="shared" si="3"/>
        <v>0</v>
      </c>
      <c r="AQ121" s="88" t="s">
        <v>105</v>
      </c>
      <c r="AR121" s="88">
        <v>2.0</v>
      </c>
      <c r="AS121" s="88">
        <v>8.0</v>
      </c>
      <c r="AT121" s="79" t="s">
        <v>105</v>
      </c>
      <c r="AU121" s="89">
        <v>0.0</v>
      </c>
      <c r="AV121" s="90">
        <f t="shared" si="4"/>
        <v>0</v>
      </c>
      <c r="AW121" s="91"/>
      <c r="AX121" s="93" t="s">
        <v>12</v>
      </c>
      <c r="AY121" s="93" t="s">
        <v>12</v>
      </c>
      <c r="AZ121" s="93" t="s">
        <v>12</v>
      </c>
      <c r="BA121" s="94" t="s">
        <v>12</v>
      </c>
      <c r="BB121" s="94" t="s">
        <v>12</v>
      </c>
      <c r="BC121" s="94" t="s">
        <v>12</v>
      </c>
      <c r="BD121" s="94" t="s">
        <v>12</v>
      </c>
      <c r="BE121" s="94" t="s">
        <v>12</v>
      </c>
      <c r="BF121" s="94" t="s">
        <v>12</v>
      </c>
      <c r="BG121" s="74">
        <v>0.0</v>
      </c>
      <c r="BH121" s="95">
        <f t="shared" si="6"/>
        <v>0</v>
      </c>
      <c r="BI121" s="96" t="s">
        <v>84</v>
      </c>
    </row>
    <row r="122" ht="153.75" customHeight="1">
      <c r="B122" s="71" t="s">
        <v>1119</v>
      </c>
      <c r="C122" s="72" t="s">
        <v>12</v>
      </c>
      <c r="D122" s="72" t="s">
        <v>1167</v>
      </c>
      <c r="E122" s="72" t="s">
        <v>1168</v>
      </c>
      <c r="F122" s="97" t="s">
        <v>12</v>
      </c>
      <c r="G122" s="72" t="s">
        <v>12</v>
      </c>
      <c r="H122" s="73" t="s">
        <v>1169</v>
      </c>
      <c r="I122" s="73" t="s">
        <v>1170</v>
      </c>
      <c r="J122" s="73" t="s">
        <v>1171</v>
      </c>
      <c r="K122" s="74">
        <v>1.0</v>
      </c>
      <c r="L122" s="74">
        <v>1.0</v>
      </c>
      <c r="M122" s="75" t="s">
        <v>136</v>
      </c>
      <c r="N122" s="76" t="s">
        <v>1172</v>
      </c>
      <c r="O122" s="76" t="s">
        <v>12</v>
      </c>
      <c r="P122" s="77" t="s">
        <v>1173</v>
      </c>
      <c r="Q122" s="76" t="s">
        <v>1174</v>
      </c>
      <c r="R122" s="76" t="s">
        <v>1175</v>
      </c>
      <c r="S122" s="75" t="s">
        <v>13</v>
      </c>
      <c r="T122" s="75" t="s">
        <v>78</v>
      </c>
      <c r="U122" s="75" t="s">
        <v>84</v>
      </c>
      <c r="V122" s="99" t="s">
        <v>13</v>
      </c>
      <c r="W122" s="75" t="s">
        <v>84</v>
      </c>
      <c r="X122" s="75" t="s">
        <v>13</v>
      </c>
      <c r="Y122" s="78" t="s">
        <v>12</v>
      </c>
      <c r="Z122" s="78" t="s">
        <v>12</v>
      </c>
      <c r="AA122" s="78" t="s">
        <v>12</v>
      </c>
      <c r="AB122" s="79" t="s">
        <v>12</v>
      </c>
      <c r="AC122" s="80">
        <v>0.0</v>
      </c>
      <c r="AD122" s="81">
        <f t="shared" si="1"/>
        <v>0</v>
      </c>
      <c r="AE122" s="140" t="s">
        <v>771</v>
      </c>
      <c r="AF122" s="82">
        <v>2.0</v>
      </c>
      <c r="AG122" s="82">
        <v>2.0</v>
      </c>
      <c r="AH122" s="79" t="s">
        <v>12</v>
      </c>
      <c r="AI122" s="83">
        <v>0.0</v>
      </c>
      <c r="AJ122" s="84">
        <f t="shared" si="2"/>
        <v>0</v>
      </c>
      <c r="AK122" s="141" t="s">
        <v>771</v>
      </c>
      <c r="AL122" s="85">
        <v>2.0</v>
      </c>
      <c r="AM122" s="85">
        <v>2.0</v>
      </c>
      <c r="AN122" s="79" t="s">
        <v>12</v>
      </c>
      <c r="AO122" s="86">
        <v>0.0</v>
      </c>
      <c r="AP122" s="87">
        <f t="shared" si="3"/>
        <v>0</v>
      </c>
      <c r="AQ122" s="88" t="s">
        <v>1176</v>
      </c>
      <c r="AR122" s="88">
        <v>5.0</v>
      </c>
      <c r="AS122" s="88">
        <v>20.0</v>
      </c>
      <c r="AT122" s="79" t="s">
        <v>678</v>
      </c>
      <c r="AU122" s="89">
        <v>0.0</v>
      </c>
      <c r="AV122" s="90">
        <f t="shared" si="4"/>
        <v>0</v>
      </c>
      <c r="AW122" s="91"/>
      <c r="AX122" s="142">
        <v>52169.0</v>
      </c>
      <c r="AY122" s="93">
        <v>1.0</v>
      </c>
      <c r="AZ122" s="93">
        <v>2.0</v>
      </c>
      <c r="BA122" s="94" t="s">
        <v>12</v>
      </c>
      <c r="BB122" s="94" t="s">
        <v>12</v>
      </c>
      <c r="BC122" s="94" t="s">
        <v>12</v>
      </c>
      <c r="BD122" s="94" t="s">
        <v>12</v>
      </c>
      <c r="BE122" s="94" t="s">
        <v>12</v>
      </c>
      <c r="BF122" s="94" t="s">
        <v>12</v>
      </c>
      <c r="BG122" s="74">
        <v>0.0</v>
      </c>
      <c r="BH122" s="95">
        <f t="shared" si="6"/>
        <v>0</v>
      </c>
      <c r="BI122" s="96" t="s">
        <v>84</v>
      </c>
    </row>
    <row r="123" ht="153.75" customHeight="1">
      <c r="B123" s="71" t="s">
        <v>1119</v>
      </c>
      <c r="C123" s="72" t="s">
        <v>12</v>
      </c>
      <c r="D123" s="72" t="s">
        <v>1177</v>
      </c>
      <c r="E123" s="72" t="s">
        <v>1178</v>
      </c>
      <c r="F123" s="72" t="s">
        <v>12</v>
      </c>
      <c r="G123" s="72" t="s">
        <v>12</v>
      </c>
      <c r="H123" s="73" t="s">
        <v>1179</v>
      </c>
      <c r="I123" s="73" t="s">
        <v>1180</v>
      </c>
      <c r="J123" s="73" t="s">
        <v>1181</v>
      </c>
      <c r="K123" s="74">
        <v>1.0</v>
      </c>
      <c r="L123" s="74">
        <v>0.0</v>
      </c>
      <c r="M123" s="143" t="s">
        <v>255</v>
      </c>
      <c r="N123" s="106" t="s">
        <v>1182</v>
      </c>
      <c r="O123" s="76" t="s">
        <v>1183</v>
      </c>
      <c r="P123" s="77" t="s">
        <v>1184</v>
      </c>
      <c r="Q123" s="76" t="s">
        <v>140</v>
      </c>
      <c r="R123" s="107"/>
      <c r="S123" s="75" t="s">
        <v>13</v>
      </c>
      <c r="T123" s="75" t="s">
        <v>78</v>
      </c>
      <c r="U123" s="75" t="s">
        <v>84</v>
      </c>
      <c r="V123" s="99" t="s">
        <v>13</v>
      </c>
      <c r="W123" s="75" t="s">
        <v>84</v>
      </c>
      <c r="X123" s="75" t="s">
        <v>13</v>
      </c>
      <c r="Y123" s="78" t="s">
        <v>12</v>
      </c>
      <c r="Z123" s="78" t="s">
        <v>12</v>
      </c>
      <c r="AA123" s="78" t="s">
        <v>12</v>
      </c>
      <c r="AB123" s="79" t="s">
        <v>12</v>
      </c>
      <c r="AC123" s="80">
        <v>0.0</v>
      </c>
      <c r="AD123" s="81">
        <f t="shared" si="1"/>
        <v>0</v>
      </c>
      <c r="AE123" s="82" t="s">
        <v>12</v>
      </c>
      <c r="AF123" s="82" t="s">
        <v>12</v>
      </c>
      <c r="AG123" s="82" t="s">
        <v>12</v>
      </c>
      <c r="AH123" s="79" t="s">
        <v>12</v>
      </c>
      <c r="AI123" s="83">
        <v>0.0</v>
      </c>
      <c r="AJ123" s="84">
        <f t="shared" si="2"/>
        <v>0</v>
      </c>
      <c r="AK123" s="85" t="s">
        <v>12</v>
      </c>
      <c r="AL123" s="85" t="s">
        <v>12</v>
      </c>
      <c r="AM123" s="85" t="s">
        <v>12</v>
      </c>
      <c r="AN123" s="79" t="s">
        <v>12</v>
      </c>
      <c r="AO123" s="86">
        <v>0.0</v>
      </c>
      <c r="AP123" s="87">
        <f t="shared" si="3"/>
        <v>0</v>
      </c>
      <c r="AQ123" s="88">
        <v>2002752.2002749</v>
      </c>
      <c r="AR123" s="88">
        <v>2.0</v>
      </c>
      <c r="AS123" s="88">
        <v>2.0</v>
      </c>
      <c r="AT123" s="79">
        <v>2002752.2002749</v>
      </c>
      <c r="AU123" s="89">
        <v>0.0</v>
      </c>
      <c r="AV123" s="90">
        <f t="shared" si="4"/>
        <v>0</v>
      </c>
      <c r="AW123" s="91"/>
      <c r="AX123" s="93" t="s">
        <v>12</v>
      </c>
      <c r="AY123" s="93" t="s">
        <v>12</v>
      </c>
      <c r="AZ123" s="93" t="s">
        <v>12</v>
      </c>
      <c r="BA123" s="94" t="s">
        <v>12</v>
      </c>
      <c r="BB123" s="94" t="s">
        <v>12</v>
      </c>
      <c r="BC123" s="94" t="s">
        <v>12</v>
      </c>
      <c r="BD123" s="94" t="s">
        <v>12</v>
      </c>
      <c r="BE123" s="94" t="s">
        <v>12</v>
      </c>
      <c r="BF123" s="94" t="s">
        <v>12</v>
      </c>
      <c r="BG123" s="74">
        <v>0.0</v>
      </c>
      <c r="BH123" s="95">
        <f t="shared" si="6"/>
        <v>0</v>
      </c>
      <c r="BI123" s="96" t="s">
        <v>13</v>
      </c>
    </row>
    <row r="124" ht="153.75" customHeight="1">
      <c r="B124" s="71" t="s">
        <v>1119</v>
      </c>
      <c r="C124" s="72" t="s">
        <v>12</v>
      </c>
      <c r="D124" s="72" t="s">
        <v>1185</v>
      </c>
      <c r="E124" s="72" t="s">
        <v>1186</v>
      </c>
      <c r="F124" s="72" t="s">
        <v>12</v>
      </c>
      <c r="G124" s="72" t="s">
        <v>12</v>
      </c>
      <c r="H124" s="73" t="s">
        <v>1187</v>
      </c>
      <c r="I124" s="73" t="s">
        <v>1188</v>
      </c>
      <c r="J124" s="73" t="s">
        <v>1189</v>
      </c>
      <c r="K124" s="74">
        <v>1.0</v>
      </c>
      <c r="L124" s="74">
        <v>0.0</v>
      </c>
      <c r="M124" s="75" t="s">
        <v>136</v>
      </c>
      <c r="N124" s="76" t="s">
        <v>1190</v>
      </c>
      <c r="O124" s="76" t="s">
        <v>1191</v>
      </c>
      <c r="P124" s="77" t="s">
        <v>1192</v>
      </c>
      <c r="Q124" s="76" t="s">
        <v>140</v>
      </c>
      <c r="R124" s="107"/>
      <c r="S124" s="75" t="s">
        <v>13</v>
      </c>
      <c r="T124" s="75" t="s">
        <v>78</v>
      </c>
      <c r="U124" s="75" t="s">
        <v>84</v>
      </c>
      <c r="V124" s="99" t="s">
        <v>13</v>
      </c>
      <c r="W124" s="75" t="s">
        <v>84</v>
      </c>
      <c r="X124" s="75" t="s">
        <v>13</v>
      </c>
      <c r="Y124" s="78" t="s">
        <v>12</v>
      </c>
      <c r="Z124" s="78" t="s">
        <v>12</v>
      </c>
      <c r="AA124" s="78" t="s">
        <v>12</v>
      </c>
      <c r="AB124" s="79" t="s">
        <v>12</v>
      </c>
      <c r="AC124" s="80">
        <v>0.0</v>
      </c>
      <c r="AD124" s="81">
        <f t="shared" si="1"/>
        <v>0</v>
      </c>
      <c r="AE124" s="82" t="s">
        <v>12</v>
      </c>
      <c r="AF124" s="82" t="s">
        <v>12</v>
      </c>
      <c r="AG124" s="82" t="s">
        <v>12</v>
      </c>
      <c r="AH124" s="79" t="s">
        <v>12</v>
      </c>
      <c r="AI124" s="83">
        <v>0.0</v>
      </c>
      <c r="AJ124" s="84">
        <f t="shared" si="2"/>
        <v>0</v>
      </c>
      <c r="AK124" s="85" t="s">
        <v>12</v>
      </c>
      <c r="AL124" s="85" t="s">
        <v>12</v>
      </c>
      <c r="AM124" s="85" t="s">
        <v>12</v>
      </c>
      <c r="AN124" s="79" t="s">
        <v>12</v>
      </c>
      <c r="AO124" s="86">
        <v>0.0</v>
      </c>
      <c r="AP124" s="87">
        <f t="shared" si="3"/>
        <v>0</v>
      </c>
      <c r="AQ124" s="88" t="s">
        <v>12</v>
      </c>
      <c r="AR124" s="88" t="s">
        <v>12</v>
      </c>
      <c r="AS124" s="88" t="s">
        <v>12</v>
      </c>
      <c r="AT124" s="79" t="s">
        <v>12</v>
      </c>
      <c r="AU124" s="89">
        <v>0.0</v>
      </c>
      <c r="AV124" s="90">
        <f t="shared" si="4"/>
        <v>0</v>
      </c>
      <c r="AW124" s="91"/>
      <c r="AX124" s="93" t="s">
        <v>12</v>
      </c>
      <c r="AY124" s="93" t="s">
        <v>12</v>
      </c>
      <c r="AZ124" s="93" t="s">
        <v>12</v>
      </c>
      <c r="BA124" s="94" t="s">
        <v>12</v>
      </c>
      <c r="BB124" s="94" t="s">
        <v>12</v>
      </c>
      <c r="BC124" s="94" t="s">
        <v>12</v>
      </c>
      <c r="BD124" s="94" t="s">
        <v>12</v>
      </c>
      <c r="BE124" s="94" t="s">
        <v>12</v>
      </c>
      <c r="BF124" s="94" t="s">
        <v>12</v>
      </c>
      <c r="BG124" s="74">
        <v>0.0</v>
      </c>
      <c r="BH124" s="95">
        <f t="shared" si="6"/>
        <v>0</v>
      </c>
      <c r="BI124" s="96" t="s">
        <v>84</v>
      </c>
    </row>
    <row r="125" ht="153.75" customHeight="1">
      <c r="B125" s="71" t="s">
        <v>1119</v>
      </c>
      <c r="C125" s="72" t="s">
        <v>12</v>
      </c>
      <c r="D125" s="72" t="s">
        <v>1193</v>
      </c>
      <c r="E125" s="72" t="s">
        <v>1194</v>
      </c>
      <c r="F125" s="72" t="s">
        <v>12</v>
      </c>
      <c r="G125" s="72" t="s">
        <v>12</v>
      </c>
      <c r="H125" s="73" t="s">
        <v>1195</v>
      </c>
      <c r="I125" s="73" t="s">
        <v>1138</v>
      </c>
      <c r="J125" s="73" t="s">
        <v>1196</v>
      </c>
      <c r="K125" s="74">
        <v>1.0</v>
      </c>
      <c r="L125" s="74">
        <v>0.0</v>
      </c>
      <c r="M125" s="75" t="s">
        <v>136</v>
      </c>
      <c r="N125" s="76" t="s">
        <v>1197</v>
      </c>
      <c r="O125" s="76" t="s">
        <v>12</v>
      </c>
      <c r="P125" s="77" t="s">
        <v>1198</v>
      </c>
      <c r="Q125" s="76" t="s">
        <v>1199</v>
      </c>
      <c r="R125" s="76" t="s">
        <v>1200</v>
      </c>
      <c r="S125" s="75" t="s">
        <v>13</v>
      </c>
      <c r="T125" s="75" t="s">
        <v>78</v>
      </c>
      <c r="U125" s="75" t="s">
        <v>84</v>
      </c>
      <c r="V125" s="99" t="s">
        <v>13</v>
      </c>
      <c r="W125" s="75" t="s">
        <v>84</v>
      </c>
      <c r="X125" s="111" t="s">
        <v>84</v>
      </c>
      <c r="Y125" s="78" t="s">
        <v>12</v>
      </c>
      <c r="Z125" s="78" t="s">
        <v>12</v>
      </c>
      <c r="AA125" s="78" t="s">
        <v>12</v>
      </c>
      <c r="AB125" s="79" t="s">
        <v>12</v>
      </c>
      <c r="AC125" s="80">
        <v>0.0</v>
      </c>
      <c r="AD125" s="81">
        <f t="shared" si="1"/>
        <v>0</v>
      </c>
      <c r="AE125" s="82" t="s">
        <v>1201</v>
      </c>
      <c r="AF125" s="82">
        <v>4.0</v>
      </c>
      <c r="AG125" s="82">
        <v>8.0</v>
      </c>
      <c r="AH125" s="79" t="s">
        <v>12</v>
      </c>
      <c r="AI125" s="83">
        <v>0.0</v>
      </c>
      <c r="AJ125" s="84">
        <f t="shared" si="2"/>
        <v>0</v>
      </c>
      <c r="AK125" s="85" t="s">
        <v>1202</v>
      </c>
      <c r="AL125" s="85">
        <v>5.0</v>
      </c>
      <c r="AM125" s="85">
        <v>10.0</v>
      </c>
      <c r="AN125" s="79" t="s">
        <v>12</v>
      </c>
      <c r="AO125" s="86">
        <v>0.0</v>
      </c>
      <c r="AP125" s="87">
        <f t="shared" si="3"/>
        <v>0</v>
      </c>
      <c r="AQ125" s="88" t="s">
        <v>1203</v>
      </c>
      <c r="AR125" s="88">
        <v>9.0</v>
      </c>
      <c r="AS125" s="88">
        <v>21.0</v>
      </c>
      <c r="AT125" s="79" t="s">
        <v>105</v>
      </c>
      <c r="AU125" s="89">
        <v>0.0</v>
      </c>
      <c r="AV125" s="90">
        <f t="shared" si="4"/>
        <v>0</v>
      </c>
      <c r="AW125" s="91"/>
      <c r="AX125" s="93" t="s">
        <v>12</v>
      </c>
      <c r="AY125" s="93" t="s">
        <v>12</v>
      </c>
      <c r="AZ125" s="93" t="s">
        <v>12</v>
      </c>
      <c r="BA125" s="94" t="s">
        <v>12</v>
      </c>
      <c r="BB125" s="94" t="s">
        <v>12</v>
      </c>
      <c r="BC125" s="94" t="s">
        <v>12</v>
      </c>
      <c r="BD125" s="94" t="s">
        <v>12</v>
      </c>
      <c r="BE125" s="94" t="s">
        <v>12</v>
      </c>
      <c r="BF125" s="94" t="s">
        <v>12</v>
      </c>
      <c r="BG125" s="74">
        <v>0.0</v>
      </c>
      <c r="BH125" s="95">
        <f t="shared" si="6"/>
        <v>0</v>
      </c>
      <c r="BI125" s="96" t="s">
        <v>84</v>
      </c>
    </row>
    <row r="126" ht="153.75" customHeight="1">
      <c r="A126" s="149"/>
      <c r="B126" s="71" t="s">
        <v>1119</v>
      </c>
      <c r="C126" s="72" t="s">
        <v>12</v>
      </c>
      <c r="D126" s="72" t="s">
        <v>1204</v>
      </c>
      <c r="E126" s="72" t="s">
        <v>1205</v>
      </c>
      <c r="F126" s="72" t="s">
        <v>1206</v>
      </c>
      <c r="G126" s="72" t="s">
        <v>1207</v>
      </c>
      <c r="H126" s="73" t="s">
        <v>1208</v>
      </c>
      <c r="I126" s="73" t="s">
        <v>1209</v>
      </c>
      <c r="J126" s="73" t="s">
        <v>1210</v>
      </c>
      <c r="K126" s="74">
        <v>1.0</v>
      </c>
      <c r="L126" s="74">
        <v>0.0</v>
      </c>
      <c r="M126" s="75" t="s">
        <v>136</v>
      </c>
      <c r="N126" s="76" t="s">
        <v>1190</v>
      </c>
      <c r="O126" s="76" t="s">
        <v>1211</v>
      </c>
      <c r="P126" s="77" t="s">
        <v>1212</v>
      </c>
      <c r="Q126" s="76" t="s">
        <v>140</v>
      </c>
      <c r="R126" s="107"/>
      <c r="S126" s="75" t="s">
        <v>13</v>
      </c>
      <c r="T126" s="75" t="s">
        <v>78</v>
      </c>
      <c r="U126" s="75" t="s">
        <v>84</v>
      </c>
      <c r="V126" s="99" t="s">
        <v>13</v>
      </c>
      <c r="W126" s="75" t="s">
        <v>84</v>
      </c>
      <c r="X126" s="75" t="s">
        <v>13</v>
      </c>
      <c r="Y126" s="78" t="s">
        <v>12</v>
      </c>
      <c r="Z126" s="78" t="s">
        <v>12</v>
      </c>
      <c r="AA126" s="78" t="s">
        <v>12</v>
      </c>
      <c r="AB126" s="79" t="s">
        <v>12</v>
      </c>
      <c r="AC126" s="80">
        <v>0.0</v>
      </c>
      <c r="AD126" s="81">
        <f t="shared" si="1"/>
        <v>0</v>
      </c>
      <c r="AE126" s="82" t="s">
        <v>12</v>
      </c>
      <c r="AF126" s="82" t="s">
        <v>12</v>
      </c>
      <c r="AG126" s="82"/>
      <c r="AH126" s="79" t="s">
        <v>12</v>
      </c>
      <c r="AI126" s="83">
        <v>0.0</v>
      </c>
      <c r="AJ126" s="84">
        <f t="shared" si="2"/>
        <v>0</v>
      </c>
      <c r="AK126" s="85" t="s">
        <v>12</v>
      </c>
      <c r="AL126" s="85" t="s">
        <v>12</v>
      </c>
      <c r="AM126" s="85" t="s">
        <v>12</v>
      </c>
      <c r="AN126" s="79" t="s">
        <v>12</v>
      </c>
      <c r="AO126" s="86">
        <v>0.0</v>
      </c>
      <c r="AP126" s="87">
        <f t="shared" si="3"/>
        <v>0</v>
      </c>
      <c r="AQ126" s="88" t="s">
        <v>12</v>
      </c>
      <c r="AR126" s="88" t="s">
        <v>12</v>
      </c>
      <c r="AS126" s="88" t="s">
        <v>12</v>
      </c>
      <c r="AT126" s="79" t="s">
        <v>12</v>
      </c>
      <c r="AU126" s="89">
        <v>0.0</v>
      </c>
      <c r="AV126" s="90">
        <f t="shared" si="4"/>
        <v>0</v>
      </c>
      <c r="AW126" s="91"/>
      <c r="AX126" s="93" t="s">
        <v>12</v>
      </c>
      <c r="AY126" s="93" t="s">
        <v>12</v>
      </c>
      <c r="AZ126" s="93" t="s">
        <v>12</v>
      </c>
      <c r="BA126" s="94" t="s">
        <v>12</v>
      </c>
      <c r="BB126" s="94" t="s">
        <v>12</v>
      </c>
      <c r="BC126" s="94" t="s">
        <v>12</v>
      </c>
      <c r="BD126" s="94" t="s">
        <v>12</v>
      </c>
      <c r="BE126" s="94" t="s">
        <v>12</v>
      </c>
      <c r="BF126" s="94" t="s">
        <v>12</v>
      </c>
      <c r="BG126" s="74">
        <v>0.0</v>
      </c>
      <c r="BH126" s="95">
        <f t="shared" si="6"/>
        <v>0</v>
      </c>
      <c r="BI126" s="96" t="s">
        <v>84</v>
      </c>
      <c r="BR126" s="149"/>
    </row>
    <row r="127" ht="153.75" customHeight="1">
      <c r="A127" s="149"/>
      <c r="B127" s="71" t="s">
        <v>1213</v>
      </c>
      <c r="C127" s="72" t="s">
        <v>12</v>
      </c>
      <c r="D127" s="72" t="s">
        <v>1214</v>
      </c>
      <c r="E127" s="72" t="s">
        <v>1215</v>
      </c>
      <c r="F127" s="72" t="s">
        <v>1216</v>
      </c>
      <c r="G127" s="72" t="s">
        <v>1217</v>
      </c>
      <c r="H127" s="73" t="s">
        <v>1218</v>
      </c>
      <c r="I127" s="73" t="s">
        <v>1219</v>
      </c>
      <c r="J127" s="73" t="s">
        <v>1220</v>
      </c>
      <c r="K127" s="74">
        <v>1.0</v>
      </c>
      <c r="L127" s="74">
        <v>0.0</v>
      </c>
      <c r="M127" s="75" t="s">
        <v>136</v>
      </c>
      <c r="N127" s="76" t="s">
        <v>1190</v>
      </c>
      <c r="O127" s="76" t="s">
        <v>1221</v>
      </c>
      <c r="P127" s="77" t="s">
        <v>1222</v>
      </c>
      <c r="Q127" s="76" t="s">
        <v>1223</v>
      </c>
      <c r="R127" s="76" t="s">
        <v>1224</v>
      </c>
      <c r="S127" s="75" t="s">
        <v>13</v>
      </c>
      <c r="T127" s="75" t="s">
        <v>78</v>
      </c>
      <c r="U127" s="75" t="s">
        <v>84</v>
      </c>
      <c r="V127" s="99" t="s">
        <v>13</v>
      </c>
      <c r="W127" s="75" t="s">
        <v>84</v>
      </c>
      <c r="X127" s="75" t="s">
        <v>13</v>
      </c>
      <c r="Y127" s="78" t="s">
        <v>12</v>
      </c>
      <c r="Z127" s="78" t="s">
        <v>12</v>
      </c>
      <c r="AA127" s="78" t="s">
        <v>12</v>
      </c>
      <c r="AB127" s="79" t="s">
        <v>12</v>
      </c>
      <c r="AC127" s="80">
        <v>0.0</v>
      </c>
      <c r="AD127" s="81">
        <f t="shared" si="1"/>
        <v>0</v>
      </c>
      <c r="AE127" s="82" t="s">
        <v>12</v>
      </c>
      <c r="AF127" s="82" t="s">
        <v>12</v>
      </c>
      <c r="AG127" s="82" t="s">
        <v>12</v>
      </c>
      <c r="AH127" s="79" t="s">
        <v>12</v>
      </c>
      <c r="AI127" s="83">
        <v>0.0</v>
      </c>
      <c r="AJ127" s="84">
        <f t="shared" si="2"/>
        <v>0</v>
      </c>
      <c r="AK127" s="85" t="s">
        <v>12</v>
      </c>
      <c r="AL127" s="85" t="s">
        <v>12</v>
      </c>
      <c r="AM127" s="85" t="s">
        <v>12</v>
      </c>
      <c r="AN127" s="79" t="s">
        <v>12</v>
      </c>
      <c r="AO127" s="86">
        <v>0.0</v>
      </c>
      <c r="AP127" s="87">
        <f t="shared" si="3"/>
        <v>0</v>
      </c>
      <c r="AQ127" s="88">
        <v>2002752.2002749</v>
      </c>
      <c r="AR127" s="88">
        <v>2.0</v>
      </c>
      <c r="AS127" s="88" t="s">
        <v>12</v>
      </c>
      <c r="AT127" s="79" t="s">
        <v>105</v>
      </c>
      <c r="AU127" s="89">
        <v>0.0</v>
      </c>
      <c r="AV127" s="90">
        <f t="shared" si="4"/>
        <v>0</v>
      </c>
      <c r="AW127" s="91"/>
      <c r="AX127" s="93" t="s">
        <v>12</v>
      </c>
      <c r="AY127" s="93" t="s">
        <v>12</v>
      </c>
      <c r="AZ127" s="93" t="s">
        <v>12</v>
      </c>
      <c r="BA127" s="94" t="s">
        <v>12</v>
      </c>
      <c r="BB127" s="94" t="s">
        <v>12</v>
      </c>
      <c r="BC127" s="94" t="s">
        <v>12</v>
      </c>
      <c r="BD127" s="94" t="s">
        <v>12</v>
      </c>
      <c r="BE127" s="94" t="s">
        <v>12</v>
      </c>
      <c r="BF127" s="94" t="s">
        <v>12</v>
      </c>
      <c r="BG127" s="74">
        <v>0.0</v>
      </c>
      <c r="BH127" s="95">
        <f t="shared" si="6"/>
        <v>0</v>
      </c>
      <c r="BI127" s="96" t="s">
        <v>84</v>
      </c>
      <c r="BR127" s="149"/>
    </row>
    <row r="128" ht="153.75" customHeight="1">
      <c r="A128" s="149"/>
      <c r="B128" s="71" t="s">
        <v>1213</v>
      </c>
      <c r="C128" s="72" t="s">
        <v>12</v>
      </c>
      <c r="D128" s="72" t="s">
        <v>1225</v>
      </c>
      <c r="E128" s="72" t="s">
        <v>1226</v>
      </c>
      <c r="F128" s="72" t="s">
        <v>12</v>
      </c>
      <c r="G128" s="72" t="s">
        <v>12</v>
      </c>
      <c r="H128" s="73" t="s">
        <v>1227</v>
      </c>
      <c r="I128" s="73" t="s">
        <v>370</v>
      </c>
      <c r="J128" s="73" t="s">
        <v>1228</v>
      </c>
      <c r="K128" s="74">
        <v>1.0</v>
      </c>
      <c r="L128" s="74">
        <v>0.0</v>
      </c>
      <c r="M128" s="75" t="s">
        <v>78</v>
      </c>
      <c r="N128" s="76" t="s">
        <v>1229</v>
      </c>
      <c r="O128" s="76" t="s">
        <v>1230</v>
      </c>
      <c r="P128" s="77" t="s">
        <v>1231</v>
      </c>
      <c r="Q128" s="76" t="s">
        <v>1232</v>
      </c>
      <c r="R128" s="148" t="s">
        <v>1233</v>
      </c>
      <c r="S128" s="75" t="s">
        <v>13</v>
      </c>
      <c r="T128" s="75" t="s">
        <v>78</v>
      </c>
      <c r="U128" s="75" t="s">
        <v>84</v>
      </c>
      <c r="V128" s="99" t="s">
        <v>13</v>
      </c>
      <c r="W128" s="75" t="s">
        <v>84</v>
      </c>
      <c r="X128" s="75" t="s">
        <v>13</v>
      </c>
      <c r="Y128" s="101">
        <v>1394.0</v>
      </c>
      <c r="Z128" s="78">
        <v>1.0</v>
      </c>
      <c r="AA128" s="78">
        <v>18.0</v>
      </c>
      <c r="AB128" s="79" t="s">
        <v>12</v>
      </c>
      <c r="AC128" s="80">
        <v>1.0</v>
      </c>
      <c r="AD128" s="81">
        <f t="shared" si="1"/>
        <v>1</v>
      </c>
      <c r="AE128" s="103">
        <v>1394.0</v>
      </c>
      <c r="AF128" s="82">
        <v>1.0</v>
      </c>
      <c r="AG128" s="82">
        <v>18.0</v>
      </c>
      <c r="AH128" s="79" t="s">
        <v>12</v>
      </c>
      <c r="AI128" s="83">
        <v>1.0</v>
      </c>
      <c r="AJ128" s="84">
        <f t="shared" si="2"/>
        <v>1</v>
      </c>
      <c r="AK128" s="85" t="s">
        <v>1234</v>
      </c>
      <c r="AL128" s="85">
        <v>2.0</v>
      </c>
      <c r="AM128" s="85">
        <v>40.0</v>
      </c>
      <c r="AN128" s="79" t="s">
        <v>12</v>
      </c>
      <c r="AO128" s="86">
        <v>1.0</v>
      </c>
      <c r="AP128" s="87">
        <f t="shared" si="3"/>
        <v>1</v>
      </c>
      <c r="AQ128" s="88" t="s">
        <v>1235</v>
      </c>
      <c r="AR128" s="88">
        <v>4.0</v>
      </c>
      <c r="AS128" s="88">
        <v>44.0</v>
      </c>
      <c r="AT128" s="79">
        <v>2002752.2002749</v>
      </c>
      <c r="AU128" s="89">
        <v>1.0</v>
      </c>
      <c r="AV128" s="90">
        <f t="shared" si="4"/>
        <v>1</v>
      </c>
      <c r="AW128" s="91"/>
      <c r="AX128" s="93" t="s">
        <v>12</v>
      </c>
      <c r="AY128" s="93" t="s">
        <v>12</v>
      </c>
      <c r="AZ128" s="93" t="s">
        <v>12</v>
      </c>
      <c r="BA128" s="94" t="s">
        <v>12</v>
      </c>
      <c r="BB128" s="94" t="s">
        <v>12</v>
      </c>
      <c r="BC128" s="94" t="s">
        <v>12</v>
      </c>
      <c r="BD128" s="94" t="s">
        <v>12</v>
      </c>
      <c r="BE128" s="94" t="s">
        <v>12</v>
      </c>
      <c r="BF128" s="94" t="s">
        <v>12</v>
      </c>
      <c r="BG128" s="74">
        <v>0.0</v>
      </c>
      <c r="BH128" s="95">
        <f t="shared" si="6"/>
        <v>0</v>
      </c>
      <c r="BI128" s="96" t="s">
        <v>13</v>
      </c>
      <c r="BR128" s="149"/>
    </row>
    <row r="129" ht="153.75" customHeight="1">
      <c r="A129" s="149"/>
      <c r="B129" s="71" t="s">
        <v>1213</v>
      </c>
      <c r="C129" s="72" t="s">
        <v>12</v>
      </c>
      <c r="D129" s="72" t="s">
        <v>1236</v>
      </c>
      <c r="E129" s="72" t="s">
        <v>1237</v>
      </c>
      <c r="F129" s="72" t="s">
        <v>12</v>
      </c>
      <c r="G129" s="72" t="s">
        <v>12</v>
      </c>
      <c r="H129" s="73" t="s">
        <v>1238</v>
      </c>
      <c r="I129" s="73" t="s">
        <v>199</v>
      </c>
      <c r="J129" s="73" t="s">
        <v>1239</v>
      </c>
      <c r="K129" s="74">
        <v>1.0</v>
      </c>
      <c r="L129" s="74">
        <v>0.0</v>
      </c>
      <c r="M129" s="75" t="s">
        <v>136</v>
      </c>
      <c r="N129" s="76" t="s">
        <v>12</v>
      </c>
      <c r="O129" s="76" t="s">
        <v>12</v>
      </c>
      <c r="P129" s="77" t="s">
        <v>203</v>
      </c>
      <c r="Q129" s="76" t="s">
        <v>203</v>
      </c>
      <c r="R129" s="76" t="s">
        <v>1240</v>
      </c>
      <c r="S129" s="75" t="s">
        <v>13</v>
      </c>
      <c r="T129" s="75" t="s">
        <v>78</v>
      </c>
      <c r="U129" s="75" t="s">
        <v>84</v>
      </c>
      <c r="V129" s="99" t="s">
        <v>13</v>
      </c>
      <c r="W129" s="75" t="s">
        <v>84</v>
      </c>
      <c r="X129" s="75" t="s">
        <v>13</v>
      </c>
      <c r="Y129" s="101" t="s">
        <v>12</v>
      </c>
      <c r="Z129" s="78" t="s">
        <v>12</v>
      </c>
      <c r="AA129" s="78" t="s">
        <v>12</v>
      </c>
      <c r="AB129" s="79" t="s">
        <v>12</v>
      </c>
      <c r="AC129" s="80">
        <v>0.0</v>
      </c>
      <c r="AD129" s="81">
        <f t="shared" si="1"/>
        <v>0</v>
      </c>
      <c r="AE129" s="103" t="s">
        <v>12</v>
      </c>
      <c r="AF129" s="82" t="s">
        <v>12</v>
      </c>
      <c r="AG129" s="82" t="s">
        <v>12</v>
      </c>
      <c r="AH129" s="79" t="s">
        <v>12</v>
      </c>
      <c r="AI129" s="83">
        <v>0.0</v>
      </c>
      <c r="AJ129" s="84">
        <f t="shared" si="2"/>
        <v>0</v>
      </c>
      <c r="AK129" s="85" t="s">
        <v>12</v>
      </c>
      <c r="AL129" s="85" t="s">
        <v>12</v>
      </c>
      <c r="AM129" s="85" t="s">
        <v>12</v>
      </c>
      <c r="AN129" s="79" t="s">
        <v>12</v>
      </c>
      <c r="AO129" s="86">
        <v>0.0</v>
      </c>
      <c r="AP129" s="87">
        <f t="shared" si="3"/>
        <v>0</v>
      </c>
      <c r="AQ129" s="88">
        <v>2002749.0</v>
      </c>
      <c r="AR129" s="88">
        <v>1.0</v>
      </c>
      <c r="AS129" s="88" t="s">
        <v>12</v>
      </c>
      <c r="AT129" s="79">
        <v>2002749.0</v>
      </c>
      <c r="AU129" s="89">
        <v>0.0</v>
      </c>
      <c r="AV129" s="90">
        <f t="shared" si="4"/>
        <v>0</v>
      </c>
      <c r="AW129" s="91"/>
      <c r="AX129" s="93" t="s">
        <v>12</v>
      </c>
      <c r="AY129" s="93" t="s">
        <v>12</v>
      </c>
      <c r="AZ129" s="93" t="s">
        <v>12</v>
      </c>
      <c r="BA129" s="94" t="s">
        <v>12</v>
      </c>
      <c r="BB129" s="94" t="s">
        <v>12</v>
      </c>
      <c r="BC129" s="94" t="s">
        <v>12</v>
      </c>
      <c r="BD129" s="94" t="s">
        <v>12</v>
      </c>
      <c r="BE129" s="94" t="s">
        <v>12</v>
      </c>
      <c r="BF129" s="94" t="s">
        <v>12</v>
      </c>
      <c r="BG129" s="74">
        <v>0.0</v>
      </c>
      <c r="BH129" s="95">
        <f t="shared" si="6"/>
        <v>0</v>
      </c>
      <c r="BI129" s="96" t="s">
        <v>84</v>
      </c>
      <c r="BR129" s="149"/>
    </row>
    <row r="130" ht="153.75" customHeight="1">
      <c r="A130" s="149"/>
      <c r="B130" s="116" t="s">
        <v>1213</v>
      </c>
      <c r="C130" s="117" t="s">
        <v>12</v>
      </c>
      <c r="D130" s="117" t="s">
        <v>1241</v>
      </c>
      <c r="E130" s="117" t="s">
        <v>1242</v>
      </c>
      <c r="F130" s="117" t="s">
        <v>1243</v>
      </c>
      <c r="G130" s="117" t="s">
        <v>1244</v>
      </c>
      <c r="H130" s="119" t="s">
        <v>1245</v>
      </c>
      <c r="I130" s="119" t="s">
        <v>1246</v>
      </c>
      <c r="J130" s="119" t="s">
        <v>1247</v>
      </c>
      <c r="K130" s="150">
        <v>1.0</v>
      </c>
      <c r="L130" s="150">
        <v>0.0</v>
      </c>
      <c r="M130" s="99" t="s">
        <v>78</v>
      </c>
      <c r="N130" s="120" t="s">
        <v>1248</v>
      </c>
      <c r="O130" s="120" t="s">
        <v>12</v>
      </c>
      <c r="P130" s="148" t="s">
        <v>1249</v>
      </c>
      <c r="Q130" s="120" t="s">
        <v>1250</v>
      </c>
      <c r="R130" s="120" t="s">
        <v>1251</v>
      </c>
      <c r="S130" s="99" t="s">
        <v>13</v>
      </c>
      <c r="T130" s="99" t="s">
        <v>78</v>
      </c>
      <c r="U130" s="99" t="s">
        <v>84</v>
      </c>
      <c r="V130" s="99" t="s">
        <v>13</v>
      </c>
      <c r="W130" s="99" t="s">
        <v>84</v>
      </c>
      <c r="X130" s="151" t="s">
        <v>13</v>
      </c>
      <c r="Y130" s="121">
        <v>459.0</v>
      </c>
      <c r="Z130" s="121">
        <v>1.0</v>
      </c>
      <c r="AA130" s="121">
        <v>1.0</v>
      </c>
      <c r="AB130" s="122" t="s">
        <v>12</v>
      </c>
      <c r="AC130" s="152">
        <v>0.0</v>
      </c>
      <c r="AD130" s="81">
        <f t="shared" si="1"/>
        <v>0</v>
      </c>
      <c r="AE130" s="123" t="s">
        <v>1252</v>
      </c>
      <c r="AF130" s="123">
        <v>5.0</v>
      </c>
      <c r="AG130" s="123">
        <v>15.0</v>
      </c>
      <c r="AH130" s="122" t="s">
        <v>12</v>
      </c>
      <c r="AI130" s="153">
        <v>1.0</v>
      </c>
      <c r="AJ130" s="84">
        <f t="shared" si="2"/>
        <v>1</v>
      </c>
      <c r="AK130" s="124" t="s">
        <v>1253</v>
      </c>
      <c r="AL130" s="124">
        <v>8.0</v>
      </c>
      <c r="AM130" s="124">
        <v>25.0</v>
      </c>
      <c r="AN130" s="122" t="s">
        <v>12</v>
      </c>
      <c r="AO130" s="154">
        <v>1.0</v>
      </c>
      <c r="AP130" s="87">
        <f t="shared" si="3"/>
        <v>1</v>
      </c>
      <c r="AQ130" s="125" t="s">
        <v>1254</v>
      </c>
      <c r="AR130" s="125">
        <v>16.0</v>
      </c>
      <c r="AS130" s="125">
        <v>31.0</v>
      </c>
      <c r="AT130" s="122" t="s">
        <v>785</v>
      </c>
      <c r="AU130" s="155">
        <v>1.0</v>
      </c>
      <c r="AV130" s="156">
        <f t="shared" si="4"/>
        <v>1</v>
      </c>
      <c r="AW130" s="157"/>
      <c r="AX130" s="158" t="s">
        <v>12</v>
      </c>
      <c r="AY130" s="158" t="s">
        <v>12</v>
      </c>
      <c r="AZ130" s="158" t="s">
        <v>12</v>
      </c>
      <c r="BA130" s="159" t="s">
        <v>12</v>
      </c>
      <c r="BB130" s="159" t="s">
        <v>12</v>
      </c>
      <c r="BC130" s="159" t="s">
        <v>12</v>
      </c>
      <c r="BD130" s="159" t="s">
        <v>12</v>
      </c>
      <c r="BE130" s="159" t="s">
        <v>12</v>
      </c>
      <c r="BF130" s="159" t="s">
        <v>12</v>
      </c>
      <c r="BG130" s="150">
        <v>0.0</v>
      </c>
      <c r="BH130" s="160">
        <f t="shared" si="6"/>
        <v>0</v>
      </c>
      <c r="BI130" s="161" t="s">
        <v>13</v>
      </c>
      <c r="BR130" s="149"/>
    </row>
    <row r="133">
      <c r="B133" s="162" t="s">
        <v>1255</v>
      </c>
      <c r="C133" s="3"/>
      <c r="D133" s="4"/>
      <c r="E133" s="22"/>
      <c r="F133" s="163" t="s">
        <v>1256</v>
      </c>
      <c r="G133" s="3"/>
      <c r="H133" s="4"/>
      <c r="J133" s="163" t="s">
        <v>1257</v>
      </c>
      <c r="K133" s="3"/>
      <c r="L133" s="3"/>
      <c r="M133" s="3"/>
      <c r="N133" s="3"/>
      <c r="O133" s="3"/>
      <c r="P133" s="3"/>
      <c r="Q133" s="3"/>
      <c r="R133" s="3"/>
      <c r="S133" s="3"/>
      <c r="T133" s="3"/>
      <c r="U133" s="3"/>
      <c r="V133" s="3"/>
      <c r="W133" s="3"/>
      <c r="X133" s="3"/>
      <c r="Y133" s="3"/>
      <c r="Z133" s="4"/>
    </row>
    <row r="134">
      <c r="B134" s="5"/>
      <c r="C134" s="6"/>
      <c r="D134" s="7"/>
      <c r="E134" s="22"/>
      <c r="F134" s="5"/>
      <c r="G134" s="6"/>
      <c r="H134" s="7"/>
      <c r="J134" s="5"/>
      <c r="K134" s="6"/>
      <c r="L134" s="6"/>
      <c r="M134" s="6"/>
      <c r="N134" s="6"/>
      <c r="O134" s="6"/>
      <c r="P134" s="6"/>
      <c r="Q134" s="6"/>
      <c r="R134" s="6"/>
      <c r="S134" s="6"/>
      <c r="T134" s="6"/>
      <c r="U134" s="6"/>
      <c r="V134" s="6"/>
      <c r="W134" s="6"/>
      <c r="X134" s="6"/>
      <c r="Y134" s="6"/>
      <c r="Z134" s="7"/>
    </row>
    <row r="135" ht="17.25" customHeight="1">
      <c r="F135" s="149"/>
    </row>
    <row r="137">
      <c r="B137" s="164" t="s">
        <v>247</v>
      </c>
      <c r="C137" s="165" t="s">
        <v>255</v>
      </c>
      <c r="D137" s="166" t="s">
        <v>215</v>
      </c>
      <c r="F137" s="167" t="s">
        <v>1258</v>
      </c>
      <c r="G137" s="168" t="s">
        <v>1259</v>
      </c>
      <c r="H137" s="169" t="s">
        <v>1260</v>
      </c>
      <c r="J137" s="170" t="s">
        <v>1261</v>
      </c>
      <c r="K137" s="55"/>
      <c r="L137" s="55"/>
      <c r="M137" s="55"/>
      <c r="N137" s="55"/>
      <c r="O137" s="55"/>
      <c r="P137" s="55"/>
      <c r="Q137" s="55"/>
      <c r="R137" s="55"/>
      <c r="S137" s="55"/>
      <c r="T137" s="55"/>
      <c r="U137" s="55"/>
      <c r="V137" s="55"/>
      <c r="W137" s="55"/>
      <c r="X137" s="55"/>
      <c r="Y137" s="55"/>
      <c r="Z137" s="56"/>
    </row>
    <row r="138">
      <c r="B138" s="171" t="s">
        <v>1262</v>
      </c>
      <c r="C138" s="172" t="s">
        <v>1263</v>
      </c>
      <c r="D138" s="173" t="s">
        <v>1264</v>
      </c>
      <c r="F138" s="174" t="s">
        <v>1265</v>
      </c>
      <c r="G138" s="175" t="s">
        <v>1266</v>
      </c>
      <c r="H138" s="176" t="s">
        <v>1267</v>
      </c>
      <c r="J138" s="177" t="s">
        <v>1268</v>
      </c>
      <c r="K138" s="55"/>
      <c r="L138" s="55"/>
      <c r="M138" s="55"/>
      <c r="N138" s="55"/>
      <c r="O138" s="55"/>
      <c r="P138" s="55"/>
      <c r="Q138" s="55"/>
      <c r="R138" s="55"/>
      <c r="S138" s="55"/>
      <c r="T138" s="55"/>
      <c r="U138" s="55"/>
      <c r="V138" s="55"/>
      <c r="W138" s="55"/>
      <c r="X138" s="55"/>
      <c r="Y138" s="55"/>
      <c r="Z138" s="56"/>
    </row>
    <row r="139">
      <c r="AA139" s="21"/>
      <c r="AB139" s="21"/>
      <c r="AC139" s="21"/>
      <c r="AD139" s="21"/>
    </row>
    <row r="140">
      <c r="AA140" s="21"/>
      <c r="AB140" s="21"/>
      <c r="AC140" s="21"/>
      <c r="AD140" s="21"/>
    </row>
    <row r="141">
      <c r="AA141" s="21"/>
      <c r="AB141" s="21"/>
      <c r="AC141" s="21"/>
      <c r="AD141" s="21"/>
    </row>
    <row r="142">
      <c r="AA142" s="21"/>
      <c r="AB142" s="21"/>
      <c r="AC142" s="21"/>
      <c r="AD142" s="21"/>
    </row>
    <row r="143">
      <c r="AA143" s="21"/>
      <c r="AB143" s="21"/>
      <c r="AC143" s="21"/>
      <c r="AD143" s="21"/>
    </row>
    <row r="144">
      <c r="AA144" s="21"/>
      <c r="AB144" s="21"/>
      <c r="AC144" s="21"/>
      <c r="AD144" s="21"/>
    </row>
    <row r="145">
      <c r="AA145" s="21"/>
      <c r="AB145" s="21"/>
      <c r="AC145" s="21"/>
      <c r="AD145" s="21"/>
    </row>
    <row r="146">
      <c r="AA146" s="21"/>
      <c r="AB146" s="21"/>
      <c r="AC146" s="21"/>
      <c r="AD146" s="21"/>
    </row>
    <row r="151">
      <c r="C151" s="178"/>
    </row>
  </sheetData>
  <mergeCells count="10">
    <mergeCell ref="J133:Z134"/>
    <mergeCell ref="J137:Z137"/>
    <mergeCell ref="J138:Z138"/>
    <mergeCell ref="Y2:AD2"/>
    <mergeCell ref="AE2:AJ2"/>
    <mergeCell ref="AK2:AP2"/>
    <mergeCell ref="AQ2:AV2"/>
    <mergeCell ref="AX2:BF2"/>
    <mergeCell ref="B133:D134"/>
    <mergeCell ref="F133:H134"/>
  </mergeCells>
  <hyperlinks>
    <hyperlink r:id="rId1" ref="O5"/>
    <hyperlink r:id="rId2" ref="O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7" width="26.0"/>
    <col customWidth="1" min="19" max="19" width="56.5"/>
  </cols>
  <sheetData>
    <row r="1">
      <c r="A1" s="179"/>
      <c r="B1" s="179"/>
      <c r="C1" s="179"/>
      <c r="D1" s="179"/>
      <c r="E1" s="179"/>
      <c r="F1" s="179"/>
      <c r="G1" s="180"/>
      <c r="H1" s="180"/>
      <c r="I1" s="45"/>
      <c r="J1" s="45"/>
      <c r="K1" s="45"/>
      <c r="L1" s="45"/>
      <c r="M1" s="45"/>
      <c r="N1" s="45"/>
      <c r="O1" s="45"/>
      <c r="P1" s="45"/>
      <c r="Q1" s="45"/>
      <c r="R1" s="180"/>
      <c r="S1" s="180"/>
    </row>
    <row r="2">
      <c r="A2" s="180"/>
      <c r="B2" s="180"/>
      <c r="C2" s="180"/>
      <c r="D2" s="180"/>
      <c r="E2" s="180"/>
      <c r="F2" s="180"/>
      <c r="G2" s="181" t="s">
        <v>6</v>
      </c>
      <c r="H2" s="56"/>
      <c r="I2" s="182" t="s">
        <v>7</v>
      </c>
      <c r="J2" s="6"/>
      <c r="K2" s="182" t="s">
        <v>8</v>
      </c>
      <c r="L2" s="6"/>
      <c r="M2" s="182" t="s">
        <v>9</v>
      </c>
      <c r="N2" s="6"/>
      <c r="O2" s="183" t="s">
        <v>20</v>
      </c>
      <c r="Q2" s="184"/>
      <c r="R2" s="180"/>
      <c r="S2" s="180"/>
    </row>
    <row r="3" ht="32.25" customHeight="1">
      <c r="A3" s="185" t="s">
        <v>1269</v>
      </c>
      <c r="B3" s="186" t="s">
        <v>1270</v>
      </c>
      <c r="C3" s="186" t="s">
        <v>1271</v>
      </c>
      <c r="D3" s="186" t="s">
        <v>1272</v>
      </c>
      <c r="E3" s="186" t="s">
        <v>1273</v>
      </c>
      <c r="F3" s="186" t="s">
        <v>1274</v>
      </c>
      <c r="G3" s="186" t="s">
        <v>1275</v>
      </c>
      <c r="H3" s="186" t="s">
        <v>1276</v>
      </c>
      <c r="I3" s="185" t="s">
        <v>1275</v>
      </c>
      <c r="J3" s="186" t="s">
        <v>1276</v>
      </c>
      <c r="K3" s="185" t="s">
        <v>1275</v>
      </c>
      <c r="L3" s="186" t="s">
        <v>1276</v>
      </c>
      <c r="M3" s="185" t="s">
        <v>1275</v>
      </c>
      <c r="N3" s="186" t="s">
        <v>1276</v>
      </c>
      <c r="O3" s="185" t="s">
        <v>1275</v>
      </c>
      <c r="P3" s="186" t="s">
        <v>1276</v>
      </c>
      <c r="Q3" s="187" t="s">
        <v>1277</v>
      </c>
      <c r="R3" s="188"/>
      <c r="S3" s="188"/>
      <c r="T3" s="189"/>
      <c r="U3" s="189"/>
      <c r="V3" s="189"/>
    </row>
    <row r="4">
      <c r="A4" s="190" t="s">
        <v>1278</v>
      </c>
      <c r="B4" s="191" t="s">
        <v>1279</v>
      </c>
      <c r="C4" s="191" t="s">
        <v>1280</v>
      </c>
      <c r="D4" s="191" t="s">
        <v>1281</v>
      </c>
      <c r="E4" s="191">
        <v>2.0</v>
      </c>
      <c r="F4" s="191">
        <v>2.0</v>
      </c>
      <c r="G4" s="73" t="s">
        <v>12</v>
      </c>
      <c r="H4" s="191">
        <v>0.0</v>
      </c>
      <c r="I4" s="73" t="s">
        <v>12</v>
      </c>
      <c r="J4" s="191">
        <v>0.0</v>
      </c>
      <c r="K4" s="73" t="s">
        <v>12</v>
      </c>
      <c r="L4" s="191">
        <v>0.0</v>
      </c>
      <c r="M4" s="192" t="s">
        <v>1282</v>
      </c>
      <c r="N4" s="191">
        <v>1.0</v>
      </c>
      <c r="O4" s="191" t="s">
        <v>12</v>
      </c>
      <c r="P4" s="191" t="s">
        <v>12</v>
      </c>
      <c r="Q4" s="193" t="s">
        <v>136</v>
      </c>
      <c r="R4" s="188"/>
      <c r="S4" s="188"/>
      <c r="T4" s="189"/>
      <c r="U4" s="189"/>
      <c r="V4" s="189"/>
    </row>
    <row r="5">
      <c r="A5" s="190" t="s">
        <v>1283</v>
      </c>
      <c r="B5" s="191" t="s">
        <v>1279</v>
      </c>
      <c r="C5" s="191" t="s">
        <v>1280</v>
      </c>
      <c r="D5" s="191" t="s">
        <v>1284</v>
      </c>
      <c r="E5" s="191">
        <v>61.0</v>
      </c>
      <c r="F5" s="191">
        <v>16.0</v>
      </c>
      <c r="G5" s="73" t="s">
        <v>12</v>
      </c>
      <c r="H5" s="191">
        <v>0.0</v>
      </c>
      <c r="I5" s="73" t="s">
        <v>12</v>
      </c>
      <c r="J5" s="191">
        <v>0.0</v>
      </c>
      <c r="K5" s="73" t="s">
        <v>12</v>
      </c>
      <c r="L5" s="191">
        <v>0.0</v>
      </c>
      <c r="M5" s="191" t="s">
        <v>1285</v>
      </c>
      <c r="N5" s="191">
        <v>3.0</v>
      </c>
      <c r="O5" s="191" t="s">
        <v>12</v>
      </c>
      <c r="P5" s="191" t="s">
        <v>12</v>
      </c>
      <c r="Q5" s="193" t="s">
        <v>136</v>
      </c>
      <c r="R5" s="188"/>
      <c r="S5" s="188"/>
      <c r="T5" s="189"/>
      <c r="U5" s="189"/>
      <c r="V5" s="189"/>
    </row>
    <row r="6">
      <c r="A6" s="190" t="s">
        <v>1286</v>
      </c>
      <c r="B6" s="191" t="s">
        <v>1279</v>
      </c>
      <c r="C6" s="191" t="s">
        <v>1280</v>
      </c>
      <c r="D6" s="191" t="s">
        <v>1287</v>
      </c>
      <c r="E6" s="191">
        <v>40.0</v>
      </c>
      <c r="F6" s="191">
        <v>17.0</v>
      </c>
      <c r="G6" s="73" t="s">
        <v>12</v>
      </c>
      <c r="H6" s="191">
        <v>0.0</v>
      </c>
      <c r="I6" s="73" t="s">
        <v>12</v>
      </c>
      <c r="J6" s="191">
        <v>0.0</v>
      </c>
      <c r="K6" s="191">
        <v>51037.0</v>
      </c>
      <c r="L6" s="191">
        <v>1.0</v>
      </c>
      <c r="M6" s="191" t="s">
        <v>1288</v>
      </c>
      <c r="N6" s="191">
        <v>4.0</v>
      </c>
      <c r="O6" s="191" t="s">
        <v>12</v>
      </c>
      <c r="P6" s="191" t="s">
        <v>12</v>
      </c>
      <c r="Q6" s="193" t="s">
        <v>136</v>
      </c>
      <c r="R6" s="188"/>
      <c r="S6" s="188"/>
      <c r="T6" s="189"/>
      <c r="U6" s="189"/>
      <c r="V6" s="189"/>
    </row>
    <row r="7">
      <c r="A7" s="190" t="s">
        <v>1289</v>
      </c>
      <c r="B7" s="191" t="s">
        <v>1279</v>
      </c>
      <c r="C7" s="191" t="s">
        <v>1290</v>
      </c>
      <c r="D7" s="191" t="s">
        <v>1291</v>
      </c>
      <c r="E7" s="191">
        <v>15649.0</v>
      </c>
      <c r="F7" s="191">
        <v>2866.0</v>
      </c>
      <c r="G7" s="73" t="s">
        <v>12</v>
      </c>
      <c r="H7" s="191">
        <v>0.0</v>
      </c>
      <c r="I7" s="73" t="s">
        <v>1292</v>
      </c>
      <c r="J7" s="191">
        <v>10.0</v>
      </c>
      <c r="K7" s="191" t="s">
        <v>1292</v>
      </c>
      <c r="L7" s="191" t="s">
        <v>12</v>
      </c>
      <c r="M7" s="191" t="s">
        <v>1293</v>
      </c>
      <c r="N7" s="191">
        <v>29.0</v>
      </c>
      <c r="O7" s="191" t="s">
        <v>12</v>
      </c>
      <c r="P7" s="191" t="s">
        <v>12</v>
      </c>
      <c r="Q7" s="193" t="s">
        <v>136</v>
      </c>
      <c r="R7" s="188"/>
      <c r="S7" s="188"/>
      <c r="T7" s="189"/>
      <c r="U7" s="189"/>
      <c r="V7" s="189"/>
    </row>
    <row r="8">
      <c r="A8" s="190" t="s">
        <v>1294</v>
      </c>
      <c r="B8" s="191" t="s">
        <v>1279</v>
      </c>
      <c r="C8" s="191" t="s">
        <v>1290</v>
      </c>
      <c r="D8" s="191" t="s">
        <v>1295</v>
      </c>
      <c r="E8" s="191">
        <v>3421.0</v>
      </c>
      <c r="F8" s="191">
        <v>715.0</v>
      </c>
      <c r="G8" s="73" t="s">
        <v>12</v>
      </c>
      <c r="H8" s="191">
        <v>0.0</v>
      </c>
      <c r="I8" s="73" t="s">
        <v>1296</v>
      </c>
      <c r="J8" s="191">
        <v>2.0</v>
      </c>
      <c r="K8" s="191" t="s">
        <v>1296</v>
      </c>
      <c r="L8" s="191">
        <v>2.0</v>
      </c>
      <c r="M8" s="191" t="s">
        <v>1297</v>
      </c>
      <c r="N8" s="191">
        <v>14.0</v>
      </c>
      <c r="O8" s="191" t="s">
        <v>12</v>
      </c>
      <c r="P8" s="191" t="s">
        <v>12</v>
      </c>
      <c r="Q8" s="193" t="s">
        <v>136</v>
      </c>
      <c r="R8" s="188"/>
      <c r="S8" s="188"/>
      <c r="T8" s="189"/>
      <c r="U8" s="189"/>
      <c r="V8" s="189"/>
    </row>
    <row r="9">
      <c r="A9" s="190" t="s">
        <v>1298</v>
      </c>
      <c r="B9" s="191" t="s">
        <v>1279</v>
      </c>
      <c r="C9" s="191" t="s">
        <v>1290</v>
      </c>
      <c r="D9" s="191" t="s">
        <v>1299</v>
      </c>
      <c r="E9" s="191">
        <v>44016.0</v>
      </c>
      <c r="F9" s="191">
        <v>7531.0</v>
      </c>
      <c r="G9" s="73" t="s">
        <v>12</v>
      </c>
      <c r="H9" s="191">
        <v>0.0</v>
      </c>
      <c r="I9" s="73" t="s">
        <v>1300</v>
      </c>
      <c r="J9" s="191">
        <v>5.0</v>
      </c>
      <c r="K9" s="191" t="s">
        <v>1300</v>
      </c>
      <c r="L9" s="191">
        <v>5.0</v>
      </c>
      <c r="M9" s="191" t="s">
        <v>1301</v>
      </c>
      <c r="N9" s="191">
        <v>20.0</v>
      </c>
      <c r="O9" s="191" t="s">
        <v>12</v>
      </c>
      <c r="P9" s="191" t="s">
        <v>12</v>
      </c>
      <c r="Q9" s="193" t="s">
        <v>136</v>
      </c>
      <c r="R9" s="188"/>
      <c r="S9" s="188"/>
      <c r="T9" s="189"/>
      <c r="U9" s="189"/>
      <c r="V9" s="189"/>
    </row>
    <row r="10">
      <c r="A10" s="190" t="s">
        <v>1302</v>
      </c>
      <c r="B10" s="191" t="s">
        <v>1279</v>
      </c>
      <c r="C10" s="191" t="s">
        <v>1290</v>
      </c>
      <c r="D10" s="191" t="s">
        <v>1303</v>
      </c>
      <c r="E10" s="191">
        <v>56302.0</v>
      </c>
      <c r="F10" s="191">
        <v>3096.0</v>
      </c>
      <c r="G10" s="73" t="s">
        <v>12</v>
      </c>
      <c r="H10" s="191">
        <v>0.0</v>
      </c>
      <c r="I10" s="73" t="s">
        <v>1304</v>
      </c>
      <c r="J10" s="191">
        <v>3.0</v>
      </c>
      <c r="K10" s="191" t="s">
        <v>1304</v>
      </c>
      <c r="L10" s="191">
        <v>3.0</v>
      </c>
      <c r="M10" s="191" t="s">
        <v>1305</v>
      </c>
      <c r="N10" s="191">
        <v>20.0</v>
      </c>
      <c r="O10" s="191" t="s">
        <v>12</v>
      </c>
      <c r="P10" s="191" t="s">
        <v>12</v>
      </c>
      <c r="Q10" s="193" t="s">
        <v>136</v>
      </c>
      <c r="R10" s="188"/>
      <c r="S10" s="188"/>
      <c r="T10" s="189"/>
      <c r="U10" s="189"/>
      <c r="V10" s="189"/>
    </row>
    <row r="11">
      <c r="A11" s="190" t="s">
        <v>1306</v>
      </c>
      <c r="B11" s="191" t="s">
        <v>1279</v>
      </c>
      <c r="C11" s="191" t="s">
        <v>1290</v>
      </c>
      <c r="D11" s="191" t="s">
        <v>1307</v>
      </c>
      <c r="E11" s="191">
        <v>64674.0</v>
      </c>
      <c r="F11" s="191">
        <v>6565.0</v>
      </c>
      <c r="G11" s="73" t="s">
        <v>12</v>
      </c>
      <c r="H11" s="191">
        <v>0.0</v>
      </c>
      <c r="I11" s="73" t="s">
        <v>1308</v>
      </c>
      <c r="J11" s="191">
        <v>4.0</v>
      </c>
      <c r="K11" s="191" t="s">
        <v>1308</v>
      </c>
      <c r="L11" s="191">
        <v>4.0</v>
      </c>
      <c r="M11" s="191" t="s">
        <v>1309</v>
      </c>
      <c r="N11" s="191">
        <v>19.0</v>
      </c>
      <c r="O11" s="191" t="s">
        <v>12</v>
      </c>
      <c r="P11" s="191" t="s">
        <v>12</v>
      </c>
      <c r="Q11" s="193" t="s">
        <v>136</v>
      </c>
      <c r="R11" s="188"/>
      <c r="S11" s="188"/>
      <c r="T11" s="189"/>
      <c r="U11" s="189"/>
      <c r="V11" s="189"/>
    </row>
    <row r="12">
      <c r="A12" s="190" t="s">
        <v>1310</v>
      </c>
      <c r="B12" s="191" t="s">
        <v>1279</v>
      </c>
      <c r="C12" s="191" t="s">
        <v>1290</v>
      </c>
      <c r="D12" s="191" t="s">
        <v>1311</v>
      </c>
      <c r="E12" s="191">
        <v>65257.0</v>
      </c>
      <c r="F12" s="191">
        <v>4702.0</v>
      </c>
      <c r="G12" s="73" t="s">
        <v>12</v>
      </c>
      <c r="H12" s="191">
        <v>0.0</v>
      </c>
      <c r="I12" s="73" t="s">
        <v>1312</v>
      </c>
      <c r="J12" s="191">
        <v>5.0</v>
      </c>
      <c r="K12" s="191" t="s">
        <v>1312</v>
      </c>
      <c r="L12" s="191">
        <v>5.0</v>
      </c>
      <c r="M12" s="191" t="s">
        <v>1313</v>
      </c>
      <c r="N12" s="191">
        <v>24.0</v>
      </c>
      <c r="O12" s="191" t="s">
        <v>12</v>
      </c>
      <c r="P12" s="191" t="s">
        <v>12</v>
      </c>
      <c r="Q12" s="193" t="s">
        <v>136</v>
      </c>
      <c r="R12" s="188"/>
      <c r="S12" s="188"/>
      <c r="T12" s="189"/>
      <c r="U12" s="189"/>
      <c r="V12" s="189"/>
    </row>
    <row r="13">
      <c r="A13" s="190" t="s">
        <v>1314</v>
      </c>
      <c r="B13" s="191" t="s">
        <v>1279</v>
      </c>
      <c r="C13" s="191" t="s">
        <v>1290</v>
      </c>
      <c r="D13" s="191" t="s">
        <v>1315</v>
      </c>
      <c r="E13" s="191">
        <v>32428.0</v>
      </c>
      <c r="F13" s="191">
        <v>3104.0</v>
      </c>
      <c r="G13" s="73" t="s">
        <v>12</v>
      </c>
      <c r="H13" s="191">
        <v>0.0</v>
      </c>
      <c r="I13" s="73" t="s">
        <v>1308</v>
      </c>
      <c r="J13" s="191">
        <v>4.0</v>
      </c>
      <c r="K13" s="191" t="s">
        <v>1308</v>
      </c>
      <c r="L13" s="191">
        <v>4.0</v>
      </c>
      <c r="M13" s="191" t="s">
        <v>1316</v>
      </c>
      <c r="N13" s="191">
        <v>22.0</v>
      </c>
      <c r="O13" s="191" t="s">
        <v>12</v>
      </c>
      <c r="P13" s="191" t="s">
        <v>12</v>
      </c>
      <c r="Q13" s="193" t="s">
        <v>136</v>
      </c>
      <c r="R13" s="188"/>
      <c r="S13" s="188"/>
      <c r="T13" s="189"/>
      <c r="U13" s="189"/>
      <c r="V13" s="189"/>
    </row>
    <row r="14">
      <c r="A14" s="194" t="s">
        <v>1317</v>
      </c>
      <c r="B14" s="195" t="s">
        <v>12</v>
      </c>
      <c r="C14" s="195" t="s">
        <v>12</v>
      </c>
      <c r="D14" s="195" t="s">
        <v>12</v>
      </c>
      <c r="E14" s="195">
        <f t="shared" ref="E14:F14" si="1">SUM(E4:E13)</f>
        <v>281850</v>
      </c>
      <c r="F14" s="195">
        <f t="shared" si="1"/>
        <v>28614</v>
      </c>
      <c r="G14" s="119" t="s">
        <v>12</v>
      </c>
      <c r="H14" s="196">
        <v>0.0</v>
      </c>
      <c r="I14" s="119" t="s">
        <v>1318</v>
      </c>
      <c r="J14" s="196">
        <v>14.0</v>
      </c>
      <c r="K14" s="197" t="s">
        <v>1319</v>
      </c>
      <c r="L14" s="196">
        <v>15.0</v>
      </c>
      <c r="M14" s="197" t="s">
        <v>1320</v>
      </c>
      <c r="N14" s="196">
        <v>43.0</v>
      </c>
      <c r="O14" s="197" t="s">
        <v>12</v>
      </c>
      <c r="P14" s="197" t="s">
        <v>12</v>
      </c>
      <c r="Q14" s="198" t="s">
        <v>12</v>
      </c>
      <c r="R14" s="180"/>
      <c r="S14" s="180"/>
    </row>
    <row r="15">
      <c r="R15" s="180"/>
      <c r="S15" s="180"/>
    </row>
    <row r="16">
      <c r="A16" s="180"/>
      <c r="B16" s="180"/>
      <c r="C16" s="180"/>
      <c r="D16" s="180"/>
      <c r="E16" s="180"/>
      <c r="F16" s="180"/>
      <c r="G16" s="180"/>
      <c r="H16" s="180"/>
      <c r="I16" s="180"/>
      <c r="J16" s="180"/>
      <c r="K16" s="180"/>
      <c r="L16" s="180"/>
      <c r="M16" s="180"/>
      <c r="N16" s="180"/>
      <c r="O16" s="180"/>
      <c r="P16" s="180"/>
      <c r="Q16" s="180"/>
      <c r="R16" s="180"/>
      <c r="S16" s="180"/>
    </row>
    <row r="17">
      <c r="A17" s="180"/>
      <c r="B17" s="180"/>
      <c r="C17" s="180"/>
      <c r="D17" s="180"/>
      <c r="E17" s="180"/>
      <c r="F17" s="180"/>
      <c r="G17" s="180"/>
      <c r="H17" s="180"/>
      <c r="I17" s="180"/>
      <c r="J17" s="180"/>
      <c r="K17" s="180"/>
      <c r="L17" s="199"/>
      <c r="M17" s="180"/>
      <c r="N17" s="180"/>
      <c r="O17" s="180"/>
      <c r="P17" s="180"/>
      <c r="Q17" s="180"/>
      <c r="R17" s="180"/>
      <c r="S17" s="180"/>
    </row>
    <row r="18">
      <c r="A18" s="180"/>
      <c r="B18" s="180"/>
      <c r="C18" s="180"/>
      <c r="D18" s="180"/>
      <c r="E18" s="180"/>
      <c r="F18" s="180"/>
      <c r="G18" s="180"/>
      <c r="H18" s="180"/>
      <c r="I18" s="180"/>
      <c r="J18" s="180"/>
      <c r="K18" s="180"/>
      <c r="L18" s="180"/>
      <c r="M18" s="180"/>
      <c r="N18" s="180"/>
      <c r="O18" s="180"/>
      <c r="P18" s="180"/>
      <c r="Q18" s="180"/>
      <c r="R18" s="180"/>
      <c r="S18" s="180"/>
    </row>
  </sheetData>
  <mergeCells count="5">
    <mergeCell ref="G2:H2"/>
    <mergeCell ref="I2:J2"/>
    <mergeCell ref="K2:L2"/>
    <mergeCell ref="M2:N2"/>
    <mergeCell ref="O2:P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6.63"/>
    <col customWidth="1" min="5" max="5" width="52.88"/>
    <col customWidth="1" min="6" max="6" width="37.13"/>
    <col customWidth="1" min="7" max="7" width="39.75"/>
    <col customWidth="1" min="8" max="15" width="33.0"/>
    <col customWidth="1" min="16" max="16" width="28.5"/>
    <col customWidth="1" min="17" max="17" width="41.38"/>
    <col customWidth="1" min="20" max="20" width="29.88"/>
    <col customWidth="1" min="21" max="21" width="38.63"/>
    <col customWidth="1" min="22" max="22" width="33.5"/>
    <col customWidth="1" min="23" max="23" width="24.75"/>
    <col customWidth="1" min="24" max="24" width="33.88"/>
    <col customWidth="1" min="25" max="25" width="24.88"/>
    <col customWidth="1" min="27" max="27" width="29.0"/>
    <col customWidth="1" min="28" max="28" width="35.5"/>
    <col customWidth="1" min="29" max="29" width="31.63"/>
    <col customWidth="1" min="30" max="30" width="26.88"/>
    <col customWidth="1" min="31" max="31" width="27.25"/>
    <col customWidth="1" min="32" max="32" width="23.0"/>
    <col customWidth="1" min="38" max="38" width="35.75"/>
    <col customWidth="1" min="39" max="39" width="27.25"/>
    <col customWidth="1" min="40" max="40" width="37.63"/>
    <col customWidth="1" min="41" max="41" width="27.63"/>
    <col customWidth="1" min="42" max="42" width="30.38"/>
    <col customWidth="1" min="43" max="43" width="42.25"/>
    <col customWidth="1" min="45" max="45" width="30.25"/>
    <col customWidth="1" min="46" max="46" width="25.38"/>
    <col customWidth="1" min="47" max="47" width="27.63"/>
    <col customWidth="1" min="48" max="48" width="27.88"/>
    <col customWidth="1" min="49" max="49" width="29.63"/>
    <col customWidth="1" min="50" max="50" width="32.75"/>
  </cols>
  <sheetData>
    <row r="2">
      <c r="B2" s="200" t="s">
        <v>1321</v>
      </c>
      <c r="C2" s="3"/>
      <c r="D2" s="3"/>
      <c r="E2" s="3"/>
      <c r="F2" s="3"/>
      <c r="G2" s="3"/>
      <c r="H2" s="3"/>
      <c r="I2" s="3"/>
      <c r="J2" s="3"/>
      <c r="K2" s="3"/>
      <c r="L2" s="3"/>
      <c r="M2" s="3"/>
      <c r="N2" s="3"/>
      <c r="O2" s="3"/>
      <c r="P2" s="3"/>
      <c r="Q2" s="4"/>
      <c r="T2" s="200" t="s">
        <v>1322</v>
      </c>
      <c r="U2" s="3"/>
      <c r="V2" s="3"/>
      <c r="W2" s="3"/>
      <c r="X2" s="3"/>
      <c r="Y2" s="3"/>
      <c r="Z2" s="3"/>
      <c r="AA2" s="3"/>
      <c r="AB2" s="3"/>
      <c r="AC2" s="3"/>
      <c r="AD2" s="3"/>
      <c r="AE2" s="3"/>
      <c r="AF2" s="4"/>
      <c r="AL2" s="200" t="s">
        <v>1323</v>
      </c>
      <c r="AM2" s="3"/>
      <c r="AN2" s="3"/>
      <c r="AO2" s="3"/>
      <c r="AP2" s="3"/>
      <c r="AQ2" s="3"/>
      <c r="AR2" s="3"/>
      <c r="AS2" s="3"/>
      <c r="AT2" s="3"/>
      <c r="AU2" s="3"/>
      <c r="AV2" s="3"/>
      <c r="AW2" s="3"/>
      <c r="AX2" s="4"/>
    </row>
    <row r="3">
      <c r="B3" s="201"/>
      <c r="Q3" s="202"/>
      <c r="T3" s="201"/>
      <c r="AF3" s="202"/>
      <c r="AL3" s="201"/>
      <c r="AX3" s="202"/>
    </row>
    <row r="4">
      <c r="B4" s="201"/>
      <c r="Q4" s="202"/>
      <c r="T4" s="201"/>
      <c r="AF4" s="202"/>
      <c r="AL4" s="201"/>
      <c r="AX4" s="202"/>
    </row>
    <row r="5">
      <c r="B5" s="201"/>
      <c r="Q5" s="202"/>
      <c r="T5" s="201"/>
      <c r="AF5" s="202"/>
      <c r="AL5" s="201"/>
      <c r="AX5" s="202"/>
    </row>
    <row r="6">
      <c r="B6" s="5"/>
      <c r="C6" s="6"/>
      <c r="D6" s="6"/>
      <c r="E6" s="6"/>
      <c r="F6" s="6"/>
      <c r="G6" s="6"/>
      <c r="H6" s="6"/>
      <c r="I6" s="6"/>
      <c r="J6" s="6"/>
      <c r="K6" s="6"/>
      <c r="L6" s="6"/>
      <c r="M6" s="6"/>
      <c r="N6" s="6"/>
      <c r="O6" s="6"/>
      <c r="P6" s="6"/>
      <c r="Q6" s="7"/>
      <c r="T6" s="5"/>
      <c r="U6" s="6"/>
      <c r="V6" s="6"/>
      <c r="W6" s="6"/>
      <c r="X6" s="6"/>
      <c r="Y6" s="6"/>
      <c r="Z6" s="6"/>
      <c r="AA6" s="6"/>
      <c r="AB6" s="6"/>
      <c r="AC6" s="6"/>
      <c r="AD6" s="6"/>
      <c r="AE6" s="6"/>
      <c r="AF6" s="7"/>
      <c r="AL6" s="5"/>
      <c r="AM6" s="6"/>
      <c r="AN6" s="6"/>
      <c r="AO6" s="6"/>
      <c r="AP6" s="6"/>
      <c r="AQ6" s="6"/>
      <c r="AR6" s="6"/>
      <c r="AS6" s="6"/>
      <c r="AT6" s="6"/>
      <c r="AU6" s="6"/>
      <c r="AV6" s="6"/>
      <c r="AW6" s="6"/>
      <c r="AX6" s="7"/>
    </row>
    <row r="8">
      <c r="T8" s="203" t="s">
        <v>1324</v>
      </c>
      <c r="AA8" s="203" t="s">
        <v>1325</v>
      </c>
      <c r="AL8" s="203" t="s">
        <v>1324</v>
      </c>
      <c r="AS8" s="203" t="s">
        <v>1325</v>
      </c>
    </row>
    <row r="11" ht="40.5" customHeight="1">
      <c r="B11" s="204" t="s">
        <v>29</v>
      </c>
      <c r="C11" s="61" t="s">
        <v>30</v>
      </c>
      <c r="D11" s="57" t="s">
        <v>31</v>
      </c>
      <c r="E11" s="60" t="s">
        <v>37</v>
      </c>
      <c r="F11" s="67" t="s">
        <v>38</v>
      </c>
      <c r="G11" s="69" t="s">
        <v>1326</v>
      </c>
      <c r="H11" s="68" t="s">
        <v>1327</v>
      </c>
      <c r="I11" s="69" t="s">
        <v>1328</v>
      </c>
      <c r="J11" s="58" t="s">
        <v>1329</v>
      </c>
      <c r="K11" s="69" t="s">
        <v>1330</v>
      </c>
      <c r="L11" s="58" t="s">
        <v>1331</v>
      </c>
      <c r="M11" s="69" t="s">
        <v>1332</v>
      </c>
      <c r="N11" s="58" t="s">
        <v>1333</v>
      </c>
      <c r="O11" s="68" t="s">
        <v>1334</v>
      </c>
      <c r="P11" s="68" t="s">
        <v>1335</v>
      </c>
      <c r="Q11" s="70" t="s">
        <v>69</v>
      </c>
      <c r="T11" s="61" t="s">
        <v>29</v>
      </c>
      <c r="U11" s="67" t="s">
        <v>38</v>
      </c>
      <c r="V11" s="69" t="s">
        <v>1326</v>
      </c>
      <c r="W11" s="68" t="s">
        <v>1336</v>
      </c>
      <c r="X11" s="69" t="s">
        <v>1334</v>
      </c>
      <c r="Y11" s="58" t="s">
        <v>1335</v>
      </c>
      <c r="AA11" s="61" t="s">
        <v>29</v>
      </c>
      <c r="AB11" s="67" t="s">
        <v>38</v>
      </c>
      <c r="AC11" s="69" t="s">
        <v>1326</v>
      </c>
      <c r="AD11" s="58" t="s">
        <v>1336</v>
      </c>
      <c r="AE11" s="69" t="s">
        <v>1334</v>
      </c>
      <c r="AF11" s="58" t="s">
        <v>1335</v>
      </c>
      <c r="AL11" s="57" t="s">
        <v>31</v>
      </c>
      <c r="AM11" s="205" t="s">
        <v>38</v>
      </c>
      <c r="AN11" s="70" t="s">
        <v>1326</v>
      </c>
      <c r="AO11" s="58" t="s">
        <v>1336</v>
      </c>
      <c r="AP11" s="70" t="s">
        <v>1334</v>
      </c>
      <c r="AQ11" s="58" t="s">
        <v>1335</v>
      </c>
      <c r="AS11" s="57" t="s">
        <v>31</v>
      </c>
      <c r="AT11" s="205" t="s">
        <v>38</v>
      </c>
      <c r="AU11" s="70" t="s">
        <v>1326</v>
      </c>
      <c r="AV11" s="58" t="s">
        <v>1336</v>
      </c>
      <c r="AW11" s="70" t="s">
        <v>1334</v>
      </c>
      <c r="AX11" s="58" t="s">
        <v>1335</v>
      </c>
    </row>
    <row r="12" ht="60.0" customHeight="1">
      <c r="B12" s="71" t="s">
        <v>70</v>
      </c>
      <c r="C12" s="72" t="s">
        <v>12</v>
      </c>
      <c r="D12" s="72" t="s">
        <v>71</v>
      </c>
      <c r="E12" s="73" t="s">
        <v>1337</v>
      </c>
      <c r="F12" s="206">
        <f>'(B) - Detecciones - Ataques'!K4</f>
        <v>1000</v>
      </c>
      <c r="G12" s="206">
        <f>'(B) - Detecciones - Ataques'!AU4</f>
        <v>53</v>
      </c>
      <c r="H12" s="207">
        <f>'(B) - Detecciones - Ataques'!AV4</f>
        <v>0.053</v>
      </c>
      <c r="I12" s="206">
        <f>'(B) - Detecciones - Ataques'!AC4</f>
        <v>1</v>
      </c>
      <c r="J12" s="207">
        <f>'(B) - Detecciones - Ataques'!AD4</f>
        <v>0.001</v>
      </c>
      <c r="K12" s="206">
        <f>'(B) - Detecciones - Ataques'!AI4</f>
        <v>48</v>
      </c>
      <c r="L12" s="207">
        <f>'(B) - Detecciones - Ataques'!AJ4</f>
        <v>0.048</v>
      </c>
      <c r="M12" s="206">
        <f>'(B) - Detecciones - Ataques'!AO4</f>
        <v>49</v>
      </c>
      <c r="N12" s="207">
        <f>'(B) - Detecciones - Ataques'!AP4</f>
        <v>0.049</v>
      </c>
      <c r="O12" s="206">
        <f>'(B) - Detecciones - Ataques'!BG4</f>
        <v>19</v>
      </c>
      <c r="P12" s="207">
        <f>'(B) - Detecciones - Ataques'!BH4</f>
        <v>0.019</v>
      </c>
      <c r="Q12" s="208" t="s">
        <v>13</v>
      </c>
      <c r="T12" s="209" t="s">
        <v>70</v>
      </c>
      <c r="U12" s="210">
        <f>SUMIF($B$12:$B$137,$T12,$F$12:$F$137)+SUMIF($C$12:$C$137,$T12,$F$12:$F$137)</f>
        <v>5718</v>
      </c>
      <c r="V12" s="210">
        <f t="shared" ref="V12:V24" si="1">SUMIF($B$12:$B$137,$T12,$G$12:$G$137)+SUMIF($C$12:$C$137,$T12,$G$12:$G$137)</f>
        <v>128</v>
      </c>
      <c r="W12" s="211">
        <f t="shared" ref="W12:W24" si="2">V12/U12</f>
        <v>0.02238544946</v>
      </c>
      <c r="X12" s="210">
        <f t="shared" ref="X12:X24" si="3">SUMIF($B$12:$B$137,$T12,$O$12:$O$137)+SUMIF($C$12:$C$137,$T12,$O$12:$O$137)</f>
        <v>20</v>
      </c>
      <c r="Y12" s="212">
        <f t="shared" ref="Y12:Y24" si="4">X12/U12</f>
        <v>0.003497726478</v>
      </c>
      <c r="Z12" s="213"/>
      <c r="AA12" s="209" t="s">
        <v>70</v>
      </c>
      <c r="AB12" s="210">
        <f>SUMIFS($F$12:$F$137,$Q$12:$Q$137,"✔",$B$12:$B$137,$AA12)+SUMIFS($F$12:$F$137,$Q$12:$Q$137,"✔",$C$12:$C$137,$AA12)</f>
        <v>5717</v>
      </c>
      <c r="AC12" s="210">
        <f t="shared" ref="AC12:AC24" si="5">SUMIFS($G$12:$G$137,$Q$12:$Q$137,"✔",$B$12:$B$137,$AA12)+SUMIFS($G$12:$G$137,$Q$12:$Q$137,"✔",$C$12:$C$137,$AA12)</f>
        <v>128</v>
      </c>
      <c r="AD12" s="211">
        <f t="shared" ref="AD12:AD24" si="6">AC12/AB12</f>
        <v>0.02238936505</v>
      </c>
      <c r="AE12" s="210">
        <f t="shared" ref="AE12:AE24" si="7">SUMIFS($O$12:$O$137,$Q$12:$Q$137,"✔",$B$12:$B$137,$AA12)+SUMIFS($O$12:$O$137,$Q$12:$Q$137,"✔",$C$12:$C$137,$AA12)</f>
        <v>20</v>
      </c>
      <c r="AF12" s="212">
        <f t="shared" ref="AF12:AF24" si="8">AE12/AB12</f>
        <v>0.003498338289</v>
      </c>
      <c r="AG12" s="213"/>
      <c r="AH12" s="213"/>
      <c r="AI12" s="213"/>
      <c r="AJ12" s="213"/>
      <c r="AK12" s="213"/>
      <c r="AL12" s="214" t="s">
        <v>71</v>
      </c>
      <c r="AM12" s="147">
        <f t="shared" ref="AM12:AM87" si="9">SUMIF($D$12:$D$137,$AL12,$F$12:$F$137)</f>
        <v>5715</v>
      </c>
      <c r="AN12" s="147">
        <f t="shared" ref="AN12:AN87" si="10">SUMIF($D$12:$D$137,$AL12,$G$12:$G$137)</f>
        <v>127</v>
      </c>
      <c r="AO12" s="211">
        <f t="shared" ref="AO12:AO87" si="11">AN12/AM12</f>
        <v>0.02222222222</v>
      </c>
      <c r="AP12" s="147">
        <f t="shared" ref="AP12:AP87" si="12">SUMIF($D$12:$D$137,$AL12,$O$12:$O$137)</f>
        <v>20</v>
      </c>
      <c r="AQ12" s="212">
        <f t="shared" ref="AQ12:AQ87" si="13">AP12/AM12</f>
        <v>0.003499562555</v>
      </c>
      <c r="AR12" s="213"/>
      <c r="AS12" s="214" t="s">
        <v>71</v>
      </c>
      <c r="AT12" s="147">
        <f t="shared" ref="AT12:AT87" si="14">SUMIFS($F$12:$F$137,$D$12:$D$137,$AS12,$Q$12:$Q$137,"✔")</f>
        <v>5715</v>
      </c>
      <c r="AU12" s="147">
        <f t="shared" ref="AU12:AU87" si="15">SUMIFS($G$12:$G$137,$D$12:$D$137,$AS12,$Q$12:$Q$137,"✔")</f>
        <v>127</v>
      </c>
      <c r="AV12" s="211">
        <f t="shared" ref="AV12:AV13" si="16">IF(AT12=0,"",AU12/AT12)</f>
        <v>0.02222222222</v>
      </c>
      <c r="AW12" s="147">
        <f t="shared" ref="AW12:AW87" si="17">SUMIFS($O$12:$O$137,$D$12:$D$137,$AS12,$Q$12:$Q$137,"✔")</f>
        <v>20</v>
      </c>
      <c r="AX12" s="212">
        <f t="shared" ref="AX12:AX87" si="18">IF(AT12=0,"-",AW12/AT12)</f>
        <v>0.003499562555</v>
      </c>
      <c r="AY12" s="213"/>
      <c r="AZ12" s="213"/>
      <c r="BA12" s="213"/>
      <c r="BB12" s="213"/>
      <c r="BC12" s="213"/>
      <c r="BD12" s="213"/>
      <c r="BE12" s="213"/>
      <c r="BF12" s="213"/>
      <c r="BG12" s="213"/>
      <c r="BH12" s="213"/>
      <c r="BI12" s="213"/>
      <c r="BJ12" s="213"/>
      <c r="BK12" s="213"/>
      <c r="BL12" s="213"/>
      <c r="BM12" s="213"/>
      <c r="BN12" s="213"/>
      <c r="BO12" s="213"/>
    </row>
    <row r="13" ht="60.0" customHeight="1">
      <c r="B13" s="126" t="s">
        <v>70</v>
      </c>
      <c r="C13" s="128" t="s">
        <v>12</v>
      </c>
      <c r="D13" s="128" t="s">
        <v>71</v>
      </c>
      <c r="E13" s="129" t="s">
        <v>96</v>
      </c>
      <c r="F13" s="215">
        <f>'(B) - Detecciones - Ataques'!K5</f>
        <v>101</v>
      </c>
      <c r="G13" s="215">
        <f>'(B) - Detecciones - Ataques'!AU5</f>
        <v>0</v>
      </c>
      <c r="H13" s="216">
        <f>'(B) - Detecciones - Ataques'!AV5</f>
        <v>0</v>
      </c>
      <c r="I13" s="206">
        <f>'(B) - Detecciones - Ataques'!AC5</f>
        <v>0</v>
      </c>
      <c r="J13" s="216">
        <f>'(B) - Detecciones - Ataques'!AD5</f>
        <v>0</v>
      </c>
      <c r="K13" s="206">
        <f>'(B) - Detecciones - Ataques'!AI5</f>
        <v>0</v>
      </c>
      <c r="L13" s="216">
        <f>'(B) - Detecciones - Ataques'!AJ5</f>
        <v>0</v>
      </c>
      <c r="M13" s="206">
        <f>'(B) - Detecciones - Ataques'!AO5</f>
        <v>0</v>
      </c>
      <c r="N13" s="216">
        <f>'(B) - Detecciones - Ataques'!AP5</f>
        <v>0</v>
      </c>
      <c r="O13" s="215">
        <f>'(B) - Detecciones - Ataques'!BG5</f>
        <v>0</v>
      </c>
      <c r="P13" s="216">
        <f>'(B) - Detecciones - Ataques'!BH5</f>
        <v>0</v>
      </c>
      <c r="Q13" s="217" t="s">
        <v>13</v>
      </c>
      <c r="T13" s="218" t="s">
        <v>154</v>
      </c>
      <c r="U13" s="210">
        <f t="shared" ref="U13:U24" si="19">SUMIF($B$12:$B$137,T13,$F$12:$F$137)+SUMIF($C$12:$C$137,T13,$F$12:$F$137)</f>
        <v>5</v>
      </c>
      <c r="V13" s="210">
        <f t="shared" si="1"/>
        <v>0</v>
      </c>
      <c r="W13" s="219">
        <f t="shared" si="2"/>
        <v>0</v>
      </c>
      <c r="X13" s="210">
        <f t="shared" si="3"/>
        <v>1</v>
      </c>
      <c r="Y13" s="220">
        <f t="shared" si="4"/>
        <v>0.2</v>
      </c>
      <c r="Z13" s="213"/>
      <c r="AA13" s="218" t="s">
        <v>154</v>
      </c>
      <c r="AB13" s="210">
        <f t="shared" ref="AB13:AB24" si="20">SUMIFS($F$12:$F$137,$Q$12:$Q$137,"✔",$B$12:$B$137,AA13)+SUMIFS($F$12:$F$137,$Q$12:$Q$137,"✔",$C$12:$C$137,AA13)</f>
        <v>1</v>
      </c>
      <c r="AC13" s="210">
        <f t="shared" si="5"/>
        <v>0</v>
      </c>
      <c r="AD13" s="219">
        <f t="shared" si="6"/>
        <v>0</v>
      </c>
      <c r="AE13" s="210">
        <f t="shared" si="7"/>
        <v>1</v>
      </c>
      <c r="AF13" s="220">
        <f t="shared" si="8"/>
        <v>1</v>
      </c>
      <c r="AG13" s="213"/>
      <c r="AH13" s="213"/>
      <c r="AI13" s="213"/>
      <c r="AJ13" s="213"/>
      <c r="AK13" s="213"/>
      <c r="AL13" s="221" t="s">
        <v>118</v>
      </c>
      <c r="AM13" s="210">
        <f t="shared" si="9"/>
        <v>1</v>
      </c>
      <c r="AN13" s="210">
        <f t="shared" si="10"/>
        <v>1</v>
      </c>
      <c r="AO13" s="219">
        <f t="shared" si="11"/>
        <v>1</v>
      </c>
      <c r="AP13" s="210">
        <f t="shared" si="12"/>
        <v>0</v>
      </c>
      <c r="AQ13" s="220">
        <f t="shared" si="13"/>
        <v>0</v>
      </c>
      <c r="AR13" s="213"/>
      <c r="AS13" s="221" t="s">
        <v>118</v>
      </c>
      <c r="AT13" s="210">
        <f t="shared" si="14"/>
        <v>1</v>
      </c>
      <c r="AU13" s="210">
        <f t="shared" si="15"/>
        <v>1</v>
      </c>
      <c r="AV13" s="219">
        <f t="shared" si="16"/>
        <v>1</v>
      </c>
      <c r="AW13" s="210">
        <f t="shared" si="17"/>
        <v>0</v>
      </c>
      <c r="AX13" s="220">
        <f t="shared" si="18"/>
        <v>0</v>
      </c>
      <c r="AY13" s="213"/>
      <c r="AZ13" s="213"/>
      <c r="BA13" s="213"/>
      <c r="BB13" s="213"/>
      <c r="BC13" s="213"/>
      <c r="BD13" s="213"/>
      <c r="BE13" s="213"/>
      <c r="BF13" s="213"/>
      <c r="BG13" s="213"/>
      <c r="BH13" s="213"/>
      <c r="BI13" s="213"/>
      <c r="BJ13" s="213"/>
      <c r="BK13" s="213"/>
      <c r="BL13" s="213"/>
      <c r="BM13" s="213"/>
      <c r="BN13" s="213"/>
      <c r="BO13" s="213"/>
    </row>
    <row r="14" ht="60.0" customHeight="1">
      <c r="B14" s="126" t="s">
        <v>70</v>
      </c>
      <c r="C14" s="127" t="s">
        <v>12</v>
      </c>
      <c r="D14" s="127" t="s">
        <v>71</v>
      </c>
      <c r="E14" s="129" t="s">
        <v>108</v>
      </c>
      <c r="F14" s="215">
        <f>'(B) - Detecciones - Ataques'!K6</f>
        <v>4614</v>
      </c>
      <c r="G14" s="215">
        <f>'(B) - Detecciones - Ataques'!AU6</f>
        <v>74</v>
      </c>
      <c r="H14" s="216">
        <f>'(B) - Detecciones - Ataques'!AV6</f>
        <v>0.01603814478</v>
      </c>
      <c r="I14" s="206">
        <f>'(B) - Detecciones - Ataques'!AC6</f>
        <v>43</v>
      </c>
      <c r="J14" s="216">
        <f>'(B) - Detecciones - Ataques'!AD6</f>
        <v>0.009319462505</v>
      </c>
      <c r="K14" s="206">
        <f>'(B) - Detecciones - Ataques'!AI6</f>
        <v>57</v>
      </c>
      <c r="L14" s="216">
        <f>'(B) - Detecciones - Ataques'!AJ6</f>
        <v>0.01235370611</v>
      </c>
      <c r="M14" s="206">
        <f>'(B) - Detecciones - Ataques'!AO6</f>
        <v>62</v>
      </c>
      <c r="N14" s="216">
        <f>'(B) - Detecciones - Ataques'!AP6</f>
        <v>0.01343736454</v>
      </c>
      <c r="O14" s="215">
        <f>'(B) - Detecciones - Ataques'!BG6</f>
        <v>1</v>
      </c>
      <c r="P14" s="216">
        <f>'(B) - Detecciones - Ataques'!BH6</f>
        <v>0.0002167316862</v>
      </c>
      <c r="Q14" s="217" t="s">
        <v>13</v>
      </c>
      <c r="T14" s="218" t="s">
        <v>208</v>
      </c>
      <c r="U14" s="210">
        <f t="shared" si="19"/>
        <v>87</v>
      </c>
      <c r="V14" s="210">
        <f t="shared" si="1"/>
        <v>79</v>
      </c>
      <c r="W14" s="219">
        <f t="shared" si="2"/>
        <v>0.908045977</v>
      </c>
      <c r="X14" s="210">
        <f t="shared" si="3"/>
        <v>80</v>
      </c>
      <c r="Y14" s="220">
        <f t="shared" si="4"/>
        <v>0.9195402299</v>
      </c>
      <c r="Z14" s="213"/>
      <c r="AA14" s="218" t="s">
        <v>208</v>
      </c>
      <c r="AB14" s="210">
        <f t="shared" si="20"/>
        <v>83</v>
      </c>
      <c r="AC14" s="210">
        <f t="shared" si="5"/>
        <v>78</v>
      </c>
      <c r="AD14" s="219">
        <f t="shared" si="6"/>
        <v>0.9397590361</v>
      </c>
      <c r="AE14" s="210">
        <f t="shared" si="7"/>
        <v>79</v>
      </c>
      <c r="AF14" s="220">
        <f t="shared" si="8"/>
        <v>0.9518072289</v>
      </c>
      <c r="AG14" s="213"/>
      <c r="AH14" s="213"/>
      <c r="AI14" s="213"/>
      <c r="AJ14" s="213"/>
      <c r="AK14" s="213"/>
      <c r="AL14" s="222" t="s">
        <v>129</v>
      </c>
      <c r="AM14" s="210">
        <f t="shared" si="9"/>
        <v>1</v>
      </c>
      <c r="AN14" s="210">
        <f t="shared" si="10"/>
        <v>0</v>
      </c>
      <c r="AO14" s="219">
        <f t="shared" si="11"/>
        <v>0</v>
      </c>
      <c r="AP14" s="210">
        <f t="shared" si="12"/>
        <v>0</v>
      </c>
      <c r="AQ14" s="220">
        <f t="shared" si="13"/>
        <v>0</v>
      </c>
      <c r="AR14" s="213"/>
      <c r="AS14" s="222" t="s">
        <v>129</v>
      </c>
      <c r="AT14" s="210">
        <f t="shared" si="14"/>
        <v>0</v>
      </c>
      <c r="AU14" s="210">
        <f t="shared" si="15"/>
        <v>0</v>
      </c>
      <c r="AV14" s="219" t="str">
        <f t="shared" ref="AV14:AV87" si="21">IF(AT14=0,"-",AU14/AT14)</f>
        <v>-</v>
      </c>
      <c r="AW14" s="210">
        <f t="shared" si="17"/>
        <v>0</v>
      </c>
      <c r="AX14" s="220" t="str">
        <f t="shared" si="18"/>
        <v>-</v>
      </c>
      <c r="AY14" s="213"/>
      <c r="AZ14" s="213"/>
      <c r="BA14" s="213"/>
      <c r="BB14" s="213"/>
      <c r="BC14" s="213"/>
      <c r="BD14" s="213"/>
      <c r="BE14" s="213"/>
      <c r="BF14" s="213"/>
      <c r="BG14" s="213"/>
      <c r="BH14" s="213"/>
      <c r="BI14" s="213"/>
      <c r="BJ14" s="213"/>
      <c r="BK14" s="213"/>
      <c r="BL14" s="213"/>
      <c r="BM14" s="213"/>
      <c r="BN14" s="213"/>
      <c r="BO14" s="213"/>
    </row>
    <row r="15" ht="60.0" customHeight="1">
      <c r="B15" s="126" t="s">
        <v>70</v>
      </c>
      <c r="C15" s="128" t="s">
        <v>12</v>
      </c>
      <c r="D15" s="128" t="s">
        <v>118</v>
      </c>
      <c r="E15" s="129" t="s">
        <v>1338</v>
      </c>
      <c r="F15" s="215">
        <f>'(B) - Detecciones - Ataques'!K7</f>
        <v>1</v>
      </c>
      <c r="G15" s="215">
        <f>'(B) - Detecciones - Ataques'!AU7</f>
        <v>1</v>
      </c>
      <c r="H15" s="216">
        <f>'(B) - Detecciones - Ataques'!AV7</f>
        <v>1</v>
      </c>
      <c r="I15" s="206">
        <f>'(B) - Detecciones - Ataques'!AC7</f>
        <v>1</v>
      </c>
      <c r="J15" s="216">
        <f>'(B) - Detecciones - Ataques'!AD7</f>
        <v>1</v>
      </c>
      <c r="K15" s="206">
        <f>'(B) - Detecciones - Ataques'!AI7</f>
        <v>1</v>
      </c>
      <c r="L15" s="216">
        <f>'(B) - Detecciones - Ataques'!AJ7</f>
        <v>1</v>
      </c>
      <c r="M15" s="206">
        <f>'(B) - Detecciones - Ataques'!AO7</f>
        <v>1</v>
      </c>
      <c r="N15" s="216">
        <f>'(B) - Detecciones - Ataques'!AP7</f>
        <v>1</v>
      </c>
      <c r="O15" s="215">
        <f>'(B) - Detecciones - Ataques'!BG7</f>
        <v>0</v>
      </c>
      <c r="P15" s="216">
        <f>'(B) - Detecciones - Ataques'!BH7</f>
        <v>0</v>
      </c>
      <c r="Q15" s="217" t="s">
        <v>13</v>
      </c>
      <c r="T15" s="218" t="s">
        <v>209</v>
      </c>
      <c r="U15" s="210">
        <f t="shared" si="19"/>
        <v>6</v>
      </c>
      <c r="V15" s="210">
        <f t="shared" si="1"/>
        <v>3</v>
      </c>
      <c r="W15" s="219">
        <f t="shared" si="2"/>
        <v>0.5</v>
      </c>
      <c r="X15" s="210">
        <f t="shared" si="3"/>
        <v>1</v>
      </c>
      <c r="Y15" s="220">
        <f t="shared" si="4"/>
        <v>0.1666666667</v>
      </c>
      <c r="Z15" s="213"/>
      <c r="AA15" s="218" t="s">
        <v>209</v>
      </c>
      <c r="AB15" s="210">
        <f t="shared" si="20"/>
        <v>5</v>
      </c>
      <c r="AC15" s="210">
        <f t="shared" si="5"/>
        <v>3</v>
      </c>
      <c r="AD15" s="219">
        <f t="shared" si="6"/>
        <v>0.6</v>
      </c>
      <c r="AE15" s="210">
        <f t="shared" si="7"/>
        <v>1</v>
      </c>
      <c r="AF15" s="220">
        <f t="shared" si="8"/>
        <v>0.2</v>
      </c>
      <c r="AG15" s="213"/>
      <c r="AH15" s="213"/>
      <c r="AI15" s="213"/>
      <c r="AJ15" s="213"/>
      <c r="AK15" s="213"/>
      <c r="AL15" s="222" t="s">
        <v>143</v>
      </c>
      <c r="AM15" s="210">
        <f t="shared" si="9"/>
        <v>1</v>
      </c>
      <c r="AN15" s="210">
        <f t="shared" si="10"/>
        <v>0</v>
      </c>
      <c r="AO15" s="219">
        <f t="shared" si="11"/>
        <v>0</v>
      </c>
      <c r="AP15" s="210">
        <f t="shared" si="12"/>
        <v>0</v>
      </c>
      <c r="AQ15" s="220">
        <f t="shared" si="13"/>
        <v>0</v>
      </c>
      <c r="AR15" s="213"/>
      <c r="AS15" s="222" t="s">
        <v>143</v>
      </c>
      <c r="AT15" s="210">
        <f t="shared" si="14"/>
        <v>1</v>
      </c>
      <c r="AU15" s="210">
        <f t="shared" si="15"/>
        <v>0</v>
      </c>
      <c r="AV15" s="219">
        <f t="shared" si="21"/>
        <v>0</v>
      </c>
      <c r="AW15" s="210">
        <f t="shared" si="17"/>
        <v>0</v>
      </c>
      <c r="AX15" s="220">
        <f t="shared" si="18"/>
        <v>0</v>
      </c>
      <c r="AY15" s="213"/>
      <c r="AZ15" s="213"/>
      <c r="BA15" s="213"/>
      <c r="BB15" s="213"/>
      <c r="BC15" s="213"/>
      <c r="BD15" s="213"/>
      <c r="BE15" s="213"/>
      <c r="BF15" s="213"/>
      <c r="BG15" s="213"/>
      <c r="BH15" s="213"/>
      <c r="BI15" s="213"/>
      <c r="BJ15" s="213"/>
      <c r="BK15" s="213"/>
      <c r="BL15" s="213"/>
      <c r="BM15" s="213"/>
      <c r="BN15" s="213"/>
      <c r="BO15" s="213"/>
    </row>
    <row r="16" ht="60.0" customHeight="1">
      <c r="B16" s="126" t="s">
        <v>70</v>
      </c>
      <c r="C16" s="127" t="s">
        <v>12</v>
      </c>
      <c r="D16" s="127" t="s">
        <v>129</v>
      </c>
      <c r="E16" s="129" t="s">
        <v>135</v>
      </c>
      <c r="F16" s="215">
        <f>'(B) - Detecciones - Ataques'!K8</f>
        <v>1</v>
      </c>
      <c r="G16" s="215">
        <f>'(B) - Detecciones - Ataques'!AU8</f>
        <v>0</v>
      </c>
      <c r="H16" s="216">
        <f>'(B) - Detecciones - Ataques'!AV8</f>
        <v>0</v>
      </c>
      <c r="I16" s="206">
        <f>'(B) - Detecciones - Ataques'!AC8</f>
        <v>0</v>
      </c>
      <c r="J16" s="216">
        <f>'(B) - Detecciones - Ataques'!AD8</f>
        <v>0</v>
      </c>
      <c r="K16" s="206">
        <f>'(B) - Detecciones - Ataques'!AI8</f>
        <v>0</v>
      </c>
      <c r="L16" s="216">
        <f>'(B) - Detecciones - Ataques'!AJ8</f>
        <v>0</v>
      </c>
      <c r="M16" s="206">
        <f>'(B) - Detecciones - Ataques'!AO8</f>
        <v>0</v>
      </c>
      <c r="N16" s="216">
        <f>'(B) - Detecciones - Ataques'!AP8</f>
        <v>0</v>
      </c>
      <c r="O16" s="215">
        <f>'(B) - Detecciones - Ataques'!BG8</f>
        <v>0</v>
      </c>
      <c r="P16" s="216">
        <f>'(B) - Detecciones - Ataques'!BH8</f>
        <v>0</v>
      </c>
      <c r="Q16" s="217" t="s">
        <v>84</v>
      </c>
      <c r="T16" s="218" t="s">
        <v>377</v>
      </c>
      <c r="U16" s="210">
        <f t="shared" si="19"/>
        <v>21</v>
      </c>
      <c r="V16" s="210">
        <f t="shared" si="1"/>
        <v>5</v>
      </c>
      <c r="W16" s="219">
        <f t="shared" si="2"/>
        <v>0.2380952381</v>
      </c>
      <c r="X16" s="210">
        <f t="shared" si="3"/>
        <v>0</v>
      </c>
      <c r="Y16" s="220">
        <f t="shared" si="4"/>
        <v>0</v>
      </c>
      <c r="Z16" s="213"/>
      <c r="AA16" s="218" t="s">
        <v>377</v>
      </c>
      <c r="AB16" s="210">
        <f t="shared" si="20"/>
        <v>9</v>
      </c>
      <c r="AC16" s="210">
        <f t="shared" si="5"/>
        <v>4</v>
      </c>
      <c r="AD16" s="219">
        <f t="shared" si="6"/>
        <v>0.4444444444</v>
      </c>
      <c r="AE16" s="210">
        <f t="shared" si="7"/>
        <v>0</v>
      </c>
      <c r="AF16" s="220">
        <f t="shared" si="8"/>
        <v>0</v>
      </c>
      <c r="AG16" s="213"/>
      <c r="AH16" s="213"/>
      <c r="AI16" s="213"/>
      <c r="AJ16" s="213"/>
      <c r="AK16" s="213"/>
      <c r="AL16" s="222" t="s">
        <v>155</v>
      </c>
      <c r="AM16" s="210">
        <f t="shared" si="9"/>
        <v>1</v>
      </c>
      <c r="AN16" s="210">
        <f t="shared" si="10"/>
        <v>0</v>
      </c>
      <c r="AO16" s="219">
        <f t="shared" si="11"/>
        <v>0</v>
      </c>
      <c r="AP16" s="210">
        <f t="shared" si="12"/>
        <v>1</v>
      </c>
      <c r="AQ16" s="220">
        <f t="shared" si="13"/>
        <v>1</v>
      </c>
      <c r="AR16" s="213"/>
      <c r="AS16" s="222" t="s">
        <v>155</v>
      </c>
      <c r="AT16" s="210">
        <f t="shared" si="14"/>
        <v>1</v>
      </c>
      <c r="AU16" s="210">
        <f t="shared" si="15"/>
        <v>0</v>
      </c>
      <c r="AV16" s="219">
        <f t="shared" si="21"/>
        <v>0</v>
      </c>
      <c r="AW16" s="210">
        <f t="shared" si="17"/>
        <v>1</v>
      </c>
      <c r="AX16" s="220">
        <f t="shared" si="18"/>
        <v>1</v>
      </c>
      <c r="AY16" s="213"/>
      <c r="AZ16" s="213"/>
      <c r="BA16" s="213"/>
      <c r="BB16" s="213"/>
      <c r="BC16" s="213"/>
      <c r="BD16" s="213"/>
      <c r="BE16" s="213"/>
      <c r="BF16" s="213"/>
      <c r="BG16" s="213"/>
      <c r="BH16" s="213"/>
      <c r="BI16" s="213"/>
      <c r="BJ16" s="213"/>
      <c r="BK16" s="213"/>
      <c r="BL16" s="213"/>
      <c r="BM16" s="213"/>
      <c r="BN16" s="213"/>
      <c r="BO16" s="213"/>
    </row>
    <row r="17" ht="60.0" customHeight="1">
      <c r="B17" s="126" t="s">
        <v>70</v>
      </c>
      <c r="C17" s="127" t="s">
        <v>12</v>
      </c>
      <c r="D17" s="127" t="s">
        <v>143</v>
      </c>
      <c r="E17" s="129" t="s">
        <v>149</v>
      </c>
      <c r="F17" s="215">
        <f>'(B) - Detecciones - Ataques'!K9</f>
        <v>1</v>
      </c>
      <c r="G17" s="215">
        <f>'(B) - Detecciones - Ataques'!AU9</f>
        <v>0</v>
      </c>
      <c r="H17" s="216">
        <f>'(B) - Detecciones - Ataques'!AV9</f>
        <v>0</v>
      </c>
      <c r="I17" s="206">
        <f>'(B) - Detecciones - Ataques'!AC9</f>
        <v>0</v>
      </c>
      <c r="J17" s="216">
        <f>'(B) - Detecciones - Ataques'!AD9</f>
        <v>0</v>
      </c>
      <c r="K17" s="206">
        <f>'(B) - Detecciones - Ataques'!AI9</f>
        <v>0</v>
      </c>
      <c r="L17" s="216">
        <f>'(B) - Detecciones - Ataques'!AJ9</f>
        <v>0</v>
      </c>
      <c r="M17" s="206">
        <f>'(B) - Detecciones - Ataques'!AO9</f>
        <v>0</v>
      </c>
      <c r="N17" s="216">
        <f>'(B) - Detecciones - Ataques'!AP9</f>
        <v>0</v>
      </c>
      <c r="O17" s="215">
        <f>'(B) - Detecciones - Ataques'!BG9</f>
        <v>0</v>
      </c>
      <c r="P17" s="216">
        <f>'(B) - Detecciones - Ataques'!BH9</f>
        <v>0</v>
      </c>
      <c r="Q17" s="217" t="s">
        <v>13</v>
      </c>
      <c r="T17" s="218" t="s">
        <v>457</v>
      </c>
      <c r="U17" s="210">
        <f t="shared" si="19"/>
        <v>11</v>
      </c>
      <c r="V17" s="210">
        <f t="shared" si="1"/>
        <v>2</v>
      </c>
      <c r="W17" s="219">
        <f t="shared" si="2"/>
        <v>0.1818181818</v>
      </c>
      <c r="X17" s="210">
        <f t="shared" si="3"/>
        <v>0</v>
      </c>
      <c r="Y17" s="220">
        <f t="shared" si="4"/>
        <v>0</v>
      </c>
      <c r="Z17" s="213"/>
      <c r="AA17" s="218" t="s">
        <v>457</v>
      </c>
      <c r="AB17" s="210">
        <f t="shared" si="20"/>
        <v>6</v>
      </c>
      <c r="AC17" s="210">
        <f t="shared" si="5"/>
        <v>2</v>
      </c>
      <c r="AD17" s="219">
        <f t="shared" si="6"/>
        <v>0.3333333333</v>
      </c>
      <c r="AE17" s="210">
        <f t="shared" si="7"/>
        <v>0</v>
      </c>
      <c r="AF17" s="220">
        <f t="shared" si="8"/>
        <v>0</v>
      </c>
      <c r="AG17" s="213"/>
      <c r="AH17" s="213"/>
      <c r="AI17" s="213"/>
      <c r="AJ17" s="213"/>
      <c r="AK17" s="213"/>
      <c r="AL17" s="222" t="s">
        <v>170</v>
      </c>
      <c r="AM17" s="210">
        <f t="shared" si="9"/>
        <v>1</v>
      </c>
      <c r="AN17" s="210">
        <f t="shared" si="10"/>
        <v>0</v>
      </c>
      <c r="AO17" s="219">
        <f t="shared" si="11"/>
        <v>0</v>
      </c>
      <c r="AP17" s="210">
        <f t="shared" si="12"/>
        <v>0</v>
      </c>
      <c r="AQ17" s="220">
        <f t="shared" si="13"/>
        <v>0</v>
      </c>
      <c r="AR17" s="213"/>
      <c r="AS17" s="222" t="s">
        <v>170</v>
      </c>
      <c r="AT17" s="210">
        <f t="shared" si="14"/>
        <v>0</v>
      </c>
      <c r="AU17" s="210">
        <f t="shared" si="15"/>
        <v>0</v>
      </c>
      <c r="AV17" s="219" t="str">
        <f t="shared" si="21"/>
        <v>-</v>
      </c>
      <c r="AW17" s="210">
        <f t="shared" si="17"/>
        <v>0</v>
      </c>
      <c r="AX17" s="220" t="str">
        <f t="shared" si="18"/>
        <v>-</v>
      </c>
      <c r="AY17" s="213"/>
      <c r="AZ17" s="213"/>
      <c r="BA17" s="213"/>
      <c r="BB17" s="213"/>
      <c r="BC17" s="213"/>
      <c r="BD17" s="213"/>
      <c r="BE17" s="213"/>
      <c r="BF17" s="213"/>
      <c r="BG17" s="213"/>
      <c r="BH17" s="213"/>
      <c r="BI17" s="213"/>
      <c r="BJ17" s="213"/>
      <c r="BK17" s="213"/>
      <c r="BL17" s="213"/>
      <c r="BM17" s="213"/>
      <c r="BN17" s="213"/>
      <c r="BO17" s="213"/>
    </row>
    <row r="18" ht="60.0" customHeight="1">
      <c r="B18" s="126" t="s">
        <v>154</v>
      </c>
      <c r="C18" s="128" t="s">
        <v>12</v>
      </c>
      <c r="D18" s="127" t="s">
        <v>155</v>
      </c>
      <c r="E18" s="129" t="s">
        <v>161</v>
      </c>
      <c r="F18" s="215">
        <f>'(B) - Detecciones - Ataques'!K10</f>
        <v>1</v>
      </c>
      <c r="G18" s="215">
        <f>'(B) - Detecciones - Ataques'!AU10</f>
        <v>0</v>
      </c>
      <c r="H18" s="216">
        <f>'(B) - Detecciones - Ataques'!AV10</f>
        <v>0</v>
      </c>
      <c r="I18" s="206">
        <f>'(B) - Detecciones - Ataques'!AC10</f>
        <v>0</v>
      </c>
      <c r="J18" s="216">
        <f>'(B) - Detecciones - Ataques'!AD10</f>
        <v>0</v>
      </c>
      <c r="K18" s="206">
        <f>'(B) - Detecciones - Ataques'!AI10</f>
        <v>0</v>
      </c>
      <c r="L18" s="216">
        <f>'(B) - Detecciones - Ataques'!AJ10</f>
        <v>0</v>
      </c>
      <c r="M18" s="206">
        <f>'(B) - Detecciones - Ataques'!AO10</f>
        <v>0</v>
      </c>
      <c r="N18" s="216">
        <f>'(B) - Detecciones - Ataques'!AP10</f>
        <v>0</v>
      </c>
      <c r="O18" s="215">
        <f>'(B) - Detecciones - Ataques'!BG10</f>
        <v>1</v>
      </c>
      <c r="P18" s="216">
        <f>'(B) - Detecciones - Ataques'!BH10</f>
        <v>1</v>
      </c>
      <c r="Q18" s="217" t="s">
        <v>13</v>
      </c>
      <c r="T18" s="218" t="s">
        <v>576</v>
      </c>
      <c r="U18" s="210">
        <f t="shared" si="19"/>
        <v>24</v>
      </c>
      <c r="V18" s="210">
        <f t="shared" si="1"/>
        <v>4</v>
      </c>
      <c r="W18" s="219">
        <f t="shared" si="2"/>
        <v>0.1666666667</v>
      </c>
      <c r="X18" s="210">
        <f t="shared" si="3"/>
        <v>3</v>
      </c>
      <c r="Y18" s="220">
        <f t="shared" si="4"/>
        <v>0.125</v>
      </c>
      <c r="Z18" s="213"/>
      <c r="AA18" s="218" t="s">
        <v>576</v>
      </c>
      <c r="AB18" s="210">
        <f t="shared" si="20"/>
        <v>17</v>
      </c>
      <c r="AC18" s="210">
        <f t="shared" si="5"/>
        <v>4</v>
      </c>
      <c r="AD18" s="219">
        <f t="shared" si="6"/>
        <v>0.2352941176</v>
      </c>
      <c r="AE18" s="210">
        <f t="shared" si="7"/>
        <v>3</v>
      </c>
      <c r="AF18" s="220">
        <f t="shared" si="8"/>
        <v>0.1764705882</v>
      </c>
      <c r="AG18" s="213"/>
      <c r="AH18" s="213"/>
      <c r="AI18" s="213"/>
      <c r="AJ18" s="213"/>
      <c r="AK18" s="213"/>
      <c r="AL18" s="222" t="s">
        <v>180</v>
      </c>
      <c r="AM18" s="210">
        <f t="shared" si="9"/>
        <v>3</v>
      </c>
      <c r="AN18" s="210">
        <f t="shared" si="10"/>
        <v>0</v>
      </c>
      <c r="AO18" s="219">
        <f t="shared" si="11"/>
        <v>0</v>
      </c>
      <c r="AP18" s="210">
        <f t="shared" si="12"/>
        <v>0</v>
      </c>
      <c r="AQ18" s="220">
        <f t="shared" si="13"/>
        <v>0</v>
      </c>
      <c r="AR18" s="213"/>
      <c r="AS18" s="222" t="s">
        <v>180</v>
      </c>
      <c r="AT18" s="210">
        <f t="shared" si="14"/>
        <v>0</v>
      </c>
      <c r="AU18" s="210">
        <f t="shared" si="15"/>
        <v>0</v>
      </c>
      <c r="AV18" s="219" t="str">
        <f t="shared" si="21"/>
        <v>-</v>
      </c>
      <c r="AW18" s="210">
        <f t="shared" si="17"/>
        <v>0</v>
      </c>
      <c r="AX18" s="220" t="str">
        <f t="shared" si="18"/>
        <v>-</v>
      </c>
      <c r="AY18" s="213"/>
      <c r="AZ18" s="213"/>
      <c r="BA18" s="213"/>
      <c r="BB18" s="213"/>
      <c r="BC18" s="213"/>
      <c r="BD18" s="213"/>
      <c r="BE18" s="213"/>
      <c r="BF18" s="213"/>
      <c r="BG18" s="213"/>
      <c r="BH18" s="213"/>
      <c r="BI18" s="213"/>
      <c r="BJ18" s="213"/>
      <c r="BK18" s="213"/>
      <c r="BL18" s="213"/>
      <c r="BM18" s="213"/>
      <c r="BN18" s="213"/>
      <c r="BO18" s="213"/>
    </row>
    <row r="19" ht="60.0" customHeight="1">
      <c r="B19" s="126" t="s">
        <v>154</v>
      </c>
      <c r="C19" s="127" t="s">
        <v>12</v>
      </c>
      <c r="D19" s="127" t="s">
        <v>170</v>
      </c>
      <c r="E19" s="129" t="s">
        <v>175</v>
      </c>
      <c r="F19" s="215">
        <f>'(B) - Detecciones - Ataques'!K11</f>
        <v>1</v>
      </c>
      <c r="G19" s="215">
        <f>'(B) - Detecciones - Ataques'!AU11</f>
        <v>0</v>
      </c>
      <c r="H19" s="216">
        <f>'(B) - Detecciones - Ataques'!AV11</f>
        <v>0</v>
      </c>
      <c r="I19" s="206">
        <f>'(B) - Detecciones - Ataques'!AC11</f>
        <v>0</v>
      </c>
      <c r="J19" s="216">
        <f>'(B) - Detecciones - Ataques'!AD11</f>
        <v>0</v>
      </c>
      <c r="K19" s="206">
        <f>'(B) - Detecciones - Ataques'!AI11</f>
        <v>0</v>
      </c>
      <c r="L19" s="216">
        <f>'(B) - Detecciones - Ataques'!AJ11</f>
        <v>0</v>
      </c>
      <c r="M19" s="206">
        <f>'(B) - Detecciones - Ataques'!AO11</f>
        <v>0</v>
      </c>
      <c r="N19" s="216">
        <f>'(B) - Detecciones - Ataques'!AP11</f>
        <v>0</v>
      </c>
      <c r="O19" s="215">
        <f>'(B) - Detecciones - Ataques'!BG11</f>
        <v>0</v>
      </c>
      <c r="P19" s="216">
        <f>'(B) - Detecciones - Ataques'!BH11</f>
        <v>0</v>
      </c>
      <c r="Q19" s="217" t="s">
        <v>84</v>
      </c>
      <c r="T19" s="218" t="s">
        <v>288</v>
      </c>
      <c r="U19" s="210">
        <f t="shared" si="19"/>
        <v>18</v>
      </c>
      <c r="V19" s="210">
        <f t="shared" si="1"/>
        <v>2</v>
      </c>
      <c r="W19" s="219">
        <f t="shared" si="2"/>
        <v>0.1111111111</v>
      </c>
      <c r="X19" s="210">
        <f t="shared" si="3"/>
        <v>5</v>
      </c>
      <c r="Y19" s="220">
        <f t="shared" si="4"/>
        <v>0.2777777778</v>
      </c>
      <c r="Z19" s="213"/>
      <c r="AA19" s="218" t="s">
        <v>288</v>
      </c>
      <c r="AB19" s="210">
        <f t="shared" si="20"/>
        <v>7</v>
      </c>
      <c r="AC19" s="210">
        <f t="shared" si="5"/>
        <v>2</v>
      </c>
      <c r="AD19" s="219">
        <f t="shared" si="6"/>
        <v>0.2857142857</v>
      </c>
      <c r="AE19" s="210">
        <f t="shared" si="7"/>
        <v>3</v>
      </c>
      <c r="AF19" s="220">
        <f t="shared" si="8"/>
        <v>0.4285714286</v>
      </c>
      <c r="AG19" s="213"/>
      <c r="AH19" s="213"/>
      <c r="AI19" s="213"/>
      <c r="AJ19" s="213"/>
      <c r="AK19" s="213"/>
      <c r="AL19" s="222" t="s">
        <v>180</v>
      </c>
      <c r="AM19" s="210">
        <f t="shared" si="9"/>
        <v>3</v>
      </c>
      <c r="AN19" s="210">
        <f t="shared" si="10"/>
        <v>0</v>
      </c>
      <c r="AO19" s="219">
        <f t="shared" si="11"/>
        <v>0</v>
      </c>
      <c r="AP19" s="210">
        <f t="shared" si="12"/>
        <v>0</v>
      </c>
      <c r="AQ19" s="220">
        <f t="shared" si="13"/>
        <v>0</v>
      </c>
      <c r="AR19" s="213"/>
      <c r="AS19" s="222" t="s">
        <v>180</v>
      </c>
      <c r="AT19" s="210">
        <f t="shared" si="14"/>
        <v>0</v>
      </c>
      <c r="AU19" s="210">
        <f t="shared" si="15"/>
        <v>0</v>
      </c>
      <c r="AV19" s="219" t="str">
        <f t="shared" si="21"/>
        <v>-</v>
      </c>
      <c r="AW19" s="210">
        <f t="shared" si="17"/>
        <v>0</v>
      </c>
      <c r="AX19" s="220" t="str">
        <f t="shared" si="18"/>
        <v>-</v>
      </c>
      <c r="AY19" s="213"/>
      <c r="AZ19" s="213"/>
      <c r="BA19" s="213"/>
      <c r="BB19" s="213"/>
      <c r="BC19" s="213"/>
      <c r="BD19" s="213"/>
      <c r="BE19" s="213"/>
      <c r="BF19" s="213"/>
      <c r="BG19" s="213"/>
      <c r="BH19" s="213"/>
      <c r="BI19" s="213"/>
      <c r="BJ19" s="213"/>
      <c r="BK19" s="213"/>
      <c r="BL19" s="213"/>
      <c r="BM19" s="213"/>
      <c r="BN19" s="213"/>
      <c r="BO19" s="213"/>
    </row>
    <row r="20" ht="60.0" customHeight="1">
      <c r="B20" s="126" t="s">
        <v>154</v>
      </c>
      <c r="C20" s="127" t="s">
        <v>12</v>
      </c>
      <c r="D20" s="127" t="s">
        <v>180</v>
      </c>
      <c r="E20" s="129" t="s">
        <v>185</v>
      </c>
      <c r="F20" s="215">
        <f>'(B) - Detecciones - Ataques'!K12</f>
        <v>1</v>
      </c>
      <c r="G20" s="215">
        <f>'(B) - Detecciones - Ataques'!AU12</f>
        <v>0</v>
      </c>
      <c r="H20" s="216">
        <f>'(B) - Detecciones - Ataques'!AV12</f>
        <v>0</v>
      </c>
      <c r="I20" s="206">
        <f>'(B) - Detecciones - Ataques'!AC12</f>
        <v>0</v>
      </c>
      <c r="J20" s="216">
        <f>'(B) - Detecciones - Ataques'!AD12</f>
        <v>0</v>
      </c>
      <c r="K20" s="206">
        <f>'(B) - Detecciones - Ataques'!AI12</f>
        <v>0</v>
      </c>
      <c r="L20" s="216">
        <f>'(B) - Detecciones - Ataques'!AJ12</f>
        <v>0</v>
      </c>
      <c r="M20" s="206">
        <f>'(B) - Detecciones - Ataques'!AO12</f>
        <v>0</v>
      </c>
      <c r="N20" s="216">
        <f>'(B) - Detecciones - Ataques'!AP12</f>
        <v>0</v>
      </c>
      <c r="O20" s="215">
        <f>'(B) - Detecciones - Ataques'!BG12</f>
        <v>0</v>
      </c>
      <c r="P20" s="216">
        <f>'(B) - Detecciones - Ataques'!BH12</f>
        <v>0</v>
      </c>
      <c r="Q20" s="217" t="s">
        <v>84</v>
      </c>
      <c r="T20" s="218" t="s">
        <v>330</v>
      </c>
      <c r="U20" s="210">
        <f t="shared" si="19"/>
        <v>10</v>
      </c>
      <c r="V20" s="210">
        <f t="shared" si="1"/>
        <v>1</v>
      </c>
      <c r="W20" s="219">
        <f t="shared" si="2"/>
        <v>0.1</v>
      </c>
      <c r="X20" s="210">
        <f t="shared" si="3"/>
        <v>0</v>
      </c>
      <c r="Y20" s="220">
        <f t="shared" si="4"/>
        <v>0</v>
      </c>
      <c r="Z20" s="213"/>
      <c r="AA20" s="218" t="s">
        <v>330</v>
      </c>
      <c r="AB20" s="210">
        <f t="shared" si="20"/>
        <v>6</v>
      </c>
      <c r="AC20" s="210">
        <f t="shared" si="5"/>
        <v>1</v>
      </c>
      <c r="AD20" s="219">
        <f t="shared" si="6"/>
        <v>0.1666666667</v>
      </c>
      <c r="AE20" s="210">
        <f t="shared" si="7"/>
        <v>0</v>
      </c>
      <c r="AF20" s="220">
        <f t="shared" si="8"/>
        <v>0</v>
      </c>
      <c r="AG20" s="213"/>
      <c r="AH20" s="213"/>
      <c r="AI20" s="213"/>
      <c r="AJ20" s="213"/>
      <c r="AK20" s="213"/>
      <c r="AL20" s="222" t="s">
        <v>210</v>
      </c>
      <c r="AM20" s="210">
        <f t="shared" si="9"/>
        <v>1</v>
      </c>
      <c r="AN20" s="210">
        <f t="shared" si="10"/>
        <v>1</v>
      </c>
      <c r="AO20" s="219">
        <f t="shared" si="11"/>
        <v>1</v>
      </c>
      <c r="AP20" s="210">
        <f t="shared" si="12"/>
        <v>0</v>
      </c>
      <c r="AQ20" s="220">
        <f t="shared" si="13"/>
        <v>0</v>
      </c>
      <c r="AR20" s="213"/>
      <c r="AS20" s="222" t="s">
        <v>210</v>
      </c>
      <c r="AT20" s="210">
        <f t="shared" si="14"/>
        <v>1</v>
      </c>
      <c r="AU20" s="210">
        <f t="shared" si="15"/>
        <v>1</v>
      </c>
      <c r="AV20" s="219">
        <f t="shared" si="21"/>
        <v>1</v>
      </c>
      <c r="AW20" s="210">
        <f t="shared" si="17"/>
        <v>0</v>
      </c>
      <c r="AX20" s="220">
        <f t="shared" si="18"/>
        <v>0</v>
      </c>
      <c r="AY20" s="213"/>
      <c r="AZ20" s="213"/>
      <c r="BA20" s="213"/>
      <c r="BB20" s="213"/>
      <c r="BC20" s="213"/>
      <c r="BD20" s="213"/>
      <c r="BE20" s="213"/>
      <c r="BF20" s="213"/>
      <c r="BG20" s="213"/>
      <c r="BH20" s="213"/>
      <c r="BI20" s="213"/>
      <c r="BJ20" s="213"/>
      <c r="BK20" s="213"/>
      <c r="BL20" s="213"/>
      <c r="BM20" s="213"/>
      <c r="BN20" s="213"/>
      <c r="BO20" s="213"/>
    </row>
    <row r="21" ht="60.0" customHeight="1">
      <c r="B21" s="126" t="s">
        <v>154</v>
      </c>
      <c r="C21" s="127" t="s">
        <v>12</v>
      </c>
      <c r="D21" s="127" t="s">
        <v>180</v>
      </c>
      <c r="E21" s="129" t="s">
        <v>192</v>
      </c>
      <c r="F21" s="215">
        <f>'(B) - Detecciones - Ataques'!K13</f>
        <v>1</v>
      </c>
      <c r="G21" s="215">
        <f>'(B) - Detecciones - Ataques'!AU13</f>
        <v>0</v>
      </c>
      <c r="H21" s="216">
        <f>'(B) - Detecciones - Ataques'!AV13</f>
        <v>0</v>
      </c>
      <c r="I21" s="206">
        <f>'(B) - Detecciones - Ataques'!AC13</f>
        <v>0</v>
      </c>
      <c r="J21" s="216">
        <f>'(B) - Detecciones - Ataques'!AD13</f>
        <v>0</v>
      </c>
      <c r="K21" s="206">
        <f>'(B) - Detecciones - Ataques'!AI13</f>
        <v>0</v>
      </c>
      <c r="L21" s="216">
        <f>'(B) - Detecciones - Ataques'!AJ13</f>
        <v>0</v>
      </c>
      <c r="M21" s="206">
        <f>'(B) - Detecciones - Ataques'!AO13</f>
        <v>0</v>
      </c>
      <c r="N21" s="216">
        <f>'(B) - Detecciones - Ataques'!AP13</f>
        <v>0</v>
      </c>
      <c r="O21" s="215">
        <f>'(B) - Detecciones - Ataques'!BG13</f>
        <v>0</v>
      </c>
      <c r="P21" s="216">
        <f>'(B) - Detecciones - Ataques'!BH13</f>
        <v>0</v>
      </c>
      <c r="Q21" s="217" t="s">
        <v>84</v>
      </c>
      <c r="T21" s="218" t="s">
        <v>993</v>
      </c>
      <c r="U21" s="210">
        <f t="shared" si="19"/>
        <v>6</v>
      </c>
      <c r="V21" s="210">
        <f t="shared" si="1"/>
        <v>3</v>
      </c>
      <c r="W21" s="219">
        <f t="shared" si="2"/>
        <v>0.5</v>
      </c>
      <c r="X21" s="210">
        <f t="shared" si="3"/>
        <v>3</v>
      </c>
      <c r="Y21" s="220">
        <f t="shared" si="4"/>
        <v>0.5</v>
      </c>
      <c r="Z21" s="213"/>
      <c r="AA21" s="218" t="s">
        <v>993</v>
      </c>
      <c r="AB21" s="210">
        <f t="shared" si="20"/>
        <v>4</v>
      </c>
      <c r="AC21" s="210">
        <f t="shared" si="5"/>
        <v>3</v>
      </c>
      <c r="AD21" s="219">
        <f t="shared" si="6"/>
        <v>0.75</v>
      </c>
      <c r="AE21" s="210">
        <f t="shared" si="7"/>
        <v>3</v>
      </c>
      <c r="AF21" s="220">
        <f t="shared" si="8"/>
        <v>0.75</v>
      </c>
      <c r="AG21" s="213"/>
      <c r="AH21" s="213"/>
      <c r="AI21" s="213"/>
      <c r="AJ21" s="213"/>
      <c r="AK21" s="213"/>
      <c r="AL21" s="222" t="s">
        <v>224</v>
      </c>
      <c r="AM21" s="210">
        <f t="shared" si="9"/>
        <v>78</v>
      </c>
      <c r="AN21" s="210">
        <f t="shared" si="10"/>
        <v>76</v>
      </c>
      <c r="AO21" s="219">
        <f t="shared" si="11"/>
        <v>0.9743589744</v>
      </c>
      <c r="AP21" s="210">
        <f t="shared" si="12"/>
        <v>78</v>
      </c>
      <c r="AQ21" s="220">
        <f t="shared" si="13"/>
        <v>1</v>
      </c>
      <c r="AR21" s="213"/>
      <c r="AS21" s="222" t="s">
        <v>224</v>
      </c>
      <c r="AT21" s="210">
        <f t="shared" si="14"/>
        <v>78</v>
      </c>
      <c r="AU21" s="210">
        <f t="shared" si="15"/>
        <v>76</v>
      </c>
      <c r="AV21" s="219">
        <f t="shared" si="21"/>
        <v>0.9743589744</v>
      </c>
      <c r="AW21" s="210">
        <f t="shared" si="17"/>
        <v>78</v>
      </c>
      <c r="AX21" s="220">
        <f t="shared" si="18"/>
        <v>1</v>
      </c>
      <c r="AY21" s="213"/>
      <c r="AZ21" s="213"/>
      <c r="BA21" s="213"/>
      <c r="BB21" s="213"/>
      <c r="BC21" s="213"/>
      <c r="BD21" s="213"/>
      <c r="BE21" s="213"/>
      <c r="BF21" s="213"/>
      <c r="BG21" s="213"/>
      <c r="BH21" s="213"/>
      <c r="BI21" s="213"/>
      <c r="BJ21" s="213"/>
      <c r="BK21" s="213"/>
      <c r="BL21" s="213"/>
      <c r="BM21" s="213"/>
      <c r="BN21" s="213"/>
      <c r="BO21" s="213"/>
    </row>
    <row r="22" ht="60.0" customHeight="1">
      <c r="B22" s="126" t="s">
        <v>154</v>
      </c>
      <c r="C22" s="127" t="s">
        <v>12</v>
      </c>
      <c r="D22" s="127" t="s">
        <v>180</v>
      </c>
      <c r="E22" s="129" t="s">
        <v>200</v>
      </c>
      <c r="F22" s="215">
        <f>'(B) - Detecciones - Ataques'!K14</f>
        <v>1</v>
      </c>
      <c r="G22" s="215">
        <f>'(B) - Detecciones - Ataques'!AU14</f>
        <v>0</v>
      </c>
      <c r="H22" s="216">
        <f>'(B) - Detecciones - Ataques'!AV14</f>
        <v>0</v>
      </c>
      <c r="I22" s="206">
        <f>'(B) - Detecciones - Ataques'!AC14</f>
        <v>0</v>
      </c>
      <c r="J22" s="216">
        <f>'(B) - Detecciones - Ataques'!AD14</f>
        <v>0</v>
      </c>
      <c r="K22" s="206">
        <f>'(B) - Detecciones - Ataques'!AI14</f>
        <v>0</v>
      </c>
      <c r="L22" s="216">
        <f>'(B) - Detecciones - Ataques'!AJ14</f>
        <v>0</v>
      </c>
      <c r="M22" s="206">
        <f>'(B) - Detecciones - Ataques'!AO14</f>
        <v>0</v>
      </c>
      <c r="N22" s="216">
        <f>'(B) - Detecciones - Ataques'!AP14</f>
        <v>0</v>
      </c>
      <c r="O22" s="215">
        <f>'(B) - Detecciones - Ataques'!BG14</f>
        <v>0</v>
      </c>
      <c r="P22" s="216">
        <f>'(B) - Detecciones - Ataques'!BH14</f>
        <v>0</v>
      </c>
      <c r="Q22" s="217" t="s">
        <v>84</v>
      </c>
      <c r="T22" s="218" t="s">
        <v>429</v>
      </c>
      <c r="U22" s="210">
        <f t="shared" si="19"/>
        <v>72854</v>
      </c>
      <c r="V22" s="210">
        <f t="shared" si="1"/>
        <v>169</v>
      </c>
      <c r="W22" s="219">
        <f t="shared" si="2"/>
        <v>0.002319707909</v>
      </c>
      <c r="X22" s="210">
        <f t="shared" si="3"/>
        <v>219</v>
      </c>
      <c r="Y22" s="220">
        <f t="shared" si="4"/>
        <v>0.003006012024</v>
      </c>
      <c r="Z22" s="213"/>
      <c r="AA22" s="218" t="s">
        <v>429</v>
      </c>
      <c r="AB22" s="210">
        <f t="shared" si="20"/>
        <v>72809</v>
      </c>
      <c r="AC22" s="210">
        <f t="shared" si="5"/>
        <v>169</v>
      </c>
      <c r="AD22" s="219">
        <f t="shared" si="6"/>
        <v>0.002321141617</v>
      </c>
      <c r="AE22" s="210">
        <f t="shared" si="7"/>
        <v>219</v>
      </c>
      <c r="AF22" s="220">
        <f t="shared" si="8"/>
        <v>0.003007869906</v>
      </c>
      <c r="AG22" s="213"/>
      <c r="AH22" s="213"/>
      <c r="AI22" s="213"/>
      <c r="AJ22" s="213"/>
      <c r="AK22" s="213"/>
      <c r="AL22" s="222" t="s">
        <v>250</v>
      </c>
      <c r="AM22" s="210">
        <f t="shared" si="9"/>
        <v>2</v>
      </c>
      <c r="AN22" s="210">
        <f t="shared" si="10"/>
        <v>0</v>
      </c>
      <c r="AO22" s="219">
        <f t="shared" si="11"/>
        <v>0</v>
      </c>
      <c r="AP22" s="210">
        <f t="shared" si="12"/>
        <v>1</v>
      </c>
      <c r="AQ22" s="220">
        <f t="shared" si="13"/>
        <v>0.5</v>
      </c>
      <c r="AR22" s="213"/>
      <c r="AS22" s="222" t="s">
        <v>250</v>
      </c>
      <c r="AT22" s="210">
        <f t="shared" si="14"/>
        <v>2</v>
      </c>
      <c r="AU22" s="210">
        <f t="shared" si="15"/>
        <v>0</v>
      </c>
      <c r="AV22" s="219">
        <f t="shared" si="21"/>
        <v>0</v>
      </c>
      <c r="AW22" s="210">
        <f t="shared" si="17"/>
        <v>1</v>
      </c>
      <c r="AX22" s="220">
        <f t="shared" si="18"/>
        <v>0.5</v>
      </c>
      <c r="AY22" s="213"/>
      <c r="AZ22" s="213"/>
      <c r="BA22" s="213"/>
      <c r="BB22" s="213"/>
      <c r="BC22" s="213"/>
      <c r="BD22" s="213"/>
      <c r="BE22" s="213"/>
      <c r="BF22" s="213"/>
      <c r="BG22" s="213"/>
      <c r="BH22" s="213"/>
      <c r="BI22" s="213"/>
      <c r="BJ22" s="213"/>
      <c r="BK22" s="213"/>
      <c r="BL22" s="213"/>
      <c r="BM22" s="213"/>
      <c r="BN22" s="213"/>
      <c r="BO22" s="213"/>
    </row>
    <row r="23" ht="60.0" customHeight="1">
      <c r="B23" s="126" t="s">
        <v>208</v>
      </c>
      <c r="C23" s="127" t="s">
        <v>209</v>
      </c>
      <c r="D23" s="127" t="s">
        <v>210</v>
      </c>
      <c r="E23" s="129" t="s">
        <v>214</v>
      </c>
      <c r="F23" s="215">
        <f>'(B) - Detecciones - Ataques'!K15</f>
        <v>1</v>
      </c>
      <c r="G23" s="215">
        <f>'(B) - Detecciones - Ataques'!AU15</f>
        <v>1</v>
      </c>
      <c r="H23" s="216">
        <f>'(B) - Detecciones - Ataques'!AV15</f>
        <v>1</v>
      </c>
      <c r="I23" s="206">
        <f>'(B) - Detecciones - Ataques'!AC15</f>
        <v>0</v>
      </c>
      <c r="J23" s="216">
        <f>'(B) - Detecciones - Ataques'!AD15</f>
        <v>0</v>
      </c>
      <c r="K23" s="206">
        <f>'(B) - Detecciones - Ataques'!AI15</f>
        <v>0</v>
      </c>
      <c r="L23" s="216">
        <f>'(B) - Detecciones - Ataques'!AJ15</f>
        <v>0</v>
      </c>
      <c r="M23" s="206">
        <f>'(B) - Detecciones - Ataques'!AO15</f>
        <v>1</v>
      </c>
      <c r="N23" s="216">
        <f>'(B) - Detecciones - Ataques'!AP15</f>
        <v>1</v>
      </c>
      <c r="O23" s="215">
        <f>'(B) - Detecciones - Ataques'!BG15</f>
        <v>0</v>
      </c>
      <c r="P23" s="216">
        <f>'(B) - Detecciones - Ataques'!BH15</f>
        <v>0</v>
      </c>
      <c r="Q23" s="217" t="s">
        <v>13</v>
      </c>
      <c r="T23" s="218" t="s">
        <v>1119</v>
      </c>
      <c r="U23" s="210">
        <f t="shared" si="19"/>
        <v>24</v>
      </c>
      <c r="V23" s="210">
        <f t="shared" si="1"/>
        <v>17</v>
      </c>
      <c r="W23" s="219">
        <f t="shared" si="2"/>
        <v>0.7083333333</v>
      </c>
      <c r="X23" s="210">
        <f t="shared" si="3"/>
        <v>0</v>
      </c>
      <c r="Y23" s="220">
        <f t="shared" si="4"/>
        <v>0</v>
      </c>
      <c r="Z23" s="213"/>
      <c r="AA23" s="218" t="s">
        <v>1119</v>
      </c>
      <c r="AB23" s="210">
        <f t="shared" si="20"/>
        <v>17</v>
      </c>
      <c r="AC23" s="210">
        <f t="shared" si="5"/>
        <v>16</v>
      </c>
      <c r="AD23" s="219">
        <f t="shared" si="6"/>
        <v>0.9411764706</v>
      </c>
      <c r="AE23" s="210">
        <f t="shared" si="7"/>
        <v>0</v>
      </c>
      <c r="AF23" s="220">
        <f t="shared" si="8"/>
        <v>0</v>
      </c>
      <c r="AG23" s="213"/>
      <c r="AH23" s="213"/>
      <c r="AI23" s="213"/>
      <c r="AJ23" s="213"/>
      <c r="AK23" s="213"/>
      <c r="AL23" s="222" t="s">
        <v>264</v>
      </c>
      <c r="AM23" s="210">
        <f t="shared" si="9"/>
        <v>1</v>
      </c>
      <c r="AN23" s="210">
        <f t="shared" si="10"/>
        <v>0</v>
      </c>
      <c r="AO23" s="219">
        <f t="shared" si="11"/>
        <v>0</v>
      </c>
      <c r="AP23" s="210">
        <f t="shared" si="12"/>
        <v>0</v>
      </c>
      <c r="AQ23" s="220">
        <f t="shared" si="13"/>
        <v>0</v>
      </c>
      <c r="AR23" s="213"/>
      <c r="AS23" s="222" t="s">
        <v>264</v>
      </c>
      <c r="AT23" s="210">
        <f t="shared" si="14"/>
        <v>0</v>
      </c>
      <c r="AU23" s="210">
        <f t="shared" si="15"/>
        <v>0</v>
      </c>
      <c r="AV23" s="219" t="str">
        <f t="shared" si="21"/>
        <v>-</v>
      </c>
      <c r="AW23" s="210">
        <f t="shared" si="17"/>
        <v>0</v>
      </c>
      <c r="AX23" s="220" t="str">
        <f t="shared" si="18"/>
        <v>-</v>
      </c>
      <c r="AY23" s="213"/>
      <c r="AZ23" s="213"/>
      <c r="BA23" s="213"/>
      <c r="BB23" s="213"/>
      <c r="BC23" s="213"/>
      <c r="BD23" s="213"/>
      <c r="BE23" s="213"/>
      <c r="BF23" s="213"/>
      <c r="BG23" s="213"/>
      <c r="BH23" s="213"/>
      <c r="BI23" s="213"/>
      <c r="BJ23" s="213"/>
      <c r="BK23" s="213"/>
      <c r="BL23" s="213"/>
      <c r="BM23" s="213"/>
      <c r="BN23" s="213"/>
      <c r="BO23" s="213"/>
    </row>
    <row r="24" ht="60.0" customHeight="1">
      <c r="B24" s="126" t="s">
        <v>208</v>
      </c>
      <c r="C24" s="127" t="s">
        <v>12</v>
      </c>
      <c r="D24" s="127" t="s">
        <v>224</v>
      </c>
      <c r="E24" s="129" t="s">
        <v>228</v>
      </c>
      <c r="F24" s="215">
        <f>'(B) - Detecciones - Ataques'!K16</f>
        <v>1</v>
      </c>
      <c r="G24" s="215">
        <f>'(B) - Detecciones - Ataques'!AU16</f>
        <v>0</v>
      </c>
      <c r="H24" s="216">
        <f>'(B) - Detecciones - Ataques'!AV16</f>
        <v>0</v>
      </c>
      <c r="I24" s="206">
        <f>'(B) - Detecciones - Ataques'!AC16</f>
        <v>0</v>
      </c>
      <c r="J24" s="216">
        <f>'(B) - Detecciones - Ataques'!AD16</f>
        <v>0</v>
      </c>
      <c r="K24" s="206">
        <f>'(B) - Detecciones - Ataques'!AI16</f>
        <v>0</v>
      </c>
      <c r="L24" s="216">
        <f>'(B) - Detecciones - Ataques'!AJ16</f>
        <v>0</v>
      </c>
      <c r="M24" s="206">
        <f>'(B) - Detecciones - Ataques'!AO16</f>
        <v>0</v>
      </c>
      <c r="N24" s="216">
        <f>'(B) - Detecciones - Ataques'!AP16</f>
        <v>0</v>
      </c>
      <c r="O24" s="215">
        <f>'(B) - Detecciones - Ataques'!BG16</f>
        <v>1</v>
      </c>
      <c r="P24" s="216">
        <f>'(B) - Detecciones - Ataques'!BH16</f>
        <v>1</v>
      </c>
      <c r="Q24" s="217" t="s">
        <v>13</v>
      </c>
      <c r="T24" s="223" t="s">
        <v>1213</v>
      </c>
      <c r="U24" s="210">
        <f t="shared" si="19"/>
        <v>4</v>
      </c>
      <c r="V24" s="210">
        <f t="shared" si="1"/>
        <v>2</v>
      </c>
      <c r="W24" s="224">
        <f t="shared" si="2"/>
        <v>0.5</v>
      </c>
      <c r="X24" s="210">
        <f t="shared" si="3"/>
        <v>0</v>
      </c>
      <c r="Y24" s="225">
        <f t="shared" si="4"/>
        <v>0</v>
      </c>
      <c r="Z24" s="213"/>
      <c r="AA24" s="223" t="s">
        <v>1213</v>
      </c>
      <c r="AB24" s="210">
        <f t="shared" si="20"/>
        <v>2</v>
      </c>
      <c r="AC24" s="210">
        <f t="shared" si="5"/>
        <v>2</v>
      </c>
      <c r="AD24" s="224">
        <f t="shared" si="6"/>
        <v>1</v>
      </c>
      <c r="AE24" s="210">
        <f t="shared" si="7"/>
        <v>0</v>
      </c>
      <c r="AF24" s="225">
        <f t="shared" si="8"/>
        <v>0</v>
      </c>
      <c r="AG24" s="213"/>
      <c r="AH24" s="213"/>
      <c r="AI24" s="213"/>
      <c r="AJ24" s="213"/>
      <c r="AK24" s="213"/>
      <c r="AL24" s="222" t="s">
        <v>272</v>
      </c>
      <c r="AM24" s="210">
        <f t="shared" si="9"/>
        <v>2</v>
      </c>
      <c r="AN24" s="210">
        <f t="shared" si="10"/>
        <v>1</v>
      </c>
      <c r="AO24" s="219">
        <f t="shared" si="11"/>
        <v>0.5</v>
      </c>
      <c r="AP24" s="210">
        <f t="shared" si="12"/>
        <v>1</v>
      </c>
      <c r="AQ24" s="220">
        <f t="shared" si="13"/>
        <v>0.5</v>
      </c>
      <c r="AR24" s="213"/>
      <c r="AS24" s="222" t="s">
        <v>272</v>
      </c>
      <c r="AT24" s="210">
        <f t="shared" si="14"/>
        <v>0</v>
      </c>
      <c r="AU24" s="210">
        <f t="shared" si="15"/>
        <v>0</v>
      </c>
      <c r="AV24" s="219" t="str">
        <f t="shared" si="21"/>
        <v>-</v>
      </c>
      <c r="AW24" s="210">
        <f t="shared" si="17"/>
        <v>0</v>
      </c>
      <c r="AX24" s="220" t="str">
        <f t="shared" si="18"/>
        <v>-</v>
      </c>
      <c r="AY24" s="213"/>
      <c r="AZ24" s="213"/>
      <c r="BA24" s="213"/>
      <c r="BB24" s="213"/>
      <c r="BC24" s="213"/>
      <c r="BD24" s="213"/>
      <c r="BE24" s="213"/>
      <c r="BF24" s="213"/>
      <c r="BG24" s="213"/>
      <c r="BH24" s="213"/>
      <c r="BI24" s="213"/>
      <c r="BJ24" s="213"/>
      <c r="BK24" s="213"/>
      <c r="BL24" s="213"/>
      <c r="BM24" s="213"/>
      <c r="BN24" s="213"/>
      <c r="BO24" s="213"/>
    </row>
    <row r="25" ht="60.0" customHeight="1">
      <c r="B25" s="126" t="s">
        <v>208</v>
      </c>
      <c r="C25" s="127" t="s">
        <v>12</v>
      </c>
      <c r="D25" s="127" t="s">
        <v>224</v>
      </c>
      <c r="E25" s="129" t="s">
        <v>235</v>
      </c>
      <c r="F25" s="215">
        <f>'(B) - Detecciones - Ataques'!K17</f>
        <v>76</v>
      </c>
      <c r="G25" s="215">
        <f>'(B) - Detecciones - Ataques'!AU17</f>
        <v>76</v>
      </c>
      <c r="H25" s="216">
        <f>'(B) - Detecciones - Ataques'!AV17</f>
        <v>1</v>
      </c>
      <c r="I25" s="206">
        <f>'(B) - Detecciones - Ataques'!AC17</f>
        <v>76</v>
      </c>
      <c r="J25" s="216">
        <f>'(B) - Detecciones - Ataques'!AD17</f>
        <v>1</v>
      </c>
      <c r="K25" s="206">
        <f>'(B) - Detecciones - Ataques'!AI17</f>
        <v>76</v>
      </c>
      <c r="L25" s="216">
        <f>'(B) - Detecciones - Ataques'!AJ17</f>
        <v>1</v>
      </c>
      <c r="M25" s="206">
        <f>'(B) - Detecciones - Ataques'!AO17</f>
        <v>76</v>
      </c>
      <c r="N25" s="216">
        <f>'(B) - Detecciones - Ataques'!AP17</f>
        <v>1</v>
      </c>
      <c r="O25" s="215">
        <f>'(B) - Detecciones - Ataques'!BG17</f>
        <v>76</v>
      </c>
      <c r="P25" s="216">
        <f>'(B) - Detecciones - Ataques'!BH17</f>
        <v>1</v>
      </c>
      <c r="Q25" s="217" t="s">
        <v>13</v>
      </c>
      <c r="AL25" s="222" t="s">
        <v>289</v>
      </c>
      <c r="AM25" s="210">
        <f t="shared" si="9"/>
        <v>2</v>
      </c>
      <c r="AN25" s="210">
        <f t="shared" si="10"/>
        <v>0</v>
      </c>
      <c r="AO25" s="219">
        <f t="shared" si="11"/>
        <v>0</v>
      </c>
      <c r="AP25" s="210">
        <f t="shared" si="12"/>
        <v>0</v>
      </c>
      <c r="AQ25" s="220">
        <f t="shared" si="13"/>
        <v>0</v>
      </c>
      <c r="AS25" s="222" t="s">
        <v>289</v>
      </c>
      <c r="AT25" s="210">
        <f t="shared" si="14"/>
        <v>1</v>
      </c>
      <c r="AU25" s="210">
        <f t="shared" si="15"/>
        <v>0</v>
      </c>
      <c r="AV25" s="219">
        <f t="shared" si="21"/>
        <v>0</v>
      </c>
      <c r="AW25" s="210">
        <f t="shared" si="17"/>
        <v>0</v>
      </c>
      <c r="AX25" s="220">
        <f t="shared" si="18"/>
        <v>0</v>
      </c>
    </row>
    <row r="26" ht="60.0" customHeight="1">
      <c r="B26" s="126" t="s">
        <v>208</v>
      </c>
      <c r="C26" s="127" t="s">
        <v>12</v>
      </c>
      <c r="D26" s="127" t="s">
        <v>224</v>
      </c>
      <c r="E26" s="129" t="s">
        <v>246</v>
      </c>
      <c r="F26" s="215">
        <f>'(B) - Detecciones - Ataques'!K18</f>
        <v>1</v>
      </c>
      <c r="G26" s="215">
        <f>'(B) - Detecciones - Ataques'!AU18</f>
        <v>0</v>
      </c>
      <c r="H26" s="216">
        <f>'(B) - Detecciones - Ataques'!AV18</f>
        <v>0</v>
      </c>
      <c r="I26" s="206">
        <f>'(B) - Detecciones - Ataques'!AC18</f>
        <v>0</v>
      </c>
      <c r="J26" s="216">
        <f>'(B) - Detecciones - Ataques'!AD18</f>
        <v>0</v>
      </c>
      <c r="K26" s="206">
        <f>'(B) - Detecciones - Ataques'!AI18</f>
        <v>0</v>
      </c>
      <c r="L26" s="216">
        <f>'(B) - Detecciones - Ataques'!AJ18</f>
        <v>0</v>
      </c>
      <c r="M26" s="206">
        <f>'(B) - Detecciones - Ataques'!AO18</f>
        <v>0</v>
      </c>
      <c r="N26" s="216">
        <f>'(B) - Detecciones - Ataques'!AP18</f>
        <v>0</v>
      </c>
      <c r="O26" s="215">
        <f>'(B) - Detecciones - Ataques'!BG18</f>
        <v>1</v>
      </c>
      <c r="P26" s="216">
        <f>'(B) - Detecciones - Ataques'!BH18</f>
        <v>1</v>
      </c>
      <c r="Q26" s="217" t="s">
        <v>13</v>
      </c>
      <c r="T26" s="226"/>
      <c r="U26" s="227"/>
      <c r="V26" s="227"/>
      <c r="W26" s="227"/>
      <c r="X26" s="227"/>
      <c r="Y26" s="227"/>
      <c r="AA26" s="228"/>
      <c r="AB26" s="229"/>
      <c r="AC26" s="229"/>
      <c r="AD26" s="229"/>
      <c r="AE26" s="229"/>
      <c r="AF26" s="229"/>
      <c r="AL26" s="222" t="s">
        <v>305</v>
      </c>
      <c r="AM26" s="210">
        <f t="shared" si="9"/>
        <v>1</v>
      </c>
      <c r="AN26" s="210">
        <f t="shared" si="10"/>
        <v>1</v>
      </c>
      <c r="AO26" s="219">
        <f t="shared" si="11"/>
        <v>1</v>
      </c>
      <c r="AP26" s="210">
        <f t="shared" si="12"/>
        <v>0</v>
      </c>
      <c r="AQ26" s="220">
        <f t="shared" si="13"/>
        <v>0</v>
      </c>
      <c r="AS26" s="222" t="s">
        <v>305</v>
      </c>
      <c r="AT26" s="210">
        <f t="shared" si="14"/>
        <v>1</v>
      </c>
      <c r="AU26" s="210">
        <f t="shared" si="15"/>
        <v>1</v>
      </c>
      <c r="AV26" s="219">
        <f t="shared" si="21"/>
        <v>1</v>
      </c>
      <c r="AW26" s="210">
        <f t="shared" si="17"/>
        <v>0</v>
      </c>
      <c r="AX26" s="220">
        <f t="shared" si="18"/>
        <v>0</v>
      </c>
    </row>
    <row r="27" ht="60.0" customHeight="1">
      <c r="B27" s="126" t="s">
        <v>208</v>
      </c>
      <c r="C27" s="127" t="s">
        <v>12</v>
      </c>
      <c r="D27" s="127" t="s">
        <v>250</v>
      </c>
      <c r="E27" s="129" t="s">
        <v>254</v>
      </c>
      <c r="F27" s="215">
        <f>'(B) - Detecciones - Ataques'!K19</f>
        <v>1</v>
      </c>
      <c r="G27" s="215">
        <f>'(B) - Detecciones - Ataques'!AU19</f>
        <v>0</v>
      </c>
      <c r="H27" s="216">
        <f>'(B) - Detecciones - Ataques'!AV19</f>
        <v>0</v>
      </c>
      <c r="I27" s="206">
        <f>'(B) - Detecciones - Ataques'!AC19</f>
        <v>0</v>
      </c>
      <c r="J27" s="216">
        <f>'(B) - Detecciones - Ataques'!AD19</f>
        <v>0</v>
      </c>
      <c r="K27" s="206">
        <f>'(B) - Detecciones - Ataques'!AI19</f>
        <v>0</v>
      </c>
      <c r="L27" s="216">
        <f>'(B) - Detecciones - Ataques'!AJ19</f>
        <v>0</v>
      </c>
      <c r="M27" s="206">
        <f>'(B) - Detecciones - Ataques'!AO19</f>
        <v>0</v>
      </c>
      <c r="N27" s="216">
        <f>'(B) - Detecciones - Ataques'!AP19</f>
        <v>0</v>
      </c>
      <c r="O27" s="215">
        <f>'(B) - Detecciones - Ataques'!BG19</f>
        <v>1</v>
      </c>
      <c r="P27" s="216">
        <f>'(B) - Detecciones - Ataques'!BH19</f>
        <v>1</v>
      </c>
      <c r="Q27" s="217" t="s">
        <v>13</v>
      </c>
      <c r="T27" s="227"/>
      <c r="U27" s="230"/>
      <c r="V27" s="227"/>
      <c r="W27" s="227"/>
      <c r="X27" s="227"/>
      <c r="Y27" s="227"/>
      <c r="AL27" s="222" t="s">
        <v>319</v>
      </c>
      <c r="AM27" s="210">
        <f t="shared" si="9"/>
        <v>1</v>
      </c>
      <c r="AN27" s="210">
        <f t="shared" si="10"/>
        <v>0</v>
      </c>
      <c r="AO27" s="219">
        <f t="shared" si="11"/>
        <v>0</v>
      </c>
      <c r="AP27" s="210">
        <f t="shared" si="12"/>
        <v>0</v>
      </c>
      <c r="AQ27" s="220">
        <f t="shared" si="13"/>
        <v>0</v>
      </c>
      <c r="AS27" s="222" t="s">
        <v>319</v>
      </c>
      <c r="AT27" s="210">
        <f t="shared" si="14"/>
        <v>0</v>
      </c>
      <c r="AU27" s="210">
        <f t="shared" si="15"/>
        <v>0</v>
      </c>
      <c r="AV27" s="219" t="str">
        <f t="shared" si="21"/>
        <v>-</v>
      </c>
      <c r="AW27" s="210">
        <f t="shared" si="17"/>
        <v>0</v>
      </c>
      <c r="AX27" s="220" t="str">
        <f t="shared" si="18"/>
        <v>-</v>
      </c>
    </row>
    <row r="28" ht="60.0" customHeight="1">
      <c r="B28" s="126" t="s">
        <v>208</v>
      </c>
      <c r="C28" s="127" t="s">
        <v>12</v>
      </c>
      <c r="D28" s="127" t="s">
        <v>250</v>
      </c>
      <c r="E28" s="129" t="s">
        <v>262</v>
      </c>
      <c r="F28" s="215">
        <f>'(B) - Detecciones - Ataques'!K20</f>
        <v>1</v>
      </c>
      <c r="G28" s="215">
        <f>'(B) - Detecciones - Ataques'!AU20</f>
        <v>0</v>
      </c>
      <c r="H28" s="216">
        <f>'(B) - Detecciones - Ataques'!AV20</f>
        <v>0</v>
      </c>
      <c r="I28" s="206">
        <f>'(B) - Detecciones - Ataques'!AC20</f>
        <v>0</v>
      </c>
      <c r="J28" s="216">
        <f>'(B) - Detecciones - Ataques'!AD20</f>
        <v>0</v>
      </c>
      <c r="K28" s="206">
        <f>'(B) - Detecciones - Ataques'!AI20</f>
        <v>0</v>
      </c>
      <c r="L28" s="216">
        <f>'(B) - Detecciones - Ataques'!AJ20</f>
        <v>0</v>
      </c>
      <c r="M28" s="206">
        <f>'(B) - Detecciones - Ataques'!AO20</f>
        <v>0</v>
      </c>
      <c r="N28" s="216">
        <f>'(B) - Detecciones - Ataques'!AP20</f>
        <v>0</v>
      </c>
      <c r="O28" s="215">
        <f>'(B) - Detecciones - Ataques'!BG20</f>
        <v>0</v>
      </c>
      <c r="P28" s="216">
        <f>'(B) - Detecciones - Ataques'!BH20</f>
        <v>0</v>
      </c>
      <c r="Q28" s="217" t="s">
        <v>13</v>
      </c>
      <c r="T28" s="227"/>
      <c r="U28" s="227"/>
      <c r="V28" s="227"/>
      <c r="W28" s="227"/>
      <c r="X28" s="227"/>
      <c r="Y28" s="227"/>
      <c r="AL28" s="222" t="s">
        <v>331</v>
      </c>
      <c r="AM28" s="210">
        <f t="shared" si="9"/>
        <v>1</v>
      </c>
      <c r="AN28" s="210">
        <f t="shared" si="10"/>
        <v>0</v>
      </c>
      <c r="AO28" s="219">
        <f t="shared" si="11"/>
        <v>0</v>
      </c>
      <c r="AP28" s="210">
        <f t="shared" si="12"/>
        <v>0</v>
      </c>
      <c r="AQ28" s="220">
        <f t="shared" si="13"/>
        <v>0</v>
      </c>
      <c r="AS28" s="222" t="s">
        <v>331</v>
      </c>
      <c r="AT28" s="210">
        <f t="shared" si="14"/>
        <v>1</v>
      </c>
      <c r="AU28" s="210">
        <f t="shared" si="15"/>
        <v>0</v>
      </c>
      <c r="AV28" s="219">
        <f t="shared" si="21"/>
        <v>0</v>
      </c>
      <c r="AW28" s="210">
        <f t="shared" si="17"/>
        <v>0</v>
      </c>
      <c r="AX28" s="220">
        <f t="shared" si="18"/>
        <v>0</v>
      </c>
    </row>
    <row r="29" ht="60.0" customHeight="1">
      <c r="B29" s="231" t="s">
        <v>208</v>
      </c>
      <c r="C29" s="127" t="s">
        <v>12</v>
      </c>
      <c r="D29" s="127" t="s">
        <v>264</v>
      </c>
      <c r="E29" s="129" t="s">
        <v>268</v>
      </c>
      <c r="F29" s="215">
        <f>'(B) - Detecciones - Ataques'!K21</f>
        <v>1</v>
      </c>
      <c r="G29" s="215">
        <f>'(B) - Detecciones - Ataques'!AU21</f>
        <v>0</v>
      </c>
      <c r="H29" s="216">
        <f>'(B) - Detecciones - Ataques'!AV21</f>
        <v>0</v>
      </c>
      <c r="I29" s="206">
        <f>'(B) - Detecciones - Ataques'!AC21</f>
        <v>0</v>
      </c>
      <c r="J29" s="216">
        <f>'(B) - Detecciones - Ataques'!AD21</f>
        <v>0</v>
      </c>
      <c r="K29" s="206">
        <f>'(B) - Detecciones - Ataques'!AI21</f>
        <v>0</v>
      </c>
      <c r="L29" s="216">
        <f>'(B) - Detecciones - Ataques'!AJ21</f>
        <v>0</v>
      </c>
      <c r="M29" s="206">
        <f>'(B) - Detecciones - Ataques'!AO21</f>
        <v>0</v>
      </c>
      <c r="N29" s="216">
        <f>'(B) - Detecciones - Ataques'!AP21</f>
        <v>0</v>
      </c>
      <c r="O29" s="215">
        <f>'(B) - Detecciones - Ataques'!BG21</f>
        <v>0</v>
      </c>
      <c r="P29" s="216">
        <f>'(B) - Detecciones - Ataques'!BH21</f>
        <v>0</v>
      </c>
      <c r="Q29" s="217" t="s">
        <v>84</v>
      </c>
      <c r="AL29" s="222" t="s">
        <v>339</v>
      </c>
      <c r="AM29" s="210">
        <f t="shared" si="9"/>
        <v>1</v>
      </c>
      <c r="AN29" s="210">
        <f t="shared" si="10"/>
        <v>0</v>
      </c>
      <c r="AO29" s="219">
        <f t="shared" si="11"/>
        <v>0</v>
      </c>
      <c r="AP29" s="210">
        <f t="shared" si="12"/>
        <v>0</v>
      </c>
      <c r="AQ29" s="220">
        <f t="shared" si="13"/>
        <v>0</v>
      </c>
      <c r="AS29" s="222" t="s">
        <v>339</v>
      </c>
      <c r="AT29" s="210">
        <f t="shared" si="14"/>
        <v>1</v>
      </c>
      <c r="AU29" s="210">
        <f t="shared" si="15"/>
        <v>0</v>
      </c>
      <c r="AV29" s="219">
        <f t="shared" si="21"/>
        <v>0</v>
      </c>
      <c r="AW29" s="210">
        <f t="shared" si="17"/>
        <v>0</v>
      </c>
      <c r="AX29" s="220">
        <f t="shared" si="18"/>
        <v>0</v>
      </c>
    </row>
    <row r="30" ht="60.0" customHeight="1">
      <c r="B30" s="231" t="s">
        <v>208</v>
      </c>
      <c r="C30" s="127" t="s">
        <v>12</v>
      </c>
      <c r="D30" s="127" t="s">
        <v>272</v>
      </c>
      <c r="E30" s="129" t="s">
        <v>277</v>
      </c>
      <c r="F30" s="215">
        <f>'(B) - Detecciones - Ataques'!K22</f>
        <v>1</v>
      </c>
      <c r="G30" s="215">
        <f>'(B) - Detecciones - Ataques'!AU22</f>
        <v>1</v>
      </c>
      <c r="H30" s="216">
        <f>'(B) - Detecciones - Ataques'!AV22</f>
        <v>1</v>
      </c>
      <c r="I30" s="206">
        <f>'(B) - Detecciones - Ataques'!AC22</f>
        <v>1</v>
      </c>
      <c r="J30" s="216">
        <f>'(B) - Detecciones - Ataques'!AD22</f>
        <v>1</v>
      </c>
      <c r="K30" s="206">
        <f>'(B) - Detecciones - Ataques'!AI22</f>
        <v>1</v>
      </c>
      <c r="L30" s="216">
        <f>'(B) - Detecciones - Ataques'!AJ22</f>
        <v>1</v>
      </c>
      <c r="M30" s="206">
        <f>'(B) - Detecciones - Ataques'!AO22</f>
        <v>1</v>
      </c>
      <c r="N30" s="216">
        <f>'(B) - Detecciones - Ataques'!AP22</f>
        <v>1</v>
      </c>
      <c r="O30" s="215">
        <f>'(B) - Detecciones - Ataques'!BG22</f>
        <v>1</v>
      </c>
      <c r="P30" s="216">
        <f>'(B) - Detecciones - Ataques'!BH22</f>
        <v>1</v>
      </c>
      <c r="Q30" s="217" t="s">
        <v>84</v>
      </c>
      <c r="AL30" s="222" t="s">
        <v>352</v>
      </c>
      <c r="AM30" s="210">
        <f t="shared" si="9"/>
        <v>2</v>
      </c>
      <c r="AN30" s="210">
        <f t="shared" si="10"/>
        <v>2</v>
      </c>
      <c r="AO30" s="219">
        <f t="shared" si="11"/>
        <v>1</v>
      </c>
      <c r="AP30" s="210">
        <f t="shared" si="12"/>
        <v>1</v>
      </c>
      <c r="AQ30" s="220">
        <f t="shared" si="13"/>
        <v>0.5</v>
      </c>
      <c r="AS30" s="222" t="s">
        <v>352</v>
      </c>
      <c r="AT30" s="210">
        <f t="shared" si="14"/>
        <v>2</v>
      </c>
      <c r="AU30" s="210">
        <f t="shared" si="15"/>
        <v>2</v>
      </c>
      <c r="AV30" s="219">
        <f t="shared" si="21"/>
        <v>1</v>
      </c>
      <c r="AW30" s="210">
        <f t="shared" si="17"/>
        <v>1</v>
      </c>
      <c r="AX30" s="220">
        <f t="shared" si="18"/>
        <v>0.5</v>
      </c>
    </row>
    <row r="31" ht="60.0" customHeight="1">
      <c r="B31" s="231" t="s">
        <v>208</v>
      </c>
      <c r="C31" s="127" t="s">
        <v>12</v>
      </c>
      <c r="D31" s="127" t="s">
        <v>272</v>
      </c>
      <c r="E31" s="129" t="s">
        <v>285</v>
      </c>
      <c r="F31" s="215">
        <f>'(B) - Detecciones - Ataques'!K23</f>
        <v>1</v>
      </c>
      <c r="G31" s="215">
        <f>'(B) - Detecciones - Ataques'!AU23</f>
        <v>0</v>
      </c>
      <c r="H31" s="216">
        <f>'(B) - Detecciones - Ataques'!AV23</f>
        <v>0</v>
      </c>
      <c r="I31" s="206">
        <f>'(B) - Detecciones - Ataques'!AC23</f>
        <v>0</v>
      </c>
      <c r="J31" s="216">
        <f>'(B) - Detecciones - Ataques'!AD23</f>
        <v>0</v>
      </c>
      <c r="K31" s="206">
        <f>'(B) - Detecciones - Ataques'!AI23</f>
        <v>0</v>
      </c>
      <c r="L31" s="216">
        <f>'(B) - Detecciones - Ataques'!AJ23</f>
        <v>0</v>
      </c>
      <c r="M31" s="206">
        <f>'(B) - Detecciones - Ataques'!AO23</f>
        <v>0</v>
      </c>
      <c r="N31" s="216">
        <f>'(B) - Detecciones - Ataques'!AP23</f>
        <v>0</v>
      </c>
      <c r="O31" s="215">
        <f>'(B) - Detecciones - Ataques'!BG23</f>
        <v>0</v>
      </c>
      <c r="P31" s="216">
        <f>'(B) - Detecciones - Ataques'!BH23</f>
        <v>0</v>
      </c>
      <c r="Q31" s="217" t="s">
        <v>84</v>
      </c>
      <c r="AL31" s="222" t="s">
        <v>378</v>
      </c>
      <c r="AM31" s="210">
        <f t="shared" si="9"/>
        <v>7</v>
      </c>
      <c r="AN31" s="210">
        <f t="shared" si="10"/>
        <v>1</v>
      </c>
      <c r="AO31" s="219">
        <f t="shared" si="11"/>
        <v>0.1428571429</v>
      </c>
      <c r="AP31" s="210">
        <f t="shared" si="12"/>
        <v>0</v>
      </c>
      <c r="AQ31" s="220">
        <f t="shared" si="13"/>
        <v>0</v>
      </c>
      <c r="AS31" s="222" t="s">
        <v>378</v>
      </c>
      <c r="AT31" s="210">
        <f t="shared" si="14"/>
        <v>0</v>
      </c>
      <c r="AU31" s="210">
        <f t="shared" si="15"/>
        <v>0</v>
      </c>
      <c r="AV31" s="219" t="str">
        <f t="shared" si="21"/>
        <v>-</v>
      </c>
      <c r="AW31" s="210">
        <f t="shared" si="17"/>
        <v>0</v>
      </c>
      <c r="AX31" s="220" t="str">
        <f t="shared" si="18"/>
        <v>-</v>
      </c>
    </row>
    <row r="32" ht="60.0" customHeight="1">
      <c r="B32" s="231" t="s">
        <v>208</v>
      </c>
      <c r="C32" s="127" t="s">
        <v>288</v>
      </c>
      <c r="D32" s="127" t="s">
        <v>289</v>
      </c>
      <c r="E32" s="129" t="s">
        <v>293</v>
      </c>
      <c r="F32" s="215">
        <f>'(B) - Detecciones - Ataques'!K24</f>
        <v>1</v>
      </c>
      <c r="G32" s="215">
        <f>'(B) - Detecciones - Ataques'!AU24</f>
        <v>0</v>
      </c>
      <c r="H32" s="216">
        <f>'(B) - Detecciones - Ataques'!AV24</f>
        <v>0</v>
      </c>
      <c r="I32" s="206">
        <f>'(B) - Detecciones - Ataques'!AC24</f>
        <v>0</v>
      </c>
      <c r="J32" s="216">
        <f>'(B) - Detecciones - Ataques'!AD24</f>
        <v>0</v>
      </c>
      <c r="K32" s="206">
        <f>'(B) - Detecciones - Ataques'!AI24</f>
        <v>0</v>
      </c>
      <c r="L32" s="216">
        <f>'(B) - Detecciones - Ataques'!AJ24</f>
        <v>0</v>
      </c>
      <c r="M32" s="206">
        <f>'(B) - Detecciones - Ataques'!AO24</f>
        <v>0</v>
      </c>
      <c r="N32" s="216">
        <f>'(B) - Detecciones - Ataques'!AP24</f>
        <v>0</v>
      </c>
      <c r="O32" s="215">
        <f>'(B) - Detecciones - Ataques'!BG24</f>
        <v>0</v>
      </c>
      <c r="P32" s="216">
        <f>'(B) - Detecciones - Ataques'!BH24</f>
        <v>0</v>
      </c>
      <c r="Q32" s="217" t="s">
        <v>13</v>
      </c>
      <c r="AL32" s="222" t="s">
        <v>430</v>
      </c>
      <c r="AM32" s="210">
        <f t="shared" si="9"/>
        <v>4</v>
      </c>
      <c r="AN32" s="210">
        <f t="shared" si="10"/>
        <v>0</v>
      </c>
      <c r="AO32" s="219">
        <f t="shared" si="11"/>
        <v>0</v>
      </c>
      <c r="AP32" s="210">
        <f t="shared" si="12"/>
        <v>0</v>
      </c>
      <c r="AQ32" s="220">
        <f t="shared" si="13"/>
        <v>0</v>
      </c>
      <c r="AS32" s="222" t="s">
        <v>430</v>
      </c>
      <c r="AT32" s="210">
        <f t="shared" si="14"/>
        <v>0</v>
      </c>
      <c r="AU32" s="210">
        <f t="shared" si="15"/>
        <v>0</v>
      </c>
      <c r="AV32" s="219" t="str">
        <f t="shared" si="21"/>
        <v>-</v>
      </c>
      <c r="AW32" s="210">
        <f t="shared" si="17"/>
        <v>0</v>
      </c>
      <c r="AX32" s="220" t="str">
        <f t="shared" si="18"/>
        <v>-</v>
      </c>
    </row>
    <row r="33" ht="60.0" customHeight="1">
      <c r="B33" s="231" t="s">
        <v>208</v>
      </c>
      <c r="C33" s="127" t="s">
        <v>288</v>
      </c>
      <c r="D33" s="127" t="s">
        <v>289</v>
      </c>
      <c r="E33" s="129" t="s">
        <v>301</v>
      </c>
      <c r="F33" s="215">
        <f>'(B) - Detecciones - Ataques'!K25</f>
        <v>1</v>
      </c>
      <c r="G33" s="215">
        <f>'(B) - Detecciones - Ataques'!AU25</f>
        <v>0</v>
      </c>
      <c r="H33" s="216">
        <f>'(B) - Detecciones - Ataques'!AV25</f>
        <v>0</v>
      </c>
      <c r="I33" s="206">
        <f>'(B) - Detecciones - Ataques'!AC25</f>
        <v>0</v>
      </c>
      <c r="J33" s="216">
        <f>'(B) - Detecciones - Ataques'!AD25</f>
        <v>0</v>
      </c>
      <c r="K33" s="206">
        <f>'(B) - Detecciones - Ataques'!AI25</f>
        <v>0</v>
      </c>
      <c r="L33" s="216">
        <f>'(B) - Detecciones - Ataques'!AJ25</f>
        <v>0</v>
      </c>
      <c r="M33" s="206">
        <f>'(B) - Detecciones - Ataques'!AO25</f>
        <v>0</v>
      </c>
      <c r="N33" s="216">
        <f>'(B) - Detecciones - Ataques'!AP25</f>
        <v>0</v>
      </c>
      <c r="O33" s="215">
        <f>'(B) - Detecciones - Ataques'!BG25</f>
        <v>0</v>
      </c>
      <c r="P33" s="216">
        <f>'(B) - Detecciones - Ataques'!BH25</f>
        <v>0</v>
      </c>
      <c r="Q33" s="217" t="s">
        <v>84</v>
      </c>
      <c r="AB33" s="203"/>
      <c r="AC33" s="203"/>
      <c r="AD33" s="203"/>
      <c r="AE33" s="203"/>
      <c r="AF33" s="203"/>
      <c r="AL33" s="222" t="s">
        <v>458</v>
      </c>
      <c r="AM33" s="210">
        <f t="shared" si="9"/>
        <v>7</v>
      </c>
      <c r="AN33" s="210">
        <f t="shared" si="10"/>
        <v>1</v>
      </c>
      <c r="AO33" s="219">
        <f t="shared" si="11"/>
        <v>0.1428571429</v>
      </c>
      <c r="AP33" s="210">
        <f t="shared" si="12"/>
        <v>0</v>
      </c>
      <c r="AQ33" s="220">
        <f t="shared" si="13"/>
        <v>0</v>
      </c>
      <c r="AS33" s="222" t="s">
        <v>458</v>
      </c>
      <c r="AT33" s="210">
        <f t="shared" si="14"/>
        <v>5</v>
      </c>
      <c r="AU33" s="210">
        <f t="shared" si="15"/>
        <v>1</v>
      </c>
      <c r="AV33" s="219">
        <f t="shared" si="21"/>
        <v>0.2</v>
      </c>
      <c r="AW33" s="210">
        <f t="shared" si="17"/>
        <v>0</v>
      </c>
      <c r="AX33" s="220">
        <f t="shared" si="18"/>
        <v>0</v>
      </c>
    </row>
    <row r="34" ht="60.0" customHeight="1">
      <c r="B34" s="231" t="s">
        <v>208</v>
      </c>
      <c r="C34" s="127" t="s">
        <v>12</v>
      </c>
      <c r="D34" s="127" t="s">
        <v>305</v>
      </c>
      <c r="E34" s="129" t="s">
        <v>309</v>
      </c>
      <c r="F34" s="215">
        <f>'(B) - Detecciones - Ataques'!K26</f>
        <v>1</v>
      </c>
      <c r="G34" s="215">
        <f>'(B) - Detecciones - Ataques'!AU26</f>
        <v>1</v>
      </c>
      <c r="H34" s="216">
        <f>'(B) - Detecciones - Ataques'!AV26</f>
        <v>1</v>
      </c>
      <c r="I34" s="206">
        <f>'(B) - Detecciones - Ataques'!AC26</f>
        <v>0</v>
      </c>
      <c r="J34" s="216">
        <f>'(B) - Detecciones - Ataques'!AD26</f>
        <v>0</v>
      </c>
      <c r="K34" s="206">
        <f>'(B) - Detecciones - Ataques'!AI26</f>
        <v>0</v>
      </c>
      <c r="L34" s="216">
        <f>'(B) - Detecciones - Ataques'!AJ26</f>
        <v>0</v>
      </c>
      <c r="M34" s="206">
        <f>'(B) - Detecciones - Ataques'!AO26</f>
        <v>0</v>
      </c>
      <c r="N34" s="216">
        <f>'(B) - Detecciones - Ataques'!AP26</f>
        <v>0</v>
      </c>
      <c r="O34" s="215">
        <f>'(B) - Detecciones - Ataques'!BG26</f>
        <v>0</v>
      </c>
      <c r="P34" s="216">
        <f>'(B) - Detecciones - Ataques'!BH26</f>
        <v>0</v>
      </c>
      <c r="Q34" s="217" t="s">
        <v>13</v>
      </c>
      <c r="AA34" s="203" t="s">
        <v>1339</v>
      </c>
      <c r="AL34" s="222" t="s">
        <v>511</v>
      </c>
      <c r="AM34" s="210">
        <f t="shared" si="9"/>
        <v>3</v>
      </c>
      <c r="AN34" s="210">
        <f t="shared" si="10"/>
        <v>3</v>
      </c>
      <c r="AO34" s="219">
        <f t="shared" si="11"/>
        <v>1</v>
      </c>
      <c r="AP34" s="210">
        <f t="shared" si="12"/>
        <v>0</v>
      </c>
      <c r="AQ34" s="220">
        <f t="shared" si="13"/>
        <v>0</v>
      </c>
      <c r="AS34" s="222" t="s">
        <v>511</v>
      </c>
      <c r="AT34" s="210">
        <f t="shared" si="14"/>
        <v>3</v>
      </c>
      <c r="AU34" s="210">
        <f t="shared" si="15"/>
        <v>3</v>
      </c>
      <c r="AV34" s="219">
        <f t="shared" si="21"/>
        <v>1</v>
      </c>
      <c r="AW34" s="210">
        <f t="shared" si="17"/>
        <v>0</v>
      </c>
      <c r="AX34" s="220">
        <f t="shared" si="18"/>
        <v>0</v>
      </c>
    </row>
    <row r="35" ht="60.0" customHeight="1">
      <c r="B35" s="231" t="s">
        <v>209</v>
      </c>
      <c r="C35" s="127" t="s">
        <v>12</v>
      </c>
      <c r="D35" s="127" t="s">
        <v>319</v>
      </c>
      <c r="E35" s="129" t="s">
        <v>323</v>
      </c>
      <c r="F35" s="215">
        <f>'(B) - Detecciones - Ataques'!K27</f>
        <v>1</v>
      </c>
      <c r="G35" s="215">
        <f>'(B) - Detecciones - Ataques'!AU27</f>
        <v>0</v>
      </c>
      <c r="H35" s="216">
        <f>'(B) - Detecciones - Ataques'!AV27</f>
        <v>0</v>
      </c>
      <c r="I35" s="206">
        <f>'(B) - Detecciones - Ataques'!AC27</f>
        <v>0</v>
      </c>
      <c r="J35" s="216">
        <f>'(B) - Detecciones - Ataques'!AD27</f>
        <v>0</v>
      </c>
      <c r="K35" s="206">
        <f>'(B) - Detecciones - Ataques'!AI27</f>
        <v>0</v>
      </c>
      <c r="L35" s="216">
        <f>'(B) - Detecciones - Ataques'!AJ27</f>
        <v>0</v>
      </c>
      <c r="M35" s="206">
        <f>'(B) - Detecciones - Ataques'!AO27</f>
        <v>0</v>
      </c>
      <c r="N35" s="216">
        <f>'(B) - Detecciones - Ataques'!AP27</f>
        <v>0</v>
      </c>
      <c r="O35" s="215">
        <f>'(B) - Detecciones - Ataques'!BG27</f>
        <v>0</v>
      </c>
      <c r="P35" s="216">
        <f>'(B) - Detecciones - Ataques'!BH27</f>
        <v>0</v>
      </c>
      <c r="Q35" s="217" t="s">
        <v>84</v>
      </c>
      <c r="AL35" s="222" t="s">
        <v>522</v>
      </c>
      <c r="AM35" s="210">
        <f t="shared" si="9"/>
        <v>1</v>
      </c>
      <c r="AN35" s="210">
        <f t="shared" si="10"/>
        <v>0</v>
      </c>
      <c r="AO35" s="219">
        <f t="shared" si="11"/>
        <v>0</v>
      </c>
      <c r="AP35" s="210">
        <f t="shared" si="12"/>
        <v>0</v>
      </c>
      <c r="AQ35" s="220">
        <f t="shared" si="13"/>
        <v>0</v>
      </c>
      <c r="AS35" s="222" t="s">
        <v>522</v>
      </c>
      <c r="AT35" s="210">
        <f t="shared" si="14"/>
        <v>1</v>
      </c>
      <c r="AU35" s="210">
        <f t="shared" si="15"/>
        <v>0</v>
      </c>
      <c r="AV35" s="219">
        <f t="shared" si="21"/>
        <v>0</v>
      </c>
      <c r="AW35" s="210">
        <f t="shared" si="17"/>
        <v>0</v>
      </c>
      <c r="AX35" s="220">
        <f t="shared" si="18"/>
        <v>0</v>
      </c>
    </row>
    <row r="36" ht="60.0" customHeight="1">
      <c r="B36" s="126" t="s">
        <v>209</v>
      </c>
      <c r="C36" s="127" t="s">
        <v>330</v>
      </c>
      <c r="D36" s="127" t="s">
        <v>331</v>
      </c>
      <c r="E36" s="129" t="s">
        <v>335</v>
      </c>
      <c r="F36" s="215">
        <f>'(B) - Detecciones - Ataques'!K28</f>
        <v>1</v>
      </c>
      <c r="G36" s="215">
        <f>'(B) - Detecciones - Ataques'!AU28</f>
        <v>0</v>
      </c>
      <c r="H36" s="216">
        <f>'(B) - Detecciones - Ataques'!AV28</f>
        <v>0</v>
      </c>
      <c r="I36" s="206">
        <f>'(B) - Detecciones - Ataques'!AC28</f>
        <v>0</v>
      </c>
      <c r="J36" s="216">
        <f>'(B) - Detecciones - Ataques'!AD28</f>
        <v>0</v>
      </c>
      <c r="K36" s="206">
        <f>'(B) - Detecciones - Ataques'!AI28</f>
        <v>0</v>
      </c>
      <c r="L36" s="216">
        <f>'(B) - Detecciones - Ataques'!AJ28</f>
        <v>0</v>
      </c>
      <c r="M36" s="206">
        <f>'(B) - Detecciones - Ataques'!AO28</f>
        <v>0</v>
      </c>
      <c r="N36" s="216">
        <f>'(B) - Detecciones - Ataques'!AP28</f>
        <v>0</v>
      </c>
      <c r="O36" s="215">
        <f>'(B) - Detecciones - Ataques'!BG28</f>
        <v>0</v>
      </c>
      <c r="P36" s="216">
        <f>'(B) - Detecciones - Ataques'!BH28</f>
        <v>0</v>
      </c>
      <c r="Q36" s="217" t="s">
        <v>13</v>
      </c>
      <c r="AB36" s="57" t="s">
        <v>29</v>
      </c>
      <c r="AC36" s="205" t="s">
        <v>1340</v>
      </c>
      <c r="AD36" s="70" t="s">
        <v>1336</v>
      </c>
      <c r="AE36" s="70" t="s">
        <v>1335</v>
      </c>
      <c r="AF36" s="232"/>
      <c r="AL36" s="222" t="s">
        <v>533</v>
      </c>
      <c r="AM36" s="210">
        <f t="shared" si="9"/>
        <v>1</v>
      </c>
      <c r="AN36" s="210">
        <f t="shared" si="10"/>
        <v>1</v>
      </c>
      <c r="AO36" s="219">
        <f t="shared" si="11"/>
        <v>1</v>
      </c>
      <c r="AP36" s="210">
        <f t="shared" si="12"/>
        <v>0</v>
      </c>
      <c r="AQ36" s="220">
        <f t="shared" si="13"/>
        <v>0</v>
      </c>
      <c r="AS36" s="222" t="s">
        <v>533</v>
      </c>
      <c r="AT36" s="210">
        <f t="shared" si="14"/>
        <v>1</v>
      </c>
      <c r="AU36" s="210">
        <f t="shared" si="15"/>
        <v>1</v>
      </c>
      <c r="AV36" s="219">
        <f t="shared" si="21"/>
        <v>1</v>
      </c>
      <c r="AW36" s="210">
        <f t="shared" si="17"/>
        <v>0</v>
      </c>
      <c r="AX36" s="220">
        <f t="shared" si="18"/>
        <v>0</v>
      </c>
    </row>
    <row r="37" ht="60.0" customHeight="1">
      <c r="B37" s="126" t="s">
        <v>209</v>
      </c>
      <c r="C37" s="127" t="s">
        <v>330</v>
      </c>
      <c r="D37" s="127" t="s">
        <v>339</v>
      </c>
      <c r="E37" s="129" t="s">
        <v>1341</v>
      </c>
      <c r="F37" s="215">
        <f>'(B) - Detecciones - Ataques'!K29</f>
        <v>1</v>
      </c>
      <c r="G37" s="215">
        <f>'(B) - Detecciones - Ataques'!AU29</f>
        <v>0</v>
      </c>
      <c r="H37" s="216">
        <f>'(B) - Detecciones - Ataques'!AV29</f>
        <v>0</v>
      </c>
      <c r="I37" s="206">
        <f>'(B) - Detecciones - Ataques'!AC29</f>
        <v>0</v>
      </c>
      <c r="J37" s="216">
        <f>'(B) - Detecciones - Ataques'!AD29</f>
        <v>0</v>
      </c>
      <c r="K37" s="206">
        <f>'(B) - Detecciones - Ataques'!AI29</f>
        <v>0</v>
      </c>
      <c r="L37" s="216">
        <f>'(B) - Detecciones - Ataques'!AJ29</f>
        <v>0</v>
      </c>
      <c r="M37" s="206">
        <f>'(B) - Detecciones - Ataques'!AO29</f>
        <v>0</v>
      </c>
      <c r="N37" s="216">
        <f>'(B) - Detecciones - Ataques'!AP29</f>
        <v>0</v>
      </c>
      <c r="O37" s="215">
        <f>'(B) - Detecciones - Ataques'!BG29</f>
        <v>0</v>
      </c>
      <c r="P37" s="216">
        <f>'(B) - Detecciones - Ataques'!BH29</f>
        <v>0</v>
      </c>
      <c r="Q37" s="217" t="s">
        <v>13</v>
      </c>
      <c r="AB37" s="210" t="s">
        <v>70</v>
      </c>
      <c r="AC37" s="210">
        <f t="shared" ref="AC37:AC49" si="22">COUNTIFS($Q$12:$Q$137,"✔",$B$12:$B$137,AB37)+COUNTIFS($Q$12:$Q$137,"✔",$C$12:$C$137,AB37)</f>
        <v>5</v>
      </c>
      <c r="AD37" s="219">
        <f t="shared" ref="AD37:AD49" si="23">(SUMIFS($H$12:$H$137,$Q$12:$Q$137,"✔",$B$12:$B$137,$AB37)+SUMIFS($H$12:$H$137,$Q$12:$Q$137,"✔",$C$12:$C$137,$AB37))/$AC37</f>
        <v>0.213807629</v>
      </c>
      <c r="AE37" s="219">
        <f t="shared" ref="AE37:AE49" si="24">(SUMIFS($P$12:$P$137,$Q$12:$Q$137,"✔",$B$12:$B$137,$AB37)+SUMIFS($P$12:$P$137,$Q$12:$Q$137,"✔",$C$12:$C$137,$AB37))/$AC37</f>
        <v>0.003843346337</v>
      </c>
      <c r="AF37" s="233"/>
      <c r="AL37" s="222" t="s">
        <v>547</v>
      </c>
      <c r="AM37" s="210">
        <f t="shared" si="9"/>
        <v>1</v>
      </c>
      <c r="AN37" s="210">
        <f t="shared" si="10"/>
        <v>0</v>
      </c>
      <c r="AO37" s="219">
        <f t="shared" si="11"/>
        <v>0</v>
      </c>
      <c r="AP37" s="210">
        <f t="shared" si="12"/>
        <v>0</v>
      </c>
      <c r="AQ37" s="220">
        <f t="shared" si="13"/>
        <v>0</v>
      </c>
      <c r="AS37" s="222" t="s">
        <v>547</v>
      </c>
      <c r="AT37" s="210">
        <f t="shared" si="14"/>
        <v>0</v>
      </c>
      <c r="AU37" s="210">
        <f t="shared" si="15"/>
        <v>0</v>
      </c>
      <c r="AV37" s="219" t="str">
        <f t="shared" si="21"/>
        <v>-</v>
      </c>
      <c r="AW37" s="210">
        <f t="shared" si="17"/>
        <v>0</v>
      </c>
      <c r="AX37" s="220" t="str">
        <f t="shared" si="18"/>
        <v>-</v>
      </c>
    </row>
    <row r="38" ht="60.0" customHeight="1">
      <c r="B38" s="126" t="s">
        <v>209</v>
      </c>
      <c r="C38" s="127" t="s">
        <v>12</v>
      </c>
      <c r="D38" s="127" t="s">
        <v>352</v>
      </c>
      <c r="E38" s="129" t="s">
        <v>1342</v>
      </c>
      <c r="F38" s="215">
        <f>'(B) - Detecciones - Ataques'!K30</f>
        <v>1</v>
      </c>
      <c r="G38" s="215">
        <f>'(B) - Detecciones - Ataques'!AU30</f>
        <v>1</v>
      </c>
      <c r="H38" s="216">
        <f>'(B) - Detecciones - Ataques'!AV30</f>
        <v>1</v>
      </c>
      <c r="I38" s="206">
        <f>'(B) - Detecciones - Ataques'!AC30</f>
        <v>0</v>
      </c>
      <c r="J38" s="216">
        <f>'(B) - Detecciones - Ataques'!AD30</f>
        <v>0</v>
      </c>
      <c r="K38" s="206">
        <f>'(B) - Detecciones - Ataques'!AI30</f>
        <v>1</v>
      </c>
      <c r="L38" s="216">
        <f>'(B) - Detecciones - Ataques'!AJ30</f>
        <v>1</v>
      </c>
      <c r="M38" s="206">
        <f>'(B) - Detecciones - Ataques'!AO30</f>
        <v>1</v>
      </c>
      <c r="N38" s="216">
        <f>'(B) - Detecciones - Ataques'!AP30</f>
        <v>1</v>
      </c>
      <c r="O38" s="215">
        <f>'(B) - Detecciones - Ataques'!BG30</f>
        <v>1</v>
      </c>
      <c r="P38" s="216">
        <f>'(B) - Detecciones - Ataques'!BH30</f>
        <v>1</v>
      </c>
      <c r="Q38" s="217" t="s">
        <v>13</v>
      </c>
      <c r="Y38" s="234"/>
      <c r="AB38" s="210" t="s">
        <v>154</v>
      </c>
      <c r="AC38" s="210">
        <f t="shared" si="22"/>
        <v>1</v>
      </c>
      <c r="AD38" s="219">
        <f t="shared" si="23"/>
        <v>0</v>
      </c>
      <c r="AE38" s="219">
        <f t="shared" si="24"/>
        <v>1</v>
      </c>
      <c r="AF38" s="233"/>
      <c r="AL38" s="222" t="s">
        <v>554</v>
      </c>
      <c r="AM38" s="210">
        <f t="shared" si="9"/>
        <v>1</v>
      </c>
      <c r="AN38" s="210">
        <f t="shared" si="10"/>
        <v>0</v>
      </c>
      <c r="AO38" s="219">
        <f t="shared" si="11"/>
        <v>0</v>
      </c>
      <c r="AP38" s="210">
        <f t="shared" si="12"/>
        <v>0</v>
      </c>
      <c r="AQ38" s="220">
        <f t="shared" si="13"/>
        <v>0</v>
      </c>
      <c r="AS38" s="222" t="s">
        <v>554</v>
      </c>
      <c r="AT38" s="210">
        <f t="shared" si="14"/>
        <v>0</v>
      </c>
      <c r="AU38" s="210">
        <f t="shared" si="15"/>
        <v>0</v>
      </c>
      <c r="AV38" s="219" t="str">
        <f t="shared" si="21"/>
        <v>-</v>
      </c>
      <c r="AW38" s="210">
        <f t="shared" si="17"/>
        <v>0</v>
      </c>
      <c r="AX38" s="220" t="str">
        <f t="shared" si="18"/>
        <v>-</v>
      </c>
    </row>
    <row r="39" ht="60.0" customHeight="1">
      <c r="B39" s="126" t="s">
        <v>209</v>
      </c>
      <c r="C39" s="127" t="s">
        <v>12</v>
      </c>
      <c r="D39" s="127" t="s">
        <v>352</v>
      </c>
      <c r="E39" s="129" t="s">
        <v>1343</v>
      </c>
      <c r="F39" s="215">
        <f>'(B) - Detecciones - Ataques'!K31</f>
        <v>1</v>
      </c>
      <c r="G39" s="215">
        <f>'(B) - Detecciones - Ataques'!AU31</f>
        <v>1</v>
      </c>
      <c r="H39" s="216">
        <f>'(B) - Detecciones - Ataques'!AV31</f>
        <v>1</v>
      </c>
      <c r="I39" s="206">
        <f>'(B) - Detecciones - Ataques'!AC31</f>
        <v>0</v>
      </c>
      <c r="J39" s="216">
        <f>'(B) - Detecciones - Ataques'!AD31</f>
        <v>0</v>
      </c>
      <c r="K39" s="206">
        <f>'(B) - Detecciones - Ataques'!AI31</f>
        <v>0</v>
      </c>
      <c r="L39" s="216">
        <f>'(B) - Detecciones - Ataques'!AJ31</f>
        <v>0</v>
      </c>
      <c r="M39" s="206">
        <f>'(B) - Detecciones - Ataques'!AO31</f>
        <v>1</v>
      </c>
      <c r="N39" s="216">
        <f>'(B) - Detecciones - Ataques'!AP31</f>
        <v>1</v>
      </c>
      <c r="O39" s="215">
        <f>'(B) - Detecciones - Ataques'!BG31</f>
        <v>0</v>
      </c>
      <c r="P39" s="216">
        <f>'(B) - Detecciones - Ataques'!BH31</f>
        <v>0</v>
      </c>
      <c r="Q39" s="217" t="s">
        <v>13</v>
      </c>
      <c r="AB39" s="210" t="s">
        <v>208</v>
      </c>
      <c r="AC39" s="210">
        <f t="shared" si="22"/>
        <v>8</v>
      </c>
      <c r="AD39" s="219">
        <f t="shared" si="23"/>
        <v>0.375</v>
      </c>
      <c r="AE39" s="219">
        <f t="shared" si="24"/>
        <v>0.5</v>
      </c>
      <c r="AF39" s="233"/>
      <c r="AL39" s="222" t="s">
        <v>564</v>
      </c>
      <c r="AM39" s="210">
        <f t="shared" si="9"/>
        <v>1</v>
      </c>
      <c r="AN39" s="210">
        <f t="shared" si="10"/>
        <v>0</v>
      </c>
      <c r="AO39" s="219">
        <f t="shared" si="11"/>
        <v>0</v>
      </c>
      <c r="AP39" s="210">
        <f t="shared" si="12"/>
        <v>0</v>
      </c>
      <c r="AQ39" s="220">
        <f t="shared" si="13"/>
        <v>0</v>
      </c>
      <c r="AS39" s="222" t="s">
        <v>564</v>
      </c>
      <c r="AT39" s="210">
        <f t="shared" si="14"/>
        <v>0</v>
      </c>
      <c r="AU39" s="210">
        <f t="shared" si="15"/>
        <v>0</v>
      </c>
      <c r="AV39" s="219" t="str">
        <f t="shared" si="21"/>
        <v>-</v>
      </c>
      <c r="AW39" s="210">
        <f t="shared" si="17"/>
        <v>0</v>
      </c>
      <c r="AX39" s="220" t="str">
        <f t="shared" si="18"/>
        <v>-</v>
      </c>
    </row>
    <row r="40" ht="60.0" customHeight="1">
      <c r="B40" s="126" t="s">
        <v>377</v>
      </c>
      <c r="C40" s="127" t="s">
        <v>12</v>
      </c>
      <c r="D40" s="127" t="s">
        <v>378</v>
      </c>
      <c r="E40" s="129" t="s">
        <v>1344</v>
      </c>
      <c r="F40" s="215">
        <f>'(B) - Detecciones - Ataques'!K32</f>
        <v>1</v>
      </c>
      <c r="G40" s="215">
        <f>'(B) - Detecciones - Ataques'!AU32</f>
        <v>0</v>
      </c>
      <c r="H40" s="216">
        <f>'(B) - Detecciones - Ataques'!AV32</f>
        <v>0</v>
      </c>
      <c r="I40" s="206">
        <f>'(B) - Detecciones - Ataques'!AC32</f>
        <v>0</v>
      </c>
      <c r="J40" s="216">
        <f>'(B) - Detecciones - Ataques'!AD32</f>
        <v>0</v>
      </c>
      <c r="K40" s="206">
        <f>'(B) - Detecciones - Ataques'!AI32</f>
        <v>0</v>
      </c>
      <c r="L40" s="216">
        <f>'(B) - Detecciones - Ataques'!AJ32</f>
        <v>0</v>
      </c>
      <c r="M40" s="206">
        <f>'(B) - Detecciones - Ataques'!AO32</f>
        <v>0</v>
      </c>
      <c r="N40" s="216">
        <f>'(B) - Detecciones - Ataques'!AP32</f>
        <v>0</v>
      </c>
      <c r="O40" s="215">
        <f>'(B) - Detecciones - Ataques'!BG32</f>
        <v>0</v>
      </c>
      <c r="P40" s="216">
        <f>'(B) - Detecciones - Ataques'!BH32</f>
        <v>0</v>
      </c>
      <c r="Q40" s="217" t="s">
        <v>84</v>
      </c>
      <c r="AB40" s="210" t="s">
        <v>209</v>
      </c>
      <c r="AC40" s="210">
        <f t="shared" si="22"/>
        <v>5</v>
      </c>
      <c r="AD40" s="219">
        <f t="shared" si="23"/>
        <v>0.6</v>
      </c>
      <c r="AE40" s="219">
        <f t="shared" si="24"/>
        <v>0.2</v>
      </c>
      <c r="AF40" s="233"/>
      <c r="AL40" s="222" t="s">
        <v>577</v>
      </c>
      <c r="AM40" s="210">
        <f t="shared" si="9"/>
        <v>1</v>
      </c>
      <c r="AN40" s="210">
        <f t="shared" si="10"/>
        <v>1</v>
      </c>
      <c r="AO40" s="219">
        <f t="shared" si="11"/>
        <v>1</v>
      </c>
      <c r="AP40" s="210">
        <f t="shared" si="12"/>
        <v>1</v>
      </c>
      <c r="AQ40" s="220">
        <f t="shared" si="13"/>
        <v>1</v>
      </c>
      <c r="AS40" s="222" t="s">
        <v>577</v>
      </c>
      <c r="AT40" s="210">
        <f t="shared" si="14"/>
        <v>1</v>
      </c>
      <c r="AU40" s="210">
        <f t="shared" si="15"/>
        <v>1</v>
      </c>
      <c r="AV40" s="219">
        <f t="shared" si="21"/>
        <v>1</v>
      </c>
      <c r="AW40" s="210">
        <f t="shared" si="17"/>
        <v>1</v>
      </c>
      <c r="AX40" s="220">
        <f t="shared" si="18"/>
        <v>1</v>
      </c>
    </row>
    <row r="41" ht="60.0" customHeight="1">
      <c r="B41" s="126" t="s">
        <v>377</v>
      </c>
      <c r="C41" s="127" t="s">
        <v>12</v>
      </c>
      <c r="D41" s="127" t="s">
        <v>378</v>
      </c>
      <c r="E41" s="129" t="s">
        <v>389</v>
      </c>
      <c r="F41" s="215">
        <f>'(B) - Detecciones - Ataques'!K33</f>
        <v>1</v>
      </c>
      <c r="G41" s="215">
        <f>'(B) - Detecciones - Ataques'!AU33</f>
        <v>0</v>
      </c>
      <c r="H41" s="216">
        <f>'(B) - Detecciones - Ataques'!AV33</f>
        <v>0</v>
      </c>
      <c r="I41" s="206">
        <f>'(B) - Detecciones - Ataques'!AC33</f>
        <v>0</v>
      </c>
      <c r="J41" s="216">
        <f>'(B) - Detecciones - Ataques'!AD33</f>
        <v>0</v>
      </c>
      <c r="K41" s="206">
        <f>'(B) - Detecciones - Ataques'!AI33</f>
        <v>0</v>
      </c>
      <c r="L41" s="216">
        <f>'(B) - Detecciones - Ataques'!AJ33</f>
        <v>0</v>
      </c>
      <c r="M41" s="206">
        <f>'(B) - Detecciones - Ataques'!AO33</f>
        <v>0</v>
      </c>
      <c r="N41" s="216">
        <f>'(B) - Detecciones - Ataques'!AP33</f>
        <v>0</v>
      </c>
      <c r="O41" s="215">
        <f>'(B) - Detecciones - Ataques'!BG33</f>
        <v>0</v>
      </c>
      <c r="P41" s="216">
        <f>'(B) - Detecciones - Ataques'!BH33</f>
        <v>0</v>
      </c>
      <c r="Q41" s="217" t="s">
        <v>84</v>
      </c>
      <c r="AB41" s="210" t="s">
        <v>377</v>
      </c>
      <c r="AC41" s="210">
        <f t="shared" si="22"/>
        <v>7</v>
      </c>
      <c r="AD41" s="219">
        <f t="shared" si="23"/>
        <v>0.2857142857</v>
      </c>
      <c r="AE41" s="219">
        <f t="shared" si="24"/>
        <v>0</v>
      </c>
      <c r="AF41" s="233"/>
      <c r="AL41" s="222" t="s">
        <v>589</v>
      </c>
      <c r="AM41" s="210">
        <f t="shared" si="9"/>
        <v>11</v>
      </c>
      <c r="AN41" s="210">
        <f t="shared" si="10"/>
        <v>2</v>
      </c>
      <c r="AO41" s="219">
        <f t="shared" si="11"/>
        <v>0.1818181818</v>
      </c>
      <c r="AP41" s="210">
        <f t="shared" si="12"/>
        <v>1</v>
      </c>
      <c r="AQ41" s="220">
        <f t="shared" si="13"/>
        <v>0.09090909091</v>
      </c>
      <c r="AS41" s="222" t="s">
        <v>589</v>
      </c>
      <c r="AT41" s="210">
        <f t="shared" si="14"/>
        <v>9</v>
      </c>
      <c r="AU41" s="210">
        <f t="shared" si="15"/>
        <v>2</v>
      </c>
      <c r="AV41" s="219">
        <f t="shared" si="21"/>
        <v>0.2222222222</v>
      </c>
      <c r="AW41" s="210">
        <f t="shared" si="17"/>
        <v>1</v>
      </c>
      <c r="AX41" s="220">
        <f t="shared" si="18"/>
        <v>0.1111111111</v>
      </c>
    </row>
    <row r="42" ht="60.0" customHeight="1">
      <c r="B42" s="126" t="s">
        <v>377</v>
      </c>
      <c r="C42" s="127" t="s">
        <v>12</v>
      </c>
      <c r="D42" s="127" t="s">
        <v>378</v>
      </c>
      <c r="E42" s="129" t="s">
        <v>394</v>
      </c>
      <c r="F42" s="215">
        <f>'(B) - Detecciones - Ataques'!K34</f>
        <v>1</v>
      </c>
      <c r="G42" s="215">
        <f>'(B) - Detecciones - Ataques'!AU34</f>
        <v>1</v>
      </c>
      <c r="H42" s="216">
        <f>'(B) - Detecciones - Ataques'!AV34</f>
        <v>1</v>
      </c>
      <c r="I42" s="206">
        <f>'(B) - Detecciones - Ataques'!AC34</f>
        <v>0</v>
      </c>
      <c r="J42" s="216">
        <f>'(B) - Detecciones - Ataques'!AD34</f>
        <v>0</v>
      </c>
      <c r="K42" s="206">
        <f>'(B) - Detecciones - Ataques'!AI34</f>
        <v>0</v>
      </c>
      <c r="L42" s="216">
        <f>'(B) - Detecciones - Ataques'!AJ34</f>
        <v>0</v>
      </c>
      <c r="M42" s="206">
        <f>'(B) - Detecciones - Ataques'!AO34</f>
        <v>1</v>
      </c>
      <c r="N42" s="216">
        <f>'(B) - Detecciones - Ataques'!AP34</f>
        <v>1</v>
      </c>
      <c r="O42" s="215">
        <f>'(B) - Detecciones - Ataques'!BG34</f>
        <v>0</v>
      </c>
      <c r="P42" s="216">
        <f>'(B) - Detecciones - Ataques'!BH34</f>
        <v>0</v>
      </c>
      <c r="Q42" s="217" t="s">
        <v>84</v>
      </c>
      <c r="AB42" s="210" t="s">
        <v>457</v>
      </c>
      <c r="AC42" s="210">
        <f t="shared" si="22"/>
        <v>6</v>
      </c>
      <c r="AD42" s="219">
        <f t="shared" si="23"/>
        <v>0.3333333333</v>
      </c>
      <c r="AE42" s="219">
        <f t="shared" si="24"/>
        <v>0</v>
      </c>
      <c r="AF42" s="233"/>
      <c r="AL42" s="222" t="s">
        <v>666</v>
      </c>
      <c r="AM42" s="210">
        <f t="shared" si="9"/>
        <v>10</v>
      </c>
      <c r="AN42" s="210">
        <f t="shared" si="10"/>
        <v>1</v>
      </c>
      <c r="AO42" s="219">
        <f t="shared" si="11"/>
        <v>0.1</v>
      </c>
      <c r="AP42" s="210">
        <f t="shared" si="12"/>
        <v>1</v>
      </c>
      <c r="AQ42" s="220">
        <f t="shared" si="13"/>
        <v>0.1</v>
      </c>
      <c r="AS42" s="222" t="s">
        <v>666</v>
      </c>
      <c r="AT42" s="210">
        <f t="shared" si="14"/>
        <v>7</v>
      </c>
      <c r="AU42" s="210">
        <f t="shared" si="15"/>
        <v>1</v>
      </c>
      <c r="AV42" s="219">
        <f t="shared" si="21"/>
        <v>0.1428571429</v>
      </c>
      <c r="AW42" s="210">
        <f t="shared" si="17"/>
        <v>1</v>
      </c>
      <c r="AX42" s="220">
        <f t="shared" si="18"/>
        <v>0.1428571429</v>
      </c>
    </row>
    <row r="43" ht="60.0" customHeight="1">
      <c r="B43" s="126" t="s">
        <v>377</v>
      </c>
      <c r="C43" s="127" t="s">
        <v>12</v>
      </c>
      <c r="D43" s="127" t="s">
        <v>378</v>
      </c>
      <c r="E43" s="129" t="s">
        <v>401</v>
      </c>
      <c r="F43" s="215">
        <f>'(B) - Detecciones - Ataques'!K35</f>
        <v>1</v>
      </c>
      <c r="G43" s="215">
        <f>'(B) - Detecciones - Ataques'!AU35</f>
        <v>0</v>
      </c>
      <c r="H43" s="216">
        <f>'(B) - Detecciones - Ataques'!AV35</f>
        <v>0</v>
      </c>
      <c r="I43" s="206">
        <f>'(B) - Detecciones - Ataques'!AC35</f>
        <v>0</v>
      </c>
      <c r="J43" s="216">
        <f>'(B) - Detecciones - Ataques'!AD35</f>
        <v>0</v>
      </c>
      <c r="K43" s="206">
        <f>'(B) - Detecciones - Ataques'!AI35</f>
        <v>0</v>
      </c>
      <c r="L43" s="216">
        <f>'(B) - Detecciones - Ataques'!AJ35</f>
        <v>0</v>
      </c>
      <c r="M43" s="206">
        <f>'(B) - Detecciones - Ataques'!AO35</f>
        <v>0</v>
      </c>
      <c r="N43" s="216">
        <f>'(B) - Detecciones - Ataques'!AP35</f>
        <v>0</v>
      </c>
      <c r="O43" s="215">
        <f>'(B) - Detecciones - Ataques'!BG35</f>
        <v>0</v>
      </c>
      <c r="P43" s="216">
        <f>'(B) - Detecciones - Ataques'!BH35</f>
        <v>0</v>
      </c>
      <c r="Q43" s="217" t="s">
        <v>84</v>
      </c>
      <c r="AB43" s="210" t="s">
        <v>576</v>
      </c>
      <c r="AC43" s="210">
        <f t="shared" si="22"/>
        <v>17</v>
      </c>
      <c r="AD43" s="219">
        <f t="shared" si="23"/>
        <v>0.2352941176</v>
      </c>
      <c r="AE43" s="219">
        <f t="shared" si="24"/>
        <v>0.1764705882</v>
      </c>
      <c r="AF43" s="233"/>
      <c r="AL43" s="222" t="s">
        <v>731</v>
      </c>
      <c r="AM43" s="210">
        <f t="shared" si="9"/>
        <v>1</v>
      </c>
      <c r="AN43" s="210">
        <f t="shared" si="10"/>
        <v>0</v>
      </c>
      <c r="AO43" s="219">
        <f t="shared" si="11"/>
        <v>0</v>
      </c>
      <c r="AP43" s="210">
        <f t="shared" si="12"/>
        <v>0</v>
      </c>
      <c r="AQ43" s="220">
        <f t="shared" si="13"/>
        <v>0</v>
      </c>
      <c r="AS43" s="222" t="s">
        <v>731</v>
      </c>
      <c r="AT43" s="210">
        <f t="shared" si="14"/>
        <v>0</v>
      </c>
      <c r="AU43" s="210">
        <f t="shared" si="15"/>
        <v>0</v>
      </c>
      <c r="AV43" s="219" t="str">
        <f t="shared" si="21"/>
        <v>-</v>
      </c>
      <c r="AW43" s="210">
        <f t="shared" si="17"/>
        <v>0</v>
      </c>
      <c r="AX43" s="220" t="str">
        <f t="shared" si="18"/>
        <v>-</v>
      </c>
    </row>
    <row r="44" ht="60.0" customHeight="1">
      <c r="B44" s="126" t="s">
        <v>377</v>
      </c>
      <c r="C44" s="127" t="s">
        <v>12</v>
      </c>
      <c r="D44" s="127" t="s">
        <v>378</v>
      </c>
      <c r="E44" s="129" t="s">
        <v>410</v>
      </c>
      <c r="F44" s="215">
        <f>'(B) - Detecciones - Ataques'!K36</f>
        <v>1</v>
      </c>
      <c r="G44" s="215">
        <f>'(B) - Detecciones - Ataques'!AU36</f>
        <v>0</v>
      </c>
      <c r="H44" s="216">
        <f>'(B) - Detecciones - Ataques'!AV36</f>
        <v>0</v>
      </c>
      <c r="I44" s="206">
        <f>'(B) - Detecciones - Ataques'!AC36</f>
        <v>0</v>
      </c>
      <c r="J44" s="216">
        <f>'(B) - Detecciones - Ataques'!AD36</f>
        <v>0</v>
      </c>
      <c r="K44" s="206">
        <f>'(B) - Detecciones - Ataques'!AI36</f>
        <v>0</v>
      </c>
      <c r="L44" s="216">
        <f>'(B) - Detecciones - Ataques'!AJ36</f>
        <v>0</v>
      </c>
      <c r="M44" s="206">
        <f>'(B) - Detecciones - Ataques'!AO36</f>
        <v>0</v>
      </c>
      <c r="N44" s="216">
        <f>'(B) - Detecciones - Ataques'!AP36</f>
        <v>0</v>
      </c>
      <c r="O44" s="215">
        <f>'(B) - Detecciones - Ataques'!BG36</f>
        <v>0</v>
      </c>
      <c r="P44" s="216">
        <f>'(B) - Detecciones - Ataques'!BH36</f>
        <v>0</v>
      </c>
      <c r="Q44" s="217" t="s">
        <v>84</v>
      </c>
      <c r="AB44" s="210" t="s">
        <v>288</v>
      </c>
      <c r="AC44" s="210">
        <f t="shared" si="22"/>
        <v>7</v>
      </c>
      <c r="AD44" s="219">
        <f t="shared" si="23"/>
        <v>0.2857142857</v>
      </c>
      <c r="AE44" s="219">
        <f t="shared" si="24"/>
        <v>0.4285714286</v>
      </c>
      <c r="AF44" s="233"/>
      <c r="AL44" s="222" t="s">
        <v>740</v>
      </c>
      <c r="AM44" s="210">
        <f t="shared" si="9"/>
        <v>1</v>
      </c>
      <c r="AN44" s="210">
        <f t="shared" si="10"/>
        <v>0</v>
      </c>
      <c r="AO44" s="219">
        <f t="shared" si="11"/>
        <v>0</v>
      </c>
      <c r="AP44" s="210">
        <f t="shared" si="12"/>
        <v>0</v>
      </c>
      <c r="AQ44" s="220">
        <f t="shared" si="13"/>
        <v>0</v>
      </c>
      <c r="AS44" s="222" t="s">
        <v>740</v>
      </c>
      <c r="AT44" s="210">
        <f t="shared" si="14"/>
        <v>0</v>
      </c>
      <c r="AU44" s="210">
        <f t="shared" si="15"/>
        <v>0</v>
      </c>
      <c r="AV44" s="219" t="str">
        <f t="shared" si="21"/>
        <v>-</v>
      </c>
      <c r="AW44" s="210">
        <f t="shared" si="17"/>
        <v>0</v>
      </c>
      <c r="AX44" s="220" t="str">
        <f t="shared" si="18"/>
        <v>-</v>
      </c>
    </row>
    <row r="45" ht="60.0" customHeight="1">
      <c r="B45" s="126" t="s">
        <v>377</v>
      </c>
      <c r="C45" s="127" t="s">
        <v>12</v>
      </c>
      <c r="D45" s="127" t="s">
        <v>378</v>
      </c>
      <c r="E45" s="129" t="s">
        <v>420</v>
      </c>
      <c r="F45" s="215">
        <f>'(B) - Detecciones - Ataques'!K37</f>
        <v>1</v>
      </c>
      <c r="G45" s="215">
        <f>'(B) - Detecciones - Ataques'!AU37</f>
        <v>0</v>
      </c>
      <c r="H45" s="216">
        <f>'(B) - Detecciones - Ataques'!AV37</f>
        <v>0</v>
      </c>
      <c r="I45" s="206">
        <f>'(B) - Detecciones - Ataques'!AC37</f>
        <v>0</v>
      </c>
      <c r="J45" s="216">
        <f>'(B) - Detecciones - Ataques'!AD37</f>
        <v>0</v>
      </c>
      <c r="K45" s="206">
        <f>'(B) - Detecciones - Ataques'!AI37</f>
        <v>0</v>
      </c>
      <c r="L45" s="216">
        <f>'(B) - Detecciones - Ataques'!AJ37</f>
        <v>0</v>
      </c>
      <c r="M45" s="206">
        <f>'(B) - Detecciones - Ataques'!AO37</f>
        <v>0</v>
      </c>
      <c r="N45" s="216">
        <f>'(B) - Detecciones - Ataques'!AP37</f>
        <v>0</v>
      </c>
      <c r="O45" s="215">
        <f>'(B) - Detecciones - Ataques'!BG37</f>
        <v>0</v>
      </c>
      <c r="P45" s="216">
        <f>'(B) - Detecciones - Ataques'!BH37</f>
        <v>0</v>
      </c>
      <c r="Q45" s="217" t="s">
        <v>84</v>
      </c>
      <c r="AB45" s="210" t="s">
        <v>330</v>
      </c>
      <c r="AC45" s="210">
        <f t="shared" si="22"/>
        <v>6</v>
      </c>
      <c r="AD45" s="219">
        <f t="shared" si="23"/>
        <v>0.1666666667</v>
      </c>
      <c r="AE45" s="219">
        <f t="shared" si="24"/>
        <v>0</v>
      </c>
      <c r="AF45" s="233"/>
      <c r="AL45" s="222" t="s">
        <v>748</v>
      </c>
      <c r="AM45" s="210">
        <f t="shared" si="9"/>
        <v>1</v>
      </c>
      <c r="AN45" s="210">
        <f t="shared" si="10"/>
        <v>0</v>
      </c>
      <c r="AO45" s="219">
        <f t="shared" si="11"/>
        <v>0</v>
      </c>
      <c r="AP45" s="210">
        <f t="shared" si="12"/>
        <v>1</v>
      </c>
      <c r="AQ45" s="220">
        <f t="shared" si="13"/>
        <v>1</v>
      </c>
      <c r="AS45" s="222" t="s">
        <v>748</v>
      </c>
      <c r="AT45" s="210">
        <f t="shared" si="14"/>
        <v>1</v>
      </c>
      <c r="AU45" s="210">
        <f t="shared" si="15"/>
        <v>0</v>
      </c>
      <c r="AV45" s="219">
        <f t="shared" si="21"/>
        <v>0</v>
      </c>
      <c r="AW45" s="210">
        <f t="shared" si="17"/>
        <v>1</v>
      </c>
      <c r="AX45" s="220">
        <f t="shared" si="18"/>
        <v>1</v>
      </c>
    </row>
    <row r="46" ht="60.0" customHeight="1">
      <c r="B46" s="126" t="s">
        <v>377</v>
      </c>
      <c r="C46" s="127" t="s">
        <v>12</v>
      </c>
      <c r="D46" s="127" t="s">
        <v>378</v>
      </c>
      <c r="E46" s="129" t="s">
        <v>425</v>
      </c>
      <c r="F46" s="215">
        <f>'(B) - Detecciones - Ataques'!K38</f>
        <v>1</v>
      </c>
      <c r="G46" s="215">
        <f>'(B) - Detecciones - Ataques'!AU38</f>
        <v>0</v>
      </c>
      <c r="H46" s="216">
        <f>'(B) - Detecciones - Ataques'!AV38</f>
        <v>0</v>
      </c>
      <c r="I46" s="206">
        <f>'(B) - Detecciones - Ataques'!AC38</f>
        <v>0</v>
      </c>
      <c r="J46" s="216">
        <f>'(B) - Detecciones - Ataques'!AD38</f>
        <v>0</v>
      </c>
      <c r="K46" s="206">
        <f>'(B) - Detecciones - Ataques'!AI38</f>
        <v>0</v>
      </c>
      <c r="L46" s="216">
        <f>'(B) - Detecciones - Ataques'!AJ38</f>
        <v>0</v>
      </c>
      <c r="M46" s="206">
        <f>'(B) - Detecciones - Ataques'!AO38</f>
        <v>0</v>
      </c>
      <c r="N46" s="216">
        <f>'(B) - Detecciones - Ataques'!AP38</f>
        <v>0</v>
      </c>
      <c r="O46" s="215">
        <f>'(B) - Detecciones - Ataques'!BG38</f>
        <v>0</v>
      </c>
      <c r="P46" s="216">
        <f>'(B) - Detecciones - Ataques'!BH38</f>
        <v>0</v>
      </c>
      <c r="Q46" s="217" t="s">
        <v>84</v>
      </c>
      <c r="AB46" s="210" t="s">
        <v>993</v>
      </c>
      <c r="AC46" s="210">
        <f t="shared" si="22"/>
        <v>4</v>
      </c>
      <c r="AD46" s="219">
        <f t="shared" si="23"/>
        <v>0.75</v>
      </c>
      <c r="AE46" s="219">
        <f t="shared" si="24"/>
        <v>0.75</v>
      </c>
      <c r="AF46" s="233"/>
      <c r="AG46" s="1" t="s">
        <v>28</v>
      </c>
      <c r="AL46" s="222" t="s">
        <v>760</v>
      </c>
      <c r="AM46" s="210">
        <f t="shared" si="9"/>
        <v>1</v>
      </c>
      <c r="AN46" s="210">
        <f t="shared" si="10"/>
        <v>0</v>
      </c>
      <c r="AO46" s="219">
        <f t="shared" si="11"/>
        <v>0</v>
      </c>
      <c r="AP46" s="210">
        <f t="shared" si="12"/>
        <v>0</v>
      </c>
      <c r="AQ46" s="220">
        <f t="shared" si="13"/>
        <v>0</v>
      </c>
      <c r="AS46" s="222" t="s">
        <v>760</v>
      </c>
      <c r="AT46" s="210">
        <f t="shared" si="14"/>
        <v>0</v>
      </c>
      <c r="AU46" s="210">
        <f t="shared" si="15"/>
        <v>0</v>
      </c>
      <c r="AV46" s="219" t="str">
        <f t="shared" si="21"/>
        <v>-</v>
      </c>
      <c r="AW46" s="210">
        <f t="shared" si="17"/>
        <v>0</v>
      </c>
      <c r="AX46" s="220" t="str">
        <f t="shared" si="18"/>
        <v>-</v>
      </c>
    </row>
    <row r="47" ht="60.0" customHeight="1">
      <c r="B47" s="126" t="s">
        <v>377</v>
      </c>
      <c r="C47" s="127" t="s">
        <v>429</v>
      </c>
      <c r="D47" s="127" t="s">
        <v>430</v>
      </c>
      <c r="E47" s="129" t="s">
        <v>433</v>
      </c>
      <c r="F47" s="215">
        <f>'(B) - Detecciones - Ataques'!K39</f>
        <v>1</v>
      </c>
      <c r="G47" s="215">
        <f>'(B) - Detecciones - Ataques'!AU39</f>
        <v>0</v>
      </c>
      <c r="H47" s="216">
        <f>'(B) - Detecciones - Ataques'!AV39</f>
        <v>0</v>
      </c>
      <c r="I47" s="206">
        <f>'(B) - Detecciones - Ataques'!AC39</f>
        <v>0</v>
      </c>
      <c r="J47" s="216">
        <f>'(B) - Detecciones - Ataques'!AD39</f>
        <v>0</v>
      </c>
      <c r="K47" s="206">
        <f>'(B) - Detecciones - Ataques'!AI39</f>
        <v>0</v>
      </c>
      <c r="L47" s="216">
        <f>'(B) - Detecciones - Ataques'!AJ39</f>
        <v>0</v>
      </c>
      <c r="M47" s="206">
        <f>'(B) - Detecciones - Ataques'!AO39</f>
        <v>0</v>
      </c>
      <c r="N47" s="216">
        <f>'(B) - Detecciones - Ataques'!AP39</f>
        <v>0</v>
      </c>
      <c r="O47" s="215">
        <f>'(B) - Detecciones - Ataques'!BG39</f>
        <v>0</v>
      </c>
      <c r="P47" s="216">
        <f>'(B) - Detecciones - Ataques'!BH39</f>
        <v>0</v>
      </c>
      <c r="Q47" s="217" t="s">
        <v>84</v>
      </c>
      <c r="AB47" s="210" t="s">
        <v>429</v>
      </c>
      <c r="AC47" s="210">
        <f t="shared" si="22"/>
        <v>6</v>
      </c>
      <c r="AD47" s="219">
        <f t="shared" si="23"/>
        <v>0.1760701569</v>
      </c>
      <c r="AE47" s="219">
        <f t="shared" si="24"/>
        <v>0.1732058131</v>
      </c>
      <c r="AF47" s="233"/>
      <c r="AL47" s="222" t="s">
        <v>773</v>
      </c>
      <c r="AM47" s="210">
        <f t="shared" si="9"/>
        <v>1</v>
      </c>
      <c r="AN47" s="210">
        <f t="shared" si="10"/>
        <v>1</v>
      </c>
      <c r="AO47" s="219">
        <f t="shared" si="11"/>
        <v>1</v>
      </c>
      <c r="AP47" s="210">
        <f t="shared" si="12"/>
        <v>1</v>
      </c>
      <c r="AQ47" s="220">
        <f t="shared" si="13"/>
        <v>1</v>
      </c>
      <c r="AS47" s="222" t="s">
        <v>773</v>
      </c>
      <c r="AT47" s="210">
        <f t="shared" si="14"/>
        <v>1</v>
      </c>
      <c r="AU47" s="210">
        <f t="shared" si="15"/>
        <v>1</v>
      </c>
      <c r="AV47" s="219">
        <f t="shared" si="21"/>
        <v>1</v>
      </c>
      <c r="AW47" s="210">
        <f t="shared" si="17"/>
        <v>1</v>
      </c>
      <c r="AX47" s="220">
        <f t="shared" si="18"/>
        <v>1</v>
      </c>
    </row>
    <row r="48" ht="60.0" customHeight="1">
      <c r="B48" s="126" t="s">
        <v>438</v>
      </c>
      <c r="C48" s="127" t="s">
        <v>429</v>
      </c>
      <c r="D48" s="127" t="s">
        <v>430</v>
      </c>
      <c r="E48" s="129" t="s">
        <v>440</v>
      </c>
      <c r="F48" s="215">
        <f>'(B) - Detecciones - Ataques'!K40</f>
        <v>1</v>
      </c>
      <c r="G48" s="215">
        <f>'(B) - Detecciones - Ataques'!AU40</f>
        <v>0</v>
      </c>
      <c r="H48" s="216">
        <f>'(B) - Detecciones - Ataques'!AV40</f>
        <v>0</v>
      </c>
      <c r="I48" s="206">
        <f>'(B) - Detecciones - Ataques'!AC40</f>
        <v>0</v>
      </c>
      <c r="J48" s="216">
        <f>'(B) - Detecciones - Ataques'!AD40</f>
        <v>0</v>
      </c>
      <c r="K48" s="206">
        <f>'(B) - Detecciones - Ataques'!AI40</f>
        <v>0</v>
      </c>
      <c r="L48" s="216">
        <f>'(B) - Detecciones - Ataques'!AJ40</f>
        <v>0</v>
      </c>
      <c r="M48" s="206">
        <f>'(B) - Detecciones - Ataques'!AO40</f>
        <v>0</v>
      </c>
      <c r="N48" s="216">
        <f>'(B) - Detecciones - Ataques'!AP40</f>
        <v>0</v>
      </c>
      <c r="O48" s="215">
        <f>'(B) - Detecciones - Ataques'!BG40</f>
        <v>0</v>
      </c>
      <c r="P48" s="216">
        <f>'(B) - Detecciones - Ataques'!BH40</f>
        <v>0</v>
      </c>
      <c r="Q48" s="217" t="s">
        <v>84</v>
      </c>
      <c r="AB48" s="210" t="s">
        <v>1119</v>
      </c>
      <c r="AC48" s="210">
        <f t="shared" si="22"/>
        <v>2</v>
      </c>
      <c r="AD48" s="219">
        <f t="shared" si="23"/>
        <v>0.5</v>
      </c>
      <c r="AE48" s="219">
        <f t="shared" si="24"/>
        <v>0</v>
      </c>
      <c r="AF48" s="233"/>
      <c r="AL48" s="222" t="s">
        <v>786</v>
      </c>
      <c r="AM48" s="210">
        <f t="shared" si="9"/>
        <v>1</v>
      </c>
      <c r="AN48" s="210">
        <f t="shared" si="10"/>
        <v>0</v>
      </c>
      <c r="AO48" s="219">
        <f t="shared" si="11"/>
        <v>0</v>
      </c>
      <c r="AP48" s="210">
        <f t="shared" si="12"/>
        <v>0</v>
      </c>
      <c r="AQ48" s="220">
        <f t="shared" si="13"/>
        <v>0</v>
      </c>
      <c r="AS48" s="222" t="s">
        <v>786</v>
      </c>
      <c r="AT48" s="210">
        <f t="shared" si="14"/>
        <v>0</v>
      </c>
      <c r="AU48" s="210">
        <f t="shared" si="15"/>
        <v>0</v>
      </c>
      <c r="AV48" s="219" t="str">
        <f t="shared" si="21"/>
        <v>-</v>
      </c>
      <c r="AW48" s="210">
        <f t="shared" si="17"/>
        <v>0</v>
      </c>
      <c r="AX48" s="220" t="str">
        <f t="shared" si="18"/>
        <v>-</v>
      </c>
    </row>
    <row r="49" ht="60.0" customHeight="1">
      <c r="B49" s="126" t="s">
        <v>377</v>
      </c>
      <c r="C49" s="127" t="s">
        <v>429</v>
      </c>
      <c r="D49" s="127" t="s">
        <v>430</v>
      </c>
      <c r="E49" s="129" t="s">
        <v>445</v>
      </c>
      <c r="F49" s="215">
        <f>'(B) - Detecciones - Ataques'!K41</f>
        <v>1</v>
      </c>
      <c r="G49" s="215">
        <f>'(B) - Detecciones - Ataques'!AU41</f>
        <v>0</v>
      </c>
      <c r="H49" s="216">
        <f>'(B) - Detecciones - Ataques'!AV41</f>
        <v>0</v>
      </c>
      <c r="I49" s="206">
        <f>'(B) - Detecciones - Ataques'!AC41</f>
        <v>0</v>
      </c>
      <c r="J49" s="216">
        <f>'(B) - Detecciones - Ataques'!AD41</f>
        <v>0</v>
      </c>
      <c r="K49" s="206">
        <f>'(B) - Detecciones - Ataques'!AI41</f>
        <v>0</v>
      </c>
      <c r="L49" s="216">
        <f>'(B) - Detecciones - Ataques'!AJ41</f>
        <v>0</v>
      </c>
      <c r="M49" s="206">
        <f>'(B) - Detecciones - Ataques'!AO41</f>
        <v>0</v>
      </c>
      <c r="N49" s="216">
        <f>'(B) - Detecciones - Ataques'!AP41</f>
        <v>0</v>
      </c>
      <c r="O49" s="215">
        <f>'(B) - Detecciones - Ataques'!BG41</f>
        <v>0</v>
      </c>
      <c r="P49" s="216">
        <f>'(B) - Detecciones - Ataques'!BH41</f>
        <v>0</v>
      </c>
      <c r="Q49" s="217" t="s">
        <v>84</v>
      </c>
      <c r="AB49" s="210" t="s">
        <v>1213</v>
      </c>
      <c r="AC49" s="210">
        <f t="shared" si="22"/>
        <v>2</v>
      </c>
      <c r="AD49" s="219">
        <f t="shared" si="23"/>
        <v>1</v>
      </c>
      <c r="AE49" s="219">
        <f t="shared" si="24"/>
        <v>0</v>
      </c>
      <c r="AF49" s="233"/>
      <c r="AL49" s="222" t="s">
        <v>799</v>
      </c>
      <c r="AM49" s="210">
        <f t="shared" si="9"/>
        <v>1</v>
      </c>
      <c r="AN49" s="210">
        <f t="shared" si="10"/>
        <v>0</v>
      </c>
      <c r="AO49" s="219">
        <f t="shared" si="11"/>
        <v>0</v>
      </c>
      <c r="AP49" s="210">
        <f t="shared" si="12"/>
        <v>0</v>
      </c>
      <c r="AQ49" s="220">
        <f t="shared" si="13"/>
        <v>0</v>
      </c>
      <c r="AS49" s="222" t="s">
        <v>799</v>
      </c>
      <c r="AT49" s="210">
        <f t="shared" si="14"/>
        <v>0</v>
      </c>
      <c r="AU49" s="210">
        <f t="shared" si="15"/>
        <v>0</v>
      </c>
      <c r="AV49" s="219" t="str">
        <f t="shared" si="21"/>
        <v>-</v>
      </c>
      <c r="AW49" s="210">
        <f t="shared" si="17"/>
        <v>0</v>
      </c>
      <c r="AX49" s="220" t="str">
        <f t="shared" si="18"/>
        <v>-</v>
      </c>
    </row>
    <row r="50" ht="60.0" customHeight="1">
      <c r="B50" s="126" t="s">
        <v>377</v>
      </c>
      <c r="C50" s="127" t="s">
        <v>429</v>
      </c>
      <c r="D50" s="127" t="s">
        <v>430</v>
      </c>
      <c r="E50" s="129" t="s">
        <v>450</v>
      </c>
      <c r="F50" s="215">
        <f>'(B) - Detecciones - Ataques'!K42</f>
        <v>1</v>
      </c>
      <c r="G50" s="215">
        <f>'(B) - Detecciones - Ataques'!AU42</f>
        <v>0</v>
      </c>
      <c r="H50" s="216">
        <f>'(B) - Detecciones - Ataques'!AV42</f>
        <v>0</v>
      </c>
      <c r="I50" s="206">
        <f>'(B) - Detecciones - Ataques'!AC42</f>
        <v>0</v>
      </c>
      <c r="J50" s="216">
        <f>'(B) - Detecciones - Ataques'!AD42</f>
        <v>0</v>
      </c>
      <c r="K50" s="206">
        <f>'(B) - Detecciones - Ataques'!AI42</f>
        <v>0</v>
      </c>
      <c r="L50" s="216">
        <f>'(B) - Detecciones - Ataques'!AJ42</f>
        <v>0</v>
      </c>
      <c r="M50" s="206">
        <f>'(B) - Detecciones - Ataques'!AO42</f>
        <v>0</v>
      </c>
      <c r="N50" s="216">
        <f>'(B) - Detecciones - Ataques'!AP42</f>
        <v>0</v>
      </c>
      <c r="O50" s="215">
        <f>'(B) - Detecciones - Ataques'!BG42</f>
        <v>0</v>
      </c>
      <c r="P50" s="216">
        <f>'(B) - Detecciones - Ataques'!BH42</f>
        <v>0</v>
      </c>
      <c r="Q50" s="217" t="s">
        <v>84</v>
      </c>
      <c r="AL50" s="222" t="s">
        <v>812</v>
      </c>
      <c r="AM50" s="210">
        <f t="shared" si="9"/>
        <v>2</v>
      </c>
      <c r="AN50" s="210">
        <f t="shared" si="10"/>
        <v>0</v>
      </c>
      <c r="AO50" s="219">
        <f t="shared" si="11"/>
        <v>0</v>
      </c>
      <c r="AP50" s="210">
        <f t="shared" si="12"/>
        <v>1</v>
      </c>
      <c r="AQ50" s="220">
        <f t="shared" si="13"/>
        <v>0.5</v>
      </c>
      <c r="AS50" s="222" t="s">
        <v>812</v>
      </c>
      <c r="AT50" s="210">
        <f t="shared" si="14"/>
        <v>1</v>
      </c>
      <c r="AU50" s="210">
        <f t="shared" si="15"/>
        <v>0</v>
      </c>
      <c r="AV50" s="219">
        <f t="shared" si="21"/>
        <v>0</v>
      </c>
      <c r="AW50" s="210">
        <f t="shared" si="17"/>
        <v>0</v>
      </c>
      <c r="AX50" s="220">
        <f t="shared" si="18"/>
        <v>0</v>
      </c>
    </row>
    <row r="51" ht="60.0" customHeight="1">
      <c r="B51" s="126" t="s">
        <v>377</v>
      </c>
      <c r="C51" s="127" t="s">
        <v>457</v>
      </c>
      <c r="D51" s="127" t="s">
        <v>458</v>
      </c>
      <c r="E51" s="129" t="s">
        <v>464</v>
      </c>
      <c r="F51" s="215">
        <f>'(B) - Detecciones - Ataques'!K43</f>
        <v>1</v>
      </c>
      <c r="G51" s="215">
        <f>'(B) - Detecciones - Ataques'!AU43</f>
        <v>0</v>
      </c>
      <c r="H51" s="216">
        <f>'(B) - Detecciones - Ataques'!AV43</f>
        <v>0</v>
      </c>
      <c r="I51" s="206">
        <f>'(B) - Detecciones - Ataques'!AC43</f>
        <v>0</v>
      </c>
      <c r="J51" s="216">
        <f>'(B) - Detecciones - Ataques'!AD43</f>
        <v>0</v>
      </c>
      <c r="K51" s="206">
        <f>'(B) - Detecciones - Ataques'!AI43</f>
        <v>0</v>
      </c>
      <c r="L51" s="216">
        <f>'(B) - Detecciones - Ataques'!AJ43</f>
        <v>0</v>
      </c>
      <c r="M51" s="206">
        <f>'(B) - Detecciones - Ataques'!AO43</f>
        <v>0</v>
      </c>
      <c r="N51" s="216">
        <f>'(B) - Detecciones - Ataques'!AP43</f>
        <v>0</v>
      </c>
      <c r="O51" s="215">
        <f>'(B) - Detecciones - Ataques'!BG43</f>
        <v>0</v>
      </c>
      <c r="P51" s="216">
        <f>'(B) - Detecciones - Ataques'!BH43</f>
        <v>0</v>
      </c>
      <c r="Q51" s="217" t="s">
        <v>84</v>
      </c>
      <c r="AL51" s="222" t="s">
        <v>834</v>
      </c>
      <c r="AM51" s="210">
        <f t="shared" si="9"/>
        <v>1</v>
      </c>
      <c r="AN51" s="210">
        <f t="shared" si="10"/>
        <v>1</v>
      </c>
      <c r="AO51" s="219">
        <f t="shared" si="11"/>
        <v>1</v>
      </c>
      <c r="AP51" s="210">
        <f t="shared" si="12"/>
        <v>0</v>
      </c>
      <c r="AQ51" s="220">
        <f t="shared" si="13"/>
        <v>0</v>
      </c>
      <c r="AS51" s="222" t="s">
        <v>834</v>
      </c>
      <c r="AT51" s="210">
        <f t="shared" si="14"/>
        <v>1</v>
      </c>
      <c r="AU51" s="210">
        <f t="shared" si="15"/>
        <v>1</v>
      </c>
      <c r="AV51" s="219">
        <f t="shared" si="21"/>
        <v>1</v>
      </c>
      <c r="AW51" s="210">
        <f t="shared" si="17"/>
        <v>0</v>
      </c>
      <c r="AX51" s="220">
        <f t="shared" si="18"/>
        <v>0</v>
      </c>
    </row>
    <row r="52" ht="60.0" customHeight="1">
      <c r="B52" s="126" t="s">
        <v>377</v>
      </c>
      <c r="C52" s="127" t="s">
        <v>457</v>
      </c>
      <c r="D52" s="127" t="s">
        <v>458</v>
      </c>
      <c r="E52" s="129" t="s">
        <v>469</v>
      </c>
      <c r="F52" s="215">
        <f>'(B) - Detecciones - Ataques'!K44</f>
        <v>1</v>
      </c>
      <c r="G52" s="215">
        <f>'(B) - Detecciones - Ataques'!AU44</f>
        <v>0</v>
      </c>
      <c r="H52" s="216">
        <f>'(B) - Detecciones - Ataques'!AV44</f>
        <v>0</v>
      </c>
      <c r="I52" s="206">
        <f>'(B) - Detecciones - Ataques'!AC44</f>
        <v>0</v>
      </c>
      <c r="J52" s="216">
        <f>'(B) - Detecciones - Ataques'!AD44</f>
        <v>0</v>
      </c>
      <c r="K52" s="206">
        <f>'(B) - Detecciones - Ataques'!AI44</f>
        <v>0</v>
      </c>
      <c r="L52" s="216">
        <f>'(B) - Detecciones - Ataques'!AJ44</f>
        <v>0</v>
      </c>
      <c r="M52" s="206">
        <f>'(B) - Detecciones - Ataques'!AO44</f>
        <v>0</v>
      </c>
      <c r="N52" s="216">
        <f>'(B) - Detecciones - Ataques'!AP44</f>
        <v>0</v>
      </c>
      <c r="O52" s="215">
        <f>'(B) - Detecciones - Ataques'!BG44</f>
        <v>0</v>
      </c>
      <c r="P52" s="216">
        <f>'(B) - Detecciones - Ataques'!BH44</f>
        <v>0</v>
      </c>
      <c r="Q52" s="217" t="s">
        <v>84</v>
      </c>
      <c r="AL52" s="222" t="s">
        <v>843</v>
      </c>
      <c r="AM52" s="210">
        <f t="shared" si="9"/>
        <v>1</v>
      </c>
      <c r="AN52" s="210">
        <f t="shared" si="10"/>
        <v>0</v>
      </c>
      <c r="AO52" s="219">
        <f t="shared" si="11"/>
        <v>0</v>
      </c>
      <c r="AP52" s="210">
        <f t="shared" si="12"/>
        <v>0</v>
      </c>
      <c r="AQ52" s="220">
        <f t="shared" si="13"/>
        <v>0</v>
      </c>
      <c r="AS52" s="222" t="s">
        <v>843</v>
      </c>
      <c r="AT52" s="210">
        <f t="shared" si="14"/>
        <v>0</v>
      </c>
      <c r="AU52" s="210">
        <f t="shared" si="15"/>
        <v>0</v>
      </c>
      <c r="AV52" s="219" t="str">
        <f t="shared" si="21"/>
        <v>-</v>
      </c>
      <c r="AW52" s="210">
        <f t="shared" si="17"/>
        <v>0</v>
      </c>
      <c r="AX52" s="220" t="str">
        <f t="shared" si="18"/>
        <v>-</v>
      </c>
    </row>
    <row r="53" ht="60.0" customHeight="1">
      <c r="B53" s="126" t="s">
        <v>377</v>
      </c>
      <c r="C53" s="127" t="s">
        <v>457</v>
      </c>
      <c r="D53" s="127" t="s">
        <v>458</v>
      </c>
      <c r="E53" s="129" t="s">
        <v>476</v>
      </c>
      <c r="F53" s="215">
        <f>'(B) - Detecciones - Ataques'!K45</f>
        <v>1</v>
      </c>
      <c r="G53" s="215">
        <f>'(B) - Detecciones - Ataques'!AU45</f>
        <v>0</v>
      </c>
      <c r="H53" s="216">
        <f>'(B) - Detecciones - Ataques'!AV45</f>
        <v>0</v>
      </c>
      <c r="I53" s="206">
        <f>'(B) - Detecciones - Ataques'!AC45</f>
        <v>0</v>
      </c>
      <c r="J53" s="216">
        <f>'(B) - Detecciones - Ataques'!AD45</f>
        <v>0</v>
      </c>
      <c r="K53" s="206">
        <f>'(B) - Detecciones - Ataques'!AI45</f>
        <v>0</v>
      </c>
      <c r="L53" s="216">
        <f>'(B) - Detecciones - Ataques'!AJ45</f>
        <v>0</v>
      </c>
      <c r="M53" s="206">
        <f>'(B) - Detecciones - Ataques'!AO45</f>
        <v>0</v>
      </c>
      <c r="N53" s="216">
        <f>'(B) - Detecciones - Ataques'!AP45</f>
        <v>0</v>
      </c>
      <c r="O53" s="215">
        <f>'(B) - Detecciones - Ataques'!BG45</f>
        <v>0</v>
      </c>
      <c r="P53" s="216">
        <f>'(B) - Detecciones - Ataques'!BH45</f>
        <v>0</v>
      </c>
      <c r="Q53" s="217" t="s">
        <v>13</v>
      </c>
      <c r="AL53" s="222" t="s">
        <v>853</v>
      </c>
      <c r="AM53" s="210">
        <f t="shared" si="9"/>
        <v>1</v>
      </c>
      <c r="AN53" s="210">
        <f t="shared" si="10"/>
        <v>0</v>
      </c>
      <c r="AO53" s="219">
        <f t="shared" si="11"/>
        <v>0</v>
      </c>
      <c r="AP53" s="210">
        <f t="shared" si="12"/>
        <v>0</v>
      </c>
      <c r="AQ53" s="220">
        <f t="shared" si="13"/>
        <v>0</v>
      </c>
      <c r="AS53" s="222" t="s">
        <v>853</v>
      </c>
      <c r="AT53" s="210">
        <f t="shared" si="14"/>
        <v>0</v>
      </c>
      <c r="AU53" s="210">
        <f t="shared" si="15"/>
        <v>0</v>
      </c>
      <c r="AV53" s="219" t="str">
        <f t="shared" si="21"/>
        <v>-</v>
      </c>
      <c r="AW53" s="210">
        <f t="shared" si="17"/>
        <v>0</v>
      </c>
      <c r="AX53" s="220" t="str">
        <f t="shared" si="18"/>
        <v>-</v>
      </c>
    </row>
    <row r="54" ht="60.0" customHeight="1">
      <c r="B54" s="126" t="s">
        <v>377</v>
      </c>
      <c r="C54" s="127" t="s">
        <v>457</v>
      </c>
      <c r="D54" s="127" t="s">
        <v>458</v>
      </c>
      <c r="E54" s="129" t="s">
        <v>484</v>
      </c>
      <c r="F54" s="215">
        <f>'(B) - Detecciones - Ataques'!K46</f>
        <v>1</v>
      </c>
      <c r="G54" s="215">
        <f>'(B) - Detecciones - Ataques'!AU46</f>
        <v>0</v>
      </c>
      <c r="H54" s="216">
        <f>'(B) - Detecciones - Ataques'!AV46</f>
        <v>0</v>
      </c>
      <c r="I54" s="206">
        <f>'(B) - Detecciones - Ataques'!AC46</f>
        <v>0</v>
      </c>
      <c r="J54" s="216">
        <f>'(B) - Detecciones - Ataques'!AD46</f>
        <v>0</v>
      </c>
      <c r="K54" s="206">
        <f>'(B) - Detecciones - Ataques'!AI46</f>
        <v>0</v>
      </c>
      <c r="L54" s="216">
        <f>'(B) - Detecciones - Ataques'!AJ46</f>
        <v>0</v>
      </c>
      <c r="M54" s="206">
        <f>'(B) - Detecciones - Ataques'!AO46</f>
        <v>0</v>
      </c>
      <c r="N54" s="216">
        <f>'(B) - Detecciones - Ataques'!AP46</f>
        <v>0</v>
      </c>
      <c r="O54" s="215">
        <f>'(B) - Detecciones - Ataques'!BG46</f>
        <v>0</v>
      </c>
      <c r="P54" s="216">
        <f>'(B) - Detecciones - Ataques'!BH46</f>
        <v>0</v>
      </c>
      <c r="Q54" s="217" t="s">
        <v>13</v>
      </c>
      <c r="AL54" s="222" t="s">
        <v>861</v>
      </c>
      <c r="AM54" s="210">
        <f t="shared" si="9"/>
        <v>1</v>
      </c>
      <c r="AN54" s="210">
        <f t="shared" si="10"/>
        <v>0</v>
      </c>
      <c r="AO54" s="219">
        <f t="shared" si="11"/>
        <v>0</v>
      </c>
      <c r="AP54" s="210">
        <f t="shared" si="12"/>
        <v>0</v>
      </c>
      <c r="AQ54" s="220">
        <f t="shared" si="13"/>
        <v>0</v>
      </c>
      <c r="AS54" s="222" t="s">
        <v>861</v>
      </c>
      <c r="AT54" s="210">
        <f t="shared" si="14"/>
        <v>0</v>
      </c>
      <c r="AU54" s="210">
        <f t="shared" si="15"/>
        <v>0</v>
      </c>
      <c r="AV54" s="219" t="str">
        <f t="shared" si="21"/>
        <v>-</v>
      </c>
      <c r="AW54" s="210">
        <f t="shared" si="17"/>
        <v>0</v>
      </c>
      <c r="AX54" s="220" t="str">
        <f t="shared" si="18"/>
        <v>-</v>
      </c>
    </row>
    <row r="55" ht="60.0" customHeight="1">
      <c r="B55" s="126" t="s">
        <v>377</v>
      </c>
      <c r="C55" s="127" t="s">
        <v>457</v>
      </c>
      <c r="D55" s="127" t="s">
        <v>458</v>
      </c>
      <c r="E55" s="129" t="s">
        <v>491</v>
      </c>
      <c r="F55" s="215">
        <f>'(B) - Detecciones - Ataques'!K47</f>
        <v>1</v>
      </c>
      <c r="G55" s="215">
        <f>'(B) - Detecciones - Ataques'!AU47</f>
        <v>0</v>
      </c>
      <c r="H55" s="216">
        <f>'(B) - Detecciones - Ataques'!AV47</f>
        <v>0</v>
      </c>
      <c r="I55" s="206">
        <f>'(B) - Detecciones - Ataques'!AC47</f>
        <v>0</v>
      </c>
      <c r="J55" s="216">
        <f>'(B) - Detecciones - Ataques'!AD47</f>
        <v>0</v>
      </c>
      <c r="K55" s="206">
        <f>'(B) - Detecciones - Ataques'!AI47</f>
        <v>0</v>
      </c>
      <c r="L55" s="216">
        <f>'(B) - Detecciones - Ataques'!AJ47</f>
        <v>0</v>
      </c>
      <c r="M55" s="206">
        <f>'(B) - Detecciones - Ataques'!AO47</f>
        <v>0</v>
      </c>
      <c r="N55" s="216">
        <f>'(B) - Detecciones - Ataques'!AP47</f>
        <v>0</v>
      </c>
      <c r="O55" s="215">
        <f>'(B) - Detecciones - Ataques'!BG47</f>
        <v>0</v>
      </c>
      <c r="P55" s="216">
        <f>'(B) - Detecciones - Ataques'!BH47</f>
        <v>0</v>
      </c>
      <c r="Q55" s="217" t="s">
        <v>13</v>
      </c>
      <c r="AL55" s="222" t="s">
        <v>875</v>
      </c>
      <c r="AM55" s="210">
        <f t="shared" si="9"/>
        <v>1</v>
      </c>
      <c r="AN55" s="210">
        <f t="shared" si="10"/>
        <v>0</v>
      </c>
      <c r="AO55" s="219">
        <f t="shared" si="11"/>
        <v>0</v>
      </c>
      <c r="AP55" s="210">
        <f t="shared" si="12"/>
        <v>1</v>
      </c>
      <c r="AQ55" s="220">
        <f t="shared" si="13"/>
        <v>1</v>
      </c>
      <c r="AS55" s="222" t="s">
        <v>875</v>
      </c>
      <c r="AT55" s="210">
        <f t="shared" si="14"/>
        <v>1</v>
      </c>
      <c r="AU55" s="210">
        <f t="shared" si="15"/>
        <v>0</v>
      </c>
      <c r="AV55" s="219">
        <f t="shared" si="21"/>
        <v>0</v>
      </c>
      <c r="AW55" s="210">
        <f t="shared" si="17"/>
        <v>1</v>
      </c>
      <c r="AX55" s="220">
        <f t="shared" si="18"/>
        <v>1</v>
      </c>
    </row>
    <row r="56" ht="60.0" customHeight="1">
      <c r="B56" s="126" t="s">
        <v>377</v>
      </c>
      <c r="C56" s="127" t="s">
        <v>457</v>
      </c>
      <c r="D56" s="127" t="s">
        <v>458</v>
      </c>
      <c r="E56" s="129" t="s">
        <v>496</v>
      </c>
      <c r="F56" s="215">
        <f>'(B) - Detecciones - Ataques'!K48</f>
        <v>1</v>
      </c>
      <c r="G56" s="215">
        <f>'(B) - Detecciones - Ataques'!AU48</f>
        <v>0</v>
      </c>
      <c r="H56" s="216">
        <f>'(B) - Detecciones - Ataques'!AV48</f>
        <v>0</v>
      </c>
      <c r="I56" s="206">
        <f>'(B) - Detecciones - Ataques'!AC48</f>
        <v>0</v>
      </c>
      <c r="J56" s="216">
        <f>'(B) - Detecciones - Ataques'!AD48</f>
        <v>0</v>
      </c>
      <c r="K56" s="206">
        <f>'(B) - Detecciones - Ataques'!AI48</f>
        <v>0</v>
      </c>
      <c r="L56" s="216">
        <f>'(B) - Detecciones - Ataques'!AJ48</f>
        <v>0</v>
      </c>
      <c r="M56" s="206">
        <f>'(B) - Detecciones - Ataques'!AO48</f>
        <v>0</v>
      </c>
      <c r="N56" s="216">
        <f>'(B) - Detecciones - Ataques'!AP48</f>
        <v>0</v>
      </c>
      <c r="O56" s="215">
        <f>'(B) - Detecciones - Ataques'!BG48</f>
        <v>0</v>
      </c>
      <c r="P56" s="216">
        <f>'(B) - Detecciones - Ataques'!BH48</f>
        <v>0</v>
      </c>
      <c r="Q56" s="217" t="s">
        <v>13</v>
      </c>
      <c r="AL56" s="222" t="s">
        <v>884</v>
      </c>
      <c r="AM56" s="210">
        <f t="shared" si="9"/>
        <v>1</v>
      </c>
      <c r="AN56" s="210">
        <f t="shared" si="10"/>
        <v>0</v>
      </c>
      <c r="AO56" s="219">
        <f t="shared" si="11"/>
        <v>0</v>
      </c>
      <c r="AP56" s="210">
        <f t="shared" si="12"/>
        <v>1</v>
      </c>
      <c r="AQ56" s="220">
        <f t="shared" si="13"/>
        <v>1</v>
      </c>
      <c r="AS56" s="222" t="s">
        <v>884</v>
      </c>
      <c r="AT56" s="210">
        <f t="shared" si="14"/>
        <v>0</v>
      </c>
      <c r="AU56" s="210">
        <f t="shared" si="15"/>
        <v>0</v>
      </c>
      <c r="AV56" s="219" t="str">
        <f t="shared" si="21"/>
        <v>-</v>
      </c>
      <c r="AW56" s="210">
        <f t="shared" si="17"/>
        <v>0</v>
      </c>
      <c r="AX56" s="220" t="str">
        <f t="shared" si="18"/>
        <v>-</v>
      </c>
    </row>
    <row r="57" ht="60.0" customHeight="1">
      <c r="B57" s="126" t="s">
        <v>377</v>
      </c>
      <c r="C57" s="127" t="s">
        <v>457</v>
      </c>
      <c r="D57" s="127" t="s">
        <v>458</v>
      </c>
      <c r="E57" s="129" t="s">
        <v>505</v>
      </c>
      <c r="F57" s="215">
        <f>'(B) - Detecciones - Ataques'!K49</f>
        <v>1</v>
      </c>
      <c r="G57" s="215">
        <f>'(B) - Detecciones - Ataques'!AU49</f>
        <v>1</v>
      </c>
      <c r="H57" s="216">
        <f>'(B) - Detecciones - Ataques'!AV49</f>
        <v>1</v>
      </c>
      <c r="I57" s="206">
        <f>'(B) - Detecciones - Ataques'!AC49</f>
        <v>0</v>
      </c>
      <c r="J57" s="216">
        <f>'(B) - Detecciones - Ataques'!AD49</f>
        <v>0</v>
      </c>
      <c r="K57" s="206">
        <f>'(B) - Detecciones - Ataques'!AI49</f>
        <v>0</v>
      </c>
      <c r="L57" s="216">
        <f>'(B) - Detecciones - Ataques'!AJ49</f>
        <v>0</v>
      </c>
      <c r="M57" s="206">
        <f>'(B) - Detecciones - Ataques'!AO49</f>
        <v>0</v>
      </c>
      <c r="N57" s="216">
        <f>'(B) - Detecciones - Ataques'!AP49</f>
        <v>0</v>
      </c>
      <c r="O57" s="215">
        <f>'(B) - Detecciones - Ataques'!BG49</f>
        <v>0</v>
      </c>
      <c r="P57" s="216">
        <f>'(B) - Detecciones - Ataques'!BH49</f>
        <v>0</v>
      </c>
      <c r="Q57" s="217" t="s">
        <v>13</v>
      </c>
      <c r="AL57" s="222" t="s">
        <v>892</v>
      </c>
      <c r="AM57" s="210">
        <f t="shared" si="9"/>
        <v>1</v>
      </c>
      <c r="AN57" s="210">
        <f t="shared" si="10"/>
        <v>0</v>
      </c>
      <c r="AO57" s="219">
        <f t="shared" si="11"/>
        <v>0</v>
      </c>
      <c r="AP57" s="210">
        <f t="shared" si="12"/>
        <v>0</v>
      </c>
      <c r="AQ57" s="220">
        <f t="shared" si="13"/>
        <v>0</v>
      </c>
      <c r="AS57" s="222" t="s">
        <v>892</v>
      </c>
      <c r="AT57" s="210">
        <f t="shared" si="14"/>
        <v>1</v>
      </c>
      <c r="AU57" s="210">
        <f t="shared" si="15"/>
        <v>0</v>
      </c>
      <c r="AV57" s="219">
        <f t="shared" si="21"/>
        <v>0</v>
      </c>
      <c r="AW57" s="210">
        <f t="shared" si="17"/>
        <v>0</v>
      </c>
      <c r="AX57" s="220">
        <f t="shared" si="18"/>
        <v>0</v>
      </c>
    </row>
    <row r="58" ht="60.0" customHeight="1">
      <c r="B58" s="126" t="s">
        <v>377</v>
      </c>
      <c r="C58" s="127" t="s">
        <v>12</v>
      </c>
      <c r="D58" s="127" t="s">
        <v>511</v>
      </c>
      <c r="E58" s="129" t="s">
        <v>515</v>
      </c>
      <c r="F58" s="215">
        <f>'(B) - Detecciones - Ataques'!K50</f>
        <v>3</v>
      </c>
      <c r="G58" s="215">
        <f>'(B) - Detecciones - Ataques'!AU50</f>
        <v>3</v>
      </c>
      <c r="H58" s="216">
        <f>'(B) - Detecciones - Ataques'!AV50</f>
        <v>1</v>
      </c>
      <c r="I58" s="206">
        <f>'(B) - Detecciones - Ataques'!AC50</f>
        <v>0</v>
      </c>
      <c r="J58" s="216">
        <f>'(B) - Detecciones - Ataques'!AD50</f>
        <v>0</v>
      </c>
      <c r="K58" s="206">
        <f>'(B) - Detecciones - Ataques'!AI50</f>
        <v>0</v>
      </c>
      <c r="L58" s="216">
        <f>'(B) - Detecciones - Ataques'!AJ50</f>
        <v>0</v>
      </c>
      <c r="M58" s="206">
        <f>'(B) - Detecciones - Ataques'!AO50</f>
        <v>3</v>
      </c>
      <c r="N58" s="216">
        <f>'(B) - Detecciones - Ataques'!AP50</f>
        <v>1</v>
      </c>
      <c r="O58" s="215">
        <f>'(B) - Detecciones - Ataques'!BG50</f>
        <v>0</v>
      </c>
      <c r="P58" s="216">
        <f>'(B) - Detecciones - Ataques'!BH50</f>
        <v>0</v>
      </c>
      <c r="Q58" s="217" t="s">
        <v>13</v>
      </c>
      <c r="AL58" s="222" t="s">
        <v>901</v>
      </c>
      <c r="AM58" s="210">
        <f t="shared" si="9"/>
        <v>1</v>
      </c>
      <c r="AN58" s="210">
        <f t="shared" si="10"/>
        <v>0</v>
      </c>
      <c r="AO58" s="219">
        <f t="shared" si="11"/>
        <v>0</v>
      </c>
      <c r="AP58" s="210">
        <f t="shared" si="12"/>
        <v>0</v>
      </c>
      <c r="AQ58" s="220">
        <f t="shared" si="13"/>
        <v>0</v>
      </c>
      <c r="AS58" s="222" t="s">
        <v>901</v>
      </c>
      <c r="AT58" s="210">
        <f t="shared" si="14"/>
        <v>0</v>
      </c>
      <c r="AU58" s="210">
        <f t="shared" si="15"/>
        <v>0</v>
      </c>
      <c r="AV58" s="219" t="str">
        <f t="shared" si="21"/>
        <v>-</v>
      </c>
      <c r="AW58" s="210">
        <f t="shared" si="17"/>
        <v>0</v>
      </c>
      <c r="AX58" s="220" t="str">
        <f t="shared" si="18"/>
        <v>-</v>
      </c>
    </row>
    <row r="59" ht="60.0" customHeight="1">
      <c r="B59" s="126" t="s">
        <v>377</v>
      </c>
      <c r="C59" s="127" t="s">
        <v>12</v>
      </c>
      <c r="D59" s="127" t="s">
        <v>522</v>
      </c>
      <c r="E59" s="129" t="s">
        <v>528</v>
      </c>
      <c r="F59" s="215">
        <f>'(B) - Detecciones - Ataques'!K51</f>
        <v>1</v>
      </c>
      <c r="G59" s="215">
        <f>'(B) - Detecciones - Ataques'!AU51</f>
        <v>0</v>
      </c>
      <c r="H59" s="216">
        <f>'(B) - Detecciones - Ataques'!AV51</f>
        <v>0</v>
      </c>
      <c r="I59" s="206">
        <f>'(B) - Detecciones - Ataques'!AC51</f>
        <v>0</v>
      </c>
      <c r="J59" s="216">
        <f>'(B) - Detecciones - Ataques'!AD51</f>
        <v>0</v>
      </c>
      <c r="K59" s="206">
        <f>'(B) - Detecciones - Ataques'!AI51</f>
        <v>0</v>
      </c>
      <c r="L59" s="216">
        <f>'(B) - Detecciones - Ataques'!AJ51</f>
        <v>0</v>
      </c>
      <c r="M59" s="206">
        <f>'(B) - Detecciones - Ataques'!AO51</f>
        <v>0</v>
      </c>
      <c r="N59" s="216">
        <f>'(B) - Detecciones - Ataques'!AP51</f>
        <v>0</v>
      </c>
      <c r="O59" s="215">
        <f>'(B) - Detecciones - Ataques'!BG51</f>
        <v>0</v>
      </c>
      <c r="P59" s="216">
        <f>'(B) - Detecciones - Ataques'!BH51</f>
        <v>0</v>
      </c>
      <c r="Q59" s="217" t="s">
        <v>13</v>
      </c>
      <c r="AL59" s="222" t="s">
        <v>910</v>
      </c>
      <c r="AM59" s="210">
        <f t="shared" si="9"/>
        <v>1</v>
      </c>
      <c r="AN59" s="210">
        <f t="shared" si="10"/>
        <v>0</v>
      </c>
      <c r="AO59" s="219">
        <f t="shared" si="11"/>
        <v>0</v>
      </c>
      <c r="AP59" s="210">
        <f t="shared" si="12"/>
        <v>0</v>
      </c>
      <c r="AQ59" s="220">
        <f t="shared" si="13"/>
        <v>0</v>
      </c>
      <c r="AS59" s="222" t="s">
        <v>910</v>
      </c>
      <c r="AT59" s="210">
        <f t="shared" si="14"/>
        <v>0</v>
      </c>
      <c r="AU59" s="210">
        <f t="shared" si="15"/>
        <v>0</v>
      </c>
      <c r="AV59" s="219" t="str">
        <f t="shared" si="21"/>
        <v>-</v>
      </c>
      <c r="AW59" s="210">
        <f t="shared" si="17"/>
        <v>0</v>
      </c>
      <c r="AX59" s="220" t="str">
        <f t="shared" si="18"/>
        <v>-</v>
      </c>
    </row>
    <row r="60" ht="60.0" customHeight="1">
      <c r="B60" s="126" t="s">
        <v>457</v>
      </c>
      <c r="C60" s="127" t="s">
        <v>12</v>
      </c>
      <c r="D60" s="127" t="s">
        <v>533</v>
      </c>
      <c r="E60" s="129" t="s">
        <v>1345</v>
      </c>
      <c r="F60" s="215">
        <f>'(B) - Detecciones - Ataques'!K52</f>
        <v>1</v>
      </c>
      <c r="G60" s="215">
        <f>'(B) - Detecciones - Ataques'!AU52</f>
        <v>1</v>
      </c>
      <c r="H60" s="216">
        <f>'(B) - Detecciones - Ataques'!AV52</f>
        <v>1</v>
      </c>
      <c r="I60" s="206">
        <f>'(B) - Detecciones - Ataques'!AC52</f>
        <v>1</v>
      </c>
      <c r="J60" s="216">
        <f>'(B) - Detecciones - Ataques'!AD52</f>
        <v>1</v>
      </c>
      <c r="K60" s="206">
        <f>'(B) - Detecciones - Ataques'!AI52</f>
        <v>1</v>
      </c>
      <c r="L60" s="216">
        <f>'(B) - Detecciones - Ataques'!AJ52</f>
        <v>1</v>
      </c>
      <c r="M60" s="206">
        <f>'(B) - Detecciones - Ataques'!AO52</f>
        <v>1</v>
      </c>
      <c r="N60" s="216">
        <f>'(B) - Detecciones - Ataques'!AP52</f>
        <v>1</v>
      </c>
      <c r="O60" s="215">
        <f>'(B) - Detecciones - Ataques'!BG52</f>
        <v>0</v>
      </c>
      <c r="P60" s="216">
        <f>'(B) - Detecciones - Ataques'!BH52</f>
        <v>0</v>
      </c>
      <c r="Q60" s="217" t="s">
        <v>13</v>
      </c>
      <c r="AL60" s="222" t="s">
        <v>921</v>
      </c>
      <c r="AM60" s="210">
        <f t="shared" si="9"/>
        <v>1</v>
      </c>
      <c r="AN60" s="210">
        <f t="shared" si="10"/>
        <v>0</v>
      </c>
      <c r="AO60" s="219">
        <f t="shared" si="11"/>
        <v>0</v>
      </c>
      <c r="AP60" s="210">
        <f t="shared" si="12"/>
        <v>0</v>
      </c>
      <c r="AQ60" s="220">
        <f t="shared" si="13"/>
        <v>0</v>
      </c>
      <c r="AS60" s="222" t="s">
        <v>921</v>
      </c>
      <c r="AT60" s="210">
        <f t="shared" si="14"/>
        <v>0</v>
      </c>
      <c r="AU60" s="210">
        <f t="shared" si="15"/>
        <v>0</v>
      </c>
      <c r="AV60" s="219" t="str">
        <f t="shared" si="21"/>
        <v>-</v>
      </c>
      <c r="AW60" s="210">
        <f t="shared" si="17"/>
        <v>0</v>
      </c>
      <c r="AX60" s="220" t="str">
        <f t="shared" si="18"/>
        <v>-</v>
      </c>
    </row>
    <row r="61" ht="60.0" customHeight="1">
      <c r="B61" s="126" t="s">
        <v>457</v>
      </c>
      <c r="C61" s="127" t="s">
        <v>12</v>
      </c>
      <c r="D61" s="127" t="s">
        <v>547</v>
      </c>
      <c r="E61" s="129" t="s">
        <v>1346</v>
      </c>
      <c r="F61" s="215">
        <f>'(B) - Detecciones - Ataques'!K53</f>
        <v>1</v>
      </c>
      <c r="G61" s="215">
        <f>'(B) - Detecciones - Ataques'!AU53</f>
        <v>0</v>
      </c>
      <c r="H61" s="216">
        <f>'(B) - Detecciones - Ataques'!AV53</f>
        <v>0</v>
      </c>
      <c r="I61" s="206">
        <f>'(B) - Detecciones - Ataques'!AC53</f>
        <v>0</v>
      </c>
      <c r="J61" s="216">
        <f>'(B) - Detecciones - Ataques'!AD53</f>
        <v>0</v>
      </c>
      <c r="K61" s="206">
        <f>'(B) - Detecciones - Ataques'!AI53</f>
        <v>0</v>
      </c>
      <c r="L61" s="216">
        <f>'(B) - Detecciones - Ataques'!AJ53</f>
        <v>0</v>
      </c>
      <c r="M61" s="206">
        <f>'(B) - Detecciones - Ataques'!AO53</f>
        <v>0</v>
      </c>
      <c r="N61" s="216">
        <f>'(B) - Detecciones - Ataques'!AP53</f>
        <v>0</v>
      </c>
      <c r="O61" s="215">
        <f>'(B) - Detecciones - Ataques'!BG53</f>
        <v>0</v>
      </c>
      <c r="P61" s="216">
        <f>'(B) - Detecciones - Ataques'!BH53</f>
        <v>0</v>
      </c>
      <c r="Q61" s="217" t="s">
        <v>84</v>
      </c>
      <c r="AL61" s="222" t="s">
        <v>931</v>
      </c>
      <c r="AM61" s="210">
        <f t="shared" si="9"/>
        <v>1</v>
      </c>
      <c r="AN61" s="210">
        <f t="shared" si="10"/>
        <v>1</v>
      </c>
      <c r="AO61" s="219">
        <f t="shared" si="11"/>
        <v>1</v>
      </c>
      <c r="AP61" s="210">
        <f t="shared" si="12"/>
        <v>0</v>
      </c>
      <c r="AQ61" s="220">
        <f t="shared" si="13"/>
        <v>0</v>
      </c>
      <c r="AS61" s="222" t="s">
        <v>931</v>
      </c>
      <c r="AT61" s="210">
        <f t="shared" si="14"/>
        <v>1</v>
      </c>
      <c r="AU61" s="210">
        <f t="shared" si="15"/>
        <v>1</v>
      </c>
      <c r="AV61" s="219">
        <f t="shared" si="21"/>
        <v>1</v>
      </c>
      <c r="AW61" s="210">
        <f t="shared" si="17"/>
        <v>0</v>
      </c>
      <c r="AX61" s="220">
        <f t="shared" si="18"/>
        <v>0</v>
      </c>
    </row>
    <row r="62" ht="60.0" customHeight="1">
      <c r="B62" s="126" t="s">
        <v>457</v>
      </c>
      <c r="C62" s="127" t="s">
        <v>12</v>
      </c>
      <c r="D62" s="127" t="s">
        <v>554</v>
      </c>
      <c r="E62" s="129" t="s">
        <v>558</v>
      </c>
      <c r="F62" s="215">
        <f>'(B) - Detecciones - Ataques'!K54</f>
        <v>1</v>
      </c>
      <c r="G62" s="215">
        <f>'(B) - Detecciones - Ataques'!AU54</f>
        <v>0</v>
      </c>
      <c r="H62" s="216">
        <f>'(B) - Detecciones - Ataques'!AV54</f>
        <v>0</v>
      </c>
      <c r="I62" s="206">
        <f>'(B) - Detecciones - Ataques'!AC54</f>
        <v>0</v>
      </c>
      <c r="J62" s="216">
        <f>'(B) - Detecciones - Ataques'!AD54</f>
        <v>0</v>
      </c>
      <c r="K62" s="206">
        <f>'(B) - Detecciones - Ataques'!AI54</f>
        <v>0</v>
      </c>
      <c r="L62" s="216">
        <f>'(B) - Detecciones - Ataques'!AJ54</f>
        <v>0</v>
      </c>
      <c r="M62" s="206">
        <f>'(B) - Detecciones - Ataques'!AO54</f>
        <v>0</v>
      </c>
      <c r="N62" s="216">
        <f>'(B) - Detecciones - Ataques'!AP54</f>
        <v>0</v>
      </c>
      <c r="O62" s="215">
        <f>'(B) - Detecciones - Ataques'!BG54</f>
        <v>0</v>
      </c>
      <c r="P62" s="216">
        <f>'(B) - Detecciones - Ataques'!BH54</f>
        <v>0</v>
      </c>
      <c r="Q62" s="217" t="s">
        <v>84</v>
      </c>
      <c r="AL62" s="222" t="s">
        <v>942</v>
      </c>
      <c r="AM62" s="210">
        <f t="shared" si="9"/>
        <v>1</v>
      </c>
      <c r="AN62" s="210">
        <f t="shared" si="10"/>
        <v>0</v>
      </c>
      <c r="AO62" s="219">
        <f t="shared" si="11"/>
        <v>0</v>
      </c>
      <c r="AP62" s="210">
        <f t="shared" si="12"/>
        <v>0</v>
      </c>
      <c r="AQ62" s="220">
        <f t="shared" si="13"/>
        <v>0</v>
      </c>
      <c r="AS62" s="222" t="s">
        <v>942</v>
      </c>
      <c r="AT62" s="210">
        <f t="shared" si="14"/>
        <v>1</v>
      </c>
      <c r="AU62" s="210">
        <f t="shared" si="15"/>
        <v>0</v>
      </c>
      <c r="AV62" s="219">
        <f t="shared" si="21"/>
        <v>0</v>
      </c>
      <c r="AW62" s="210">
        <f t="shared" si="17"/>
        <v>0</v>
      </c>
      <c r="AX62" s="220">
        <f t="shared" si="18"/>
        <v>0</v>
      </c>
    </row>
    <row r="63" ht="60.0" customHeight="1">
      <c r="B63" s="126" t="s">
        <v>457</v>
      </c>
      <c r="C63" s="127" t="s">
        <v>12</v>
      </c>
      <c r="D63" s="127" t="s">
        <v>564</v>
      </c>
      <c r="E63" s="129" t="s">
        <v>570</v>
      </c>
      <c r="F63" s="215">
        <f>'(B) - Detecciones - Ataques'!K55</f>
        <v>1</v>
      </c>
      <c r="G63" s="215">
        <f>'(B) - Detecciones - Ataques'!AU55</f>
        <v>0</v>
      </c>
      <c r="H63" s="216">
        <f>'(B) - Detecciones - Ataques'!AV55</f>
        <v>0</v>
      </c>
      <c r="I63" s="206">
        <f>'(B) - Detecciones - Ataques'!AC55</f>
        <v>0</v>
      </c>
      <c r="J63" s="216">
        <f>'(B) - Detecciones - Ataques'!AD55</f>
        <v>0</v>
      </c>
      <c r="K63" s="206">
        <f>'(B) - Detecciones - Ataques'!AI55</f>
        <v>0</v>
      </c>
      <c r="L63" s="216">
        <f>'(B) - Detecciones - Ataques'!AJ55</f>
        <v>0</v>
      </c>
      <c r="M63" s="206">
        <f>'(B) - Detecciones - Ataques'!AO55</f>
        <v>0</v>
      </c>
      <c r="N63" s="216">
        <f>'(B) - Detecciones - Ataques'!AP55</f>
        <v>0</v>
      </c>
      <c r="O63" s="215">
        <f>'(B) - Detecciones - Ataques'!BG55</f>
        <v>0</v>
      </c>
      <c r="P63" s="216">
        <f>'(B) - Detecciones - Ataques'!BH55</f>
        <v>0</v>
      </c>
      <c r="Q63" s="217" t="s">
        <v>84</v>
      </c>
      <c r="AL63" s="222" t="s">
        <v>950</v>
      </c>
      <c r="AM63" s="210">
        <f t="shared" si="9"/>
        <v>1</v>
      </c>
      <c r="AN63" s="210">
        <f t="shared" si="10"/>
        <v>0</v>
      </c>
      <c r="AO63" s="219">
        <f t="shared" si="11"/>
        <v>0</v>
      </c>
      <c r="AP63" s="210">
        <f t="shared" si="12"/>
        <v>0</v>
      </c>
      <c r="AQ63" s="220">
        <f t="shared" si="13"/>
        <v>0</v>
      </c>
      <c r="AS63" s="222" t="s">
        <v>950</v>
      </c>
      <c r="AT63" s="210">
        <f t="shared" si="14"/>
        <v>0</v>
      </c>
      <c r="AU63" s="210">
        <f t="shared" si="15"/>
        <v>0</v>
      </c>
      <c r="AV63" s="219" t="str">
        <f t="shared" si="21"/>
        <v>-</v>
      </c>
      <c r="AW63" s="210">
        <f t="shared" si="17"/>
        <v>0</v>
      </c>
      <c r="AX63" s="220" t="str">
        <f t="shared" si="18"/>
        <v>-</v>
      </c>
    </row>
    <row r="64" ht="60.0" customHeight="1">
      <c r="B64" s="126" t="s">
        <v>576</v>
      </c>
      <c r="C64" s="127" t="s">
        <v>12</v>
      </c>
      <c r="D64" s="127" t="s">
        <v>577</v>
      </c>
      <c r="E64" s="129" t="s">
        <v>1347</v>
      </c>
      <c r="F64" s="215">
        <f>'(B) - Detecciones - Ataques'!K56</f>
        <v>1</v>
      </c>
      <c r="G64" s="215">
        <f>'(B) - Detecciones - Ataques'!AU56</f>
        <v>1</v>
      </c>
      <c r="H64" s="216">
        <f>'(B) - Detecciones - Ataques'!AV56</f>
        <v>1</v>
      </c>
      <c r="I64" s="206">
        <f>'(B) - Detecciones - Ataques'!AC56</f>
        <v>0</v>
      </c>
      <c r="J64" s="216">
        <f>'(B) - Detecciones - Ataques'!AD56</f>
        <v>0</v>
      </c>
      <c r="K64" s="206">
        <f>'(B) - Detecciones - Ataques'!AI56</f>
        <v>1</v>
      </c>
      <c r="L64" s="216">
        <f>'(B) - Detecciones - Ataques'!AJ56</f>
        <v>1</v>
      </c>
      <c r="M64" s="206">
        <f>'(B) - Detecciones - Ataques'!AO56</f>
        <v>1</v>
      </c>
      <c r="N64" s="216">
        <f>'(B) - Detecciones - Ataques'!AP56</f>
        <v>1</v>
      </c>
      <c r="O64" s="215">
        <f>'(B) - Detecciones - Ataques'!BG56</f>
        <v>1</v>
      </c>
      <c r="P64" s="216">
        <f>'(B) - Detecciones - Ataques'!BH56</f>
        <v>1</v>
      </c>
      <c r="Q64" s="217" t="s">
        <v>13</v>
      </c>
      <c r="AL64" s="222" t="s">
        <v>959</v>
      </c>
      <c r="AM64" s="210">
        <f t="shared" si="9"/>
        <v>1</v>
      </c>
      <c r="AN64" s="210">
        <f t="shared" si="10"/>
        <v>0</v>
      </c>
      <c r="AO64" s="219">
        <f t="shared" si="11"/>
        <v>0</v>
      </c>
      <c r="AP64" s="210">
        <f t="shared" si="12"/>
        <v>0</v>
      </c>
      <c r="AQ64" s="220">
        <f t="shared" si="13"/>
        <v>0</v>
      </c>
      <c r="AS64" s="222" t="s">
        <v>959</v>
      </c>
      <c r="AT64" s="210">
        <f t="shared" si="14"/>
        <v>1</v>
      </c>
      <c r="AU64" s="210">
        <f t="shared" si="15"/>
        <v>0</v>
      </c>
      <c r="AV64" s="219">
        <f t="shared" si="21"/>
        <v>0</v>
      </c>
      <c r="AW64" s="210">
        <f t="shared" si="17"/>
        <v>0</v>
      </c>
      <c r="AX64" s="220">
        <f t="shared" si="18"/>
        <v>0</v>
      </c>
    </row>
    <row r="65" ht="60.0" customHeight="1">
      <c r="B65" s="126" t="s">
        <v>576</v>
      </c>
      <c r="C65" s="127" t="s">
        <v>12</v>
      </c>
      <c r="D65" s="127" t="s">
        <v>589</v>
      </c>
      <c r="E65" s="129" t="s">
        <v>1348</v>
      </c>
      <c r="F65" s="215">
        <f>'(B) - Detecciones - Ataques'!K57</f>
        <v>1</v>
      </c>
      <c r="G65" s="215">
        <f>'(B) - Detecciones - Ataques'!AU57</f>
        <v>0</v>
      </c>
      <c r="H65" s="216">
        <f>'(B) - Detecciones - Ataques'!AV57</f>
        <v>0</v>
      </c>
      <c r="I65" s="206">
        <f>'(B) - Detecciones - Ataques'!AC57</f>
        <v>0</v>
      </c>
      <c r="J65" s="216">
        <f>'(B) - Detecciones - Ataques'!AD57</f>
        <v>0</v>
      </c>
      <c r="K65" s="206">
        <f>'(B) - Detecciones - Ataques'!AI57</f>
        <v>0</v>
      </c>
      <c r="L65" s="216">
        <f>'(B) - Detecciones - Ataques'!AJ57</f>
        <v>0</v>
      </c>
      <c r="M65" s="206">
        <f>'(B) - Detecciones - Ataques'!AO57</f>
        <v>0</v>
      </c>
      <c r="N65" s="216">
        <f>'(B) - Detecciones - Ataques'!AP57</f>
        <v>0</v>
      </c>
      <c r="O65" s="215">
        <f>'(B) - Detecciones - Ataques'!BG57</f>
        <v>0</v>
      </c>
      <c r="P65" s="216">
        <f>'(B) - Detecciones - Ataques'!BH57</f>
        <v>0</v>
      </c>
      <c r="Q65" s="217" t="s">
        <v>84</v>
      </c>
      <c r="AL65" s="222" t="s">
        <v>968</v>
      </c>
      <c r="AM65" s="210">
        <f t="shared" si="9"/>
        <v>2</v>
      </c>
      <c r="AN65" s="210">
        <f t="shared" si="10"/>
        <v>0</v>
      </c>
      <c r="AO65" s="219">
        <f t="shared" si="11"/>
        <v>0</v>
      </c>
      <c r="AP65" s="210">
        <f t="shared" si="12"/>
        <v>0</v>
      </c>
      <c r="AQ65" s="220">
        <f t="shared" si="13"/>
        <v>0</v>
      </c>
      <c r="AS65" s="222" t="s">
        <v>968</v>
      </c>
      <c r="AT65" s="210">
        <f t="shared" si="14"/>
        <v>0</v>
      </c>
      <c r="AU65" s="210">
        <f t="shared" si="15"/>
        <v>0</v>
      </c>
      <c r="AV65" s="219" t="str">
        <f t="shared" si="21"/>
        <v>-</v>
      </c>
      <c r="AW65" s="210">
        <f t="shared" si="17"/>
        <v>0</v>
      </c>
      <c r="AX65" s="220" t="str">
        <f t="shared" si="18"/>
        <v>-</v>
      </c>
    </row>
    <row r="66" ht="60.0" customHeight="1">
      <c r="B66" s="126" t="s">
        <v>576</v>
      </c>
      <c r="C66" s="127" t="s">
        <v>12</v>
      </c>
      <c r="D66" s="127" t="s">
        <v>589</v>
      </c>
      <c r="E66" s="129" t="s">
        <v>605</v>
      </c>
      <c r="F66" s="215">
        <f>'(B) - Detecciones - Ataques'!K58</f>
        <v>1</v>
      </c>
      <c r="G66" s="215">
        <f>'(B) - Detecciones - Ataques'!AU58</f>
        <v>0</v>
      </c>
      <c r="H66" s="216">
        <f>'(B) - Detecciones - Ataques'!AV58</f>
        <v>0</v>
      </c>
      <c r="I66" s="206">
        <f>'(B) - Detecciones - Ataques'!AC58</f>
        <v>0</v>
      </c>
      <c r="J66" s="216">
        <f>'(B) - Detecciones - Ataques'!AD58</f>
        <v>0</v>
      </c>
      <c r="K66" s="206">
        <f>'(B) - Detecciones - Ataques'!AI58</f>
        <v>0</v>
      </c>
      <c r="L66" s="216">
        <f>'(B) - Detecciones - Ataques'!AJ58</f>
        <v>0</v>
      </c>
      <c r="M66" s="206">
        <f>'(B) - Detecciones - Ataques'!AO58</f>
        <v>0</v>
      </c>
      <c r="N66" s="216">
        <f>'(B) - Detecciones - Ataques'!AP58</f>
        <v>0</v>
      </c>
      <c r="O66" s="215">
        <f>'(B) - Detecciones - Ataques'!BG58</f>
        <v>0</v>
      </c>
      <c r="P66" s="216">
        <f>'(B) - Detecciones - Ataques'!BH58</f>
        <v>0</v>
      </c>
      <c r="Q66" s="217" t="s">
        <v>13</v>
      </c>
      <c r="AL66" s="222" t="s">
        <v>984</v>
      </c>
      <c r="AM66" s="210">
        <f t="shared" si="9"/>
        <v>1</v>
      </c>
      <c r="AN66" s="210">
        <f t="shared" si="10"/>
        <v>0</v>
      </c>
      <c r="AO66" s="219">
        <f t="shared" si="11"/>
        <v>0</v>
      </c>
      <c r="AP66" s="210">
        <f t="shared" si="12"/>
        <v>0</v>
      </c>
      <c r="AQ66" s="220">
        <f t="shared" si="13"/>
        <v>0</v>
      </c>
      <c r="AS66" s="222" t="s">
        <v>984</v>
      </c>
      <c r="AT66" s="210">
        <f t="shared" si="14"/>
        <v>1</v>
      </c>
      <c r="AU66" s="210">
        <f t="shared" si="15"/>
        <v>0</v>
      </c>
      <c r="AV66" s="219">
        <f t="shared" si="21"/>
        <v>0</v>
      </c>
      <c r="AW66" s="210">
        <f t="shared" si="17"/>
        <v>0</v>
      </c>
      <c r="AX66" s="220">
        <f t="shared" si="18"/>
        <v>0</v>
      </c>
    </row>
    <row r="67" ht="60.0" customHeight="1">
      <c r="B67" s="126" t="s">
        <v>576</v>
      </c>
      <c r="C67" s="127" t="s">
        <v>12</v>
      </c>
      <c r="D67" s="127" t="s">
        <v>589</v>
      </c>
      <c r="E67" s="129" t="s">
        <v>614</v>
      </c>
      <c r="F67" s="215">
        <f>'(B) - Detecciones - Ataques'!K59</f>
        <v>1</v>
      </c>
      <c r="G67" s="215">
        <f>'(B) - Detecciones - Ataques'!AU59</f>
        <v>0</v>
      </c>
      <c r="H67" s="216">
        <f>'(B) - Detecciones - Ataques'!AV59</f>
        <v>0</v>
      </c>
      <c r="I67" s="206">
        <f>'(B) - Detecciones - Ataques'!AC59</f>
        <v>0</v>
      </c>
      <c r="J67" s="216">
        <f>'(B) - Detecciones - Ataques'!AD59</f>
        <v>0</v>
      </c>
      <c r="K67" s="206">
        <f>'(B) - Detecciones - Ataques'!AI59</f>
        <v>0</v>
      </c>
      <c r="L67" s="216">
        <f>'(B) - Detecciones - Ataques'!AJ59</f>
        <v>0</v>
      </c>
      <c r="M67" s="206">
        <f>'(B) - Detecciones - Ataques'!AO59</f>
        <v>0</v>
      </c>
      <c r="N67" s="216">
        <f>'(B) - Detecciones - Ataques'!AP59</f>
        <v>0</v>
      </c>
      <c r="O67" s="215">
        <f>'(B) - Detecciones - Ataques'!BG59</f>
        <v>0</v>
      </c>
      <c r="P67" s="216">
        <f>'(B) - Detecciones - Ataques'!BH59</f>
        <v>0</v>
      </c>
      <c r="Q67" s="217" t="s">
        <v>84</v>
      </c>
      <c r="AL67" s="222" t="s">
        <v>999</v>
      </c>
      <c r="AM67" s="210">
        <f t="shared" si="9"/>
        <v>3</v>
      </c>
      <c r="AN67" s="210">
        <f t="shared" si="10"/>
        <v>2</v>
      </c>
      <c r="AO67" s="219">
        <f t="shared" si="11"/>
        <v>0.6666666667</v>
      </c>
      <c r="AP67" s="210">
        <f t="shared" si="12"/>
        <v>2</v>
      </c>
      <c r="AQ67" s="220">
        <f t="shared" si="13"/>
        <v>0.6666666667</v>
      </c>
      <c r="AS67" s="222" t="s">
        <v>999</v>
      </c>
      <c r="AT67" s="210">
        <f t="shared" si="14"/>
        <v>2</v>
      </c>
      <c r="AU67" s="210">
        <f t="shared" si="15"/>
        <v>2</v>
      </c>
      <c r="AV67" s="219">
        <f t="shared" si="21"/>
        <v>1</v>
      </c>
      <c r="AW67" s="210">
        <f t="shared" si="17"/>
        <v>2</v>
      </c>
      <c r="AX67" s="220">
        <f t="shared" si="18"/>
        <v>1</v>
      </c>
    </row>
    <row r="68" ht="60.0" customHeight="1">
      <c r="B68" s="126" t="s">
        <v>576</v>
      </c>
      <c r="C68" s="127" t="s">
        <v>12</v>
      </c>
      <c r="D68" s="127" t="s">
        <v>589</v>
      </c>
      <c r="E68" s="129" t="s">
        <v>620</v>
      </c>
      <c r="F68" s="215">
        <f>'(B) - Detecciones - Ataques'!K60</f>
        <v>1</v>
      </c>
      <c r="G68" s="215">
        <f>'(B) - Detecciones - Ataques'!AU60</f>
        <v>0</v>
      </c>
      <c r="H68" s="216">
        <f>'(B) - Detecciones - Ataques'!AV60</f>
        <v>0</v>
      </c>
      <c r="I68" s="206">
        <f>'(B) - Detecciones - Ataques'!AC60</f>
        <v>0</v>
      </c>
      <c r="J68" s="216">
        <f>'(B) - Detecciones - Ataques'!AD60</f>
        <v>0</v>
      </c>
      <c r="K68" s="206">
        <f>'(B) - Detecciones - Ataques'!AI60</f>
        <v>0</v>
      </c>
      <c r="L68" s="216">
        <f>'(B) - Detecciones - Ataques'!AJ60</f>
        <v>0</v>
      </c>
      <c r="M68" s="206">
        <f>'(B) - Detecciones - Ataques'!AO60</f>
        <v>0</v>
      </c>
      <c r="N68" s="216">
        <f>'(B) - Detecciones - Ataques'!AP60</f>
        <v>0</v>
      </c>
      <c r="O68" s="215">
        <f>'(B) - Detecciones - Ataques'!BG60</f>
        <v>0</v>
      </c>
      <c r="P68" s="216">
        <f>'(B) - Detecciones - Ataques'!BH60</f>
        <v>0</v>
      </c>
      <c r="Q68" s="217" t="s">
        <v>13</v>
      </c>
      <c r="AL68" s="222" t="s">
        <v>1025</v>
      </c>
      <c r="AM68" s="210">
        <f t="shared" si="9"/>
        <v>1</v>
      </c>
      <c r="AN68" s="210">
        <f t="shared" si="10"/>
        <v>1</v>
      </c>
      <c r="AO68" s="219">
        <f t="shared" si="11"/>
        <v>1</v>
      </c>
      <c r="AP68" s="210">
        <f t="shared" si="12"/>
        <v>0</v>
      </c>
      <c r="AQ68" s="220">
        <f t="shared" si="13"/>
        <v>0</v>
      </c>
      <c r="AS68" s="222" t="s">
        <v>1025</v>
      </c>
      <c r="AT68" s="210">
        <f t="shared" si="14"/>
        <v>1</v>
      </c>
      <c r="AU68" s="210">
        <f t="shared" si="15"/>
        <v>1</v>
      </c>
      <c r="AV68" s="219">
        <f t="shared" si="21"/>
        <v>1</v>
      </c>
      <c r="AW68" s="210">
        <f t="shared" si="17"/>
        <v>0</v>
      </c>
      <c r="AX68" s="220">
        <f t="shared" si="18"/>
        <v>0</v>
      </c>
    </row>
    <row r="69" ht="60.0" customHeight="1">
      <c r="B69" s="126" t="s">
        <v>576</v>
      </c>
      <c r="C69" s="127" t="s">
        <v>12</v>
      </c>
      <c r="D69" s="127" t="s">
        <v>589</v>
      </c>
      <c r="E69" s="129" t="s">
        <v>625</v>
      </c>
      <c r="F69" s="215">
        <f>'(B) - Detecciones - Ataques'!K61</f>
        <v>1</v>
      </c>
      <c r="G69" s="215">
        <f>'(B) - Detecciones - Ataques'!AU61</f>
        <v>1</v>
      </c>
      <c r="H69" s="216">
        <f>'(B) - Detecciones - Ataques'!AV61</f>
        <v>1</v>
      </c>
      <c r="I69" s="206">
        <f>'(B) - Detecciones - Ataques'!AC61</f>
        <v>0</v>
      </c>
      <c r="J69" s="216">
        <f>'(B) - Detecciones - Ataques'!AD61</f>
        <v>0</v>
      </c>
      <c r="K69" s="206">
        <f>'(B) - Detecciones - Ataques'!AI61</f>
        <v>1</v>
      </c>
      <c r="L69" s="216">
        <f>'(B) - Detecciones - Ataques'!AJ61</f>
        <v>1</v>
      </c>
      <c r="M69" s="206">
        <f>'(B) - Detecciones - Ataques'!AO61</f>
        <v>1</v>
      </c>
      <c r="N69" s="216">
        <f>'(B) - Detecciones - Ataques'!AP61</f>
        <v>1</v>
      </c>
      <c r="O69" s="215">
        <f>'(B) - Detecciones - Ataques'!BG61</f>
        <v>0</v>
      </c>
      <c r="P69" s="216">
        <f>'(B) - Detecciones - Ataques'!BH61</f>
        <v>0</v>
      </c>
      <c r="Q69" s="217" t="s">
        <v>13</v>
      </c>
      <c r="AL69" s="222" t="s">
        <v>1036</v>
      </c>
      <c r="AM69" s="210">
        <f t="shared" si="9"/>
        <v>1</v>
      </c>
      <c r="AN69" s="210">
        <f t="shared" si="10"/>
        <v>0</v>
      </c>
      <c r="AO69" s="219">
        <f t="shared" si="11"/>
        <v>0</v>
      </c>
      <c r="AP69" s="210">
        <f t="shared" si="12"/>
        <v>1</v>
      </c>
      <c r="AQ69" s="220">
        <f t="shared" si="13"/>
        <v>1</v>
      </c>
      <c r="AS69" s="222" t="s">
        <v>1036</v>
      </c>
      <c r="AT69" s="210">
        <f t="shared" si="14"/>
        <v>1</v>
      </c>
      <c r="AU69" s="210">
        <f t="shared" si="15"/>
        <v>0</v>
      </c>
      <c r="AV69" s="219">
        <f t="shared" si="21"/>
        <v>0</v>
      </c>
      <c r="AW69" s="210">
        <f t="shared" si="17"/>
        <v>1</v>
      </c>
      <c r="AX69" s="220">
        <f t="shared" si="18"/>
        <v>1</v>
      </c>
    </row>
    <row r="70" ht="60.0" customHeight="1">
      <c r="B70" s="126" t="s">
        <v>576</v>
      </c>
      <c r="C70" s="127" t="s">
        <v>12</v>
      </c>
      <c r="D70" s="127" t="s">
        <v>589</v>
      </c>
      <c r="E70" s="129" t="s">
        <v>632</v>
      </c>
      <c r="F70" s="215">
        <f>'(B) - Detecciones - Ataques'!K62</f>
        <v>1</v>
      </c>
      <c r="G70" s="215">
        <f>'(B) - Detecciones - Ataques'!AU62</f>
        <v>0</v>
      </c>
      <c r="H70" s="216">
        <f>'(B) - Detecciones - Ataques'!AV62</f>
        <v>0</v>
      </c>
      <c r="I70" s="206">
        <f>'(B) - Detecciones - Ataques'!AC62</f>
        <v>0</v>
      </c>
      <c r="J70" s="216">
        <f>'(B) - Detecciones - Ataques'!AD62</f>
        <v>0</v>
      </c>
      <c r="K70" s="206">
        <f>'(B) - Detecciones - Ataques'!AI62</f>
        <v>0</v>
      </c>
      <c r="L70" s="216">
        <f>'(B) - Detecciones - Ataques'!AJ62</f>
        <v>0</v>
      </c>
      <c r="M70" s="206">
        <f>'(B) - Detecciones - Ataques'!AO62</f>
        <v>0</v>
      </c>
      <c r="N70" s="216">
        <f>'(B) - Detecciones - Ataques'!AP62</f>
        <v>0</v>
      </c>
      <c r="O70" s="215">
        <f>'(B) - Detecciones - Ataques'!BG62</f>
        <v>0</v>
      </c>
      <c r="P70" s="216">
        <f>'(B) - Detecciones - Ataques'!BH62</f>
        <v>0</v>
      </c>
      <c r="Q70" s="217" t="s">
        <v>13</v>
      </c>
      <c r="AL70" s="222" t="s">
        <v>1042</v>
      </c>
      <c r="AM70" s="210">
        <f t="shared" si="9"/>
        <v>1</v>
      </c>
      <c r="AN70" s="210">
        <f t="shared" si="10"/>
        <v>0</v>
      </c>
      <c r="AO70" s="219">
        <f t="shared" si="11"/>
        <v>0</v>
      </c>
      <c r="AP70" s="210">
        <f t="shared" si="12"/>
        <v>0</v>
      </c>
      <c r="AQ70" s="220">
        <f t="shared" si="13"/>
        <v>0</v>
      </c>
      <c r="AS70" s="222" t="s">
        <v>1042</v>
      </c>
      <c r="AT70" s="210">
        <f t="shared" si="14"/>
        <v>0</v>
      </c>
      <c r="AU70" s="210">
        <f t="shared" si="15"/>
        <v>0</v>
      </c>
      <c r="AV70" s="219" t="str">
        <f t="shared" si="21"/>
        <v>-</v>
      </c>
      <c r="AW70" s="210">
        <f t="shared" si="17"/>
        <v>0</v>
      </c>
      <c r="AX70" s="220" t="str">
        <f t="shared" si="18"/>
        <v>-</v>
      </c>
    </row>
    <row r="71" ht="60.0" customHeight="1">
      <c r="B71" s="126" t="s">
        <v>576</v>
      </c>
      <c r="C71" s="127" t="s">
        <v>12</v>
      </c>
      <c r="D71" s="127" t="s">
        <v>589</v>
      </c>
      <c r="E71" s="129" t="s">
        <v>638</v>
      </c>
      <c r="F71" s="215">
        <f>'(B) - Detecciones - Ataques'!K63</f>
        <v>1</v>
      </c>
      <c r="G71" s="215">
        <f>'(B) - Detecciones - Ataques'!AU63</f>
        <v>0</v>
      </c>
      <c r="H71" s="216">
        <f>'(B) - Detecciones - Ataques'!AV63</f>
        <v>0</v>
      </c>
      <c r="I71" s="206">
        <f>'(B) - Detecciones - Ataques'!AC63</f>
        <v>0</v>
      </c>
      <c r="J71" s="216">
        <f>'(B) - Detecciones - Ataques'!AD63</f>
        <v>0</v>
      </c>
      <c r="K71" s="206">
        <f>'(B) - Detecciones - Ataques'!AI63</f>
        <v>0</v>
      </c>
      <c r="L71" s="216">
        <f>'(B) - Detecciones - Ataques'!AJ63</f>
        <v>0</v>
      </c>
      <c r="M71" s="206">
        <f>'(B) - Detecciones - Ataques'!AO63</f>
        <v>0</v>
      </c>
      <c r="N71" s="216">
        <f>'(B) - Detecciones - Ataques'!AP63</f>
        <v>0</v>
      </c>
      <c r="O71" s="215">
        <f>'(B) - Detecciones - Ataques'!BG63</f>
        <v>0</v>
      </c>
      <c r="P71" s="216">
        <f>'(B) - Detecciones - Ataques'!BH63</f>
        <v>0</v>
      </c>
      <c r="Q71" s="217" t="s">
        <v>13</v>
      </c>
      <c r="AL71" s="222" t="s">
        <v>1051</v>
      </c>
      <c r="AM71" s="210">
        <f t="shared" si="9"/>
        <v>71807</v>
      </c>
      <c r="AN71" s="210">
        <f t="shared" si="10"/>
        <v>125</v>
      </c>
      <c r="AO71" s="219">
        <f t="shared" si="11"/>
        <v>0.001740777362</v>
      </c>
      <c r="AP71" s="210">
        <f t="shared" si="12"/>
        <v>213</v>
      </c>
      <c r="AQ71" s="220">
        <f t="shared" si="13"/>
        <v>0.002966284624</v>
      </c>
      <c r="AS71" s="222" t="s">
        <v>1051</v>
      </c>
      <c r="AT71" s="210">
        <f t="shared" si="14"/>
        <v>71807</v>
      </c>
      <c r="AU71" s="210">
        <f t="shared" si="15"/>
        <v>125</v>
      </c>
      <c r="AV71" s="219">
        <f t="shared" si="21"/>
        <v>0.001740777362</v>
      </c>
      <c r="AW71" s="210">
        <f t="shared" si="17"/>
        <v>213</v>
      </c>
      <c r="AX71" s="220">
        <f t="shared" si="18"/>
        <v>0.002966284624</v>
      </c>
    </row>
    <row r="72" ht="60.0" customHeight="1">
      <c r="B72" s="126" t="s">
        <v>576</v>
      </c>
      <c r="C72" s="127" t="s">
        <v>12</v>
      </c>
      <c r="D72" s="127" t="s">
        <v>589</v>
      </c>
      <c r="E72" s="129" t="s">
        <v>645</v>
      </c>
      <c r="F72" s="215">
        <f>'(B) - Detecciones - Ataques'!K64</f>
        <v>1</v>
      </c>
      <c r="G72" s="215">
        <f>'(B) - Detecciones - Ataques'!AU64</f>
        <v>0</v>
      </c>
      <c r="H72" s="216">
        <f>'(B) - Detecciones - Ataques'!AV64</f>
        <v>0</v>
      </c>
      <c r="I72" s="206">
        <f>'(B) - Detecciones - Ataques'!AC64</f>
        <v>0</v>
      </c>
      <c r="J72" s="216">
        <f>'(B) - Detecciones - Ataques'!AD64</f>
        <v>0</v>
      </c>
      <c r="K72" s="206">
        <f>'(B) - Detecciones - Ataques'!AI64</f>
        <v>0</v>
      </c>
      <c r="L72" s="216">
        <f>'(B) - Detecciones - Ataques'!AJ64</f>
        <v>0</v>
      </c>
      <c r="M72" s="206">
        <f>'(B) - Detecciones - Ataques'!AO64</f>
        <v>0</v>
      </c>
      <c r="N72" s="216">
        <f>'(B) - Detecciones - Ataques'!AP64</f>
        <v>0</v>
      </c>
      <c r="O72" s="215">
        <f>'(B) - Detecciones - Ataques'!BG64</f>
        <v>0</v>
      </c>
      <c r="P72" s="216">
        <f>'(B) - Detecciones - Ataques'!BH64</f>
        <v>0</v>
      </c>
      <c r="Q72" s="217" t="s">
        <v>13</v>
      </c>
      <c r="AL72" s="222" t="s">
        <v>1079</v>
      </c>
      <c r="AM72" s="210">
        <f t="shared" si="9"/>
        <v>1000</v>
      </c>
      <c r="AN72" s="210">
        <f t="shared" si="10"/>
        <v>44</v>
      </c>
      <c r="AO72" s="219">
        <f t="shared" si="11"/>
        <v>0.044</v>
      </c>
      <c r="AP72" s="210">
        <f t="shared" si="12"/>
        <v>6</v>
      </c>
      <c r="AQ72" s="220">
        <f t="shared" si="13"/>
        <v>0.006</v>
      </c>
      <c r="AS72" s="222" t="s">
        <v>1079</v>
      </c>
      <c r="AT72" s="210">
        <f t="shared" si="14"/>
        <v>1000</v>
      </c>
      <c r="AU72" s="210">
        <f t="shared" si="15"/>
        <v>44</v>
      </c>
      <c r="AV72" s="219">
        <f t="shared" si="21"/>
        <v>0.044</v>
      </c>
      <c r="AW72" s="210">
        <f t="shared" si="17"/>
        <v>6</v>
      </c>
      <c r="AX72" s="220">
        <f t="shared" si="18"/>
        <v>0.006</v>
      </c>
    </row>
    <row r="73" ht="60.0" customHeight="1">
      <c r="B73" s="126" t="s">
        <v>576</v>
      </c>
      <c r="C73" s="127" t="s">
        <v>12</v>
      </c>
      <c r="D73" s="127" t="s">
        <v>589</v>
      </c>
      <c r="E73" s="129" t="s">
        <v>650</v>
      </c>
      <c r="F73" s="215">
        <f>'(B) - Detecciones - Ataques'!K65</f>
        <v>1</v>
      </c>
      <c r="G73" s="215">
        <f>'(B) - Detecciones - Ataques'!AU65</f>
        <v>1</v>
      </c>
      <c r="H73" s="216">
        <f>'(B) - Detecciones - Ataques'!AV65</f>
        <v>1</v>
      </c>
      <c r="I73" s="206">
        <f>'(B) - Detecciones - Ataques'!AC65</f>
        <v>0</v>
      </c>
      <c r="J73" s="216">
        <f>'(B) - Detecciones - Ataques'!AD65</f>
        <v>0</v>
      </c>
      <c r="K73" s="206">
        <f>'(B) - Detecciones - Ataques'!AI65</f>
        <v>0</v>
      </c>
      <c r="L73" s="216">
        <f>'(B) - Detecciones - Ataques'!AJ65</f>
        <v>0</v>
      </c>
      <c r="M73" s="206">
        <f>'(B) - Detecciones - Ataques'!AO65</f>
        <v>1</v>
      </c>
      <c r="N73" s="216">
        <f>'(B) - Detecciones - Ataques'!AP65</f>
        <v>1</v>
      </c>
      <c r="O73" s="215">
        <f>'(B) - Detecciones - Ataques'!BG65</f>
        <v>1</v>
      </c>
      <c r="P73" s="216">
        <f>'(B) - Detecciones - Ataques'!BH65</f>
        <v>1</v>
      </c>
      <c r="Q73" s="217" t="s">
        <v>13</v>
      </c>
      <c r="AL73" s="222" t="s">
        <v>1092</v>
      </c>
      <c r="AM73" s="210">
        <f t="shared" si="9"/>
        <v>41</v>
      </c>
      <c r="AN73" s="210">
        <f t="shared" si="10"/>
        <v>0</v>
      </c>
      <c r="AO73" s="219">
        <f t="shared" si="11"/>
        <v>0</v>
      </c>
      <c r="AP73" s="210">
        <f t="shared" si="12"/>
        <v>0</v>
      </c>
      <c r="AQ73" s="220">
        <f t="shared" si="13"/>
        <v>0</v>
      </c>
      <c r="AS73" s="222" t="s">
        <v>1092</v>
      </c>
      <c r="AT73" s="210">
        <f t="shared" si="14"/>
        <v>0</v>
      </c>
      <c r="AU73" s="210">
        <f t="shared" si="15"/>
        <v>0</v>
      </c>
      <c r="AV73" s="219" t="str">
        <f t="shared" si="21"/>
        <v>-</v>
      </c>
      <c r="AW73" s="210">
        <f t="shared" si="17"/>
        <v>0</v>
      </c>
      <c r="AX73" s="220" t="str">
        <f t="shared" si="18"/>
        <v>-</v>
      </c>
    </row>
    <row r="74" ht="60.0" customHeight="1">
      <c r="B74" s="126" t="s">
        <v>576</v>
      </c>
      <c r="C74" s="127" t="s">
        <v>12</v>
      </c>
      <c r="D74" s="127" t="s">
        <v>589</v>
      </c>
      <c r="E74" s="129" t="s">
        <v>658</v>
      </c>
      <c r="F74" s="215">
        <f>'(B) - Detecciones - Ataques'!K66</f>
        <v>1</v>
      </c>
      <c r="G74" s="215">
        <f>'(B) - Detecciones - Ataques'!AU66</f>
        <v>0</v>
      </c>
      <c r="H74" s="216">
        <f>'(B) - Detecciones - Ataques'!AV66</f>
        <v>0</v>
      </c>
      <c r="I74" s="206">
        <f>'(B) - Detecciones - Ataques'!AC66</f>
        <v>0</v>
      </c>
      <c r="J74" s="216">
        <f>'(B) - Detecciones - Ataques'!AD66</f>
        <v>0</v>
      </c>
      <c r="K74" s="206">
        <f>'(B) - Detecciones - Ataques'!AI66</f>
        <v>0</v>
      </c>
      <c r="L74" s="216">
        <f>'(B) - Detecciones - Ataques'!AJ66</f>
        <v>0</v>
      </c>
      <c r="M74" s="206">
        <f>'(B) - Detecciones - Ataques'!AO66</f>
        <v>0</v>
      </c>
      <c r="N74" s="216">
        <f>'(B) - Detecciones - Ataques'!AP66</f>
        <v>0</v>
      </c>
      <c r="O74" s="215">
        <f>'(B) - Detecciones - Ataques'!BG66</f>
        <v>0</v>
      </c>
      <c r="P74" s="216">
        <f>'(B) - Detecciones - Ataques'!BH66</f>
        <v>0</v>
      </c>
      <c r="Q74" s="217" t="s">
        <v>13</v>
      </c>
      <c r="AL74" s="222" t="s">
        <v>1100</v>
      </c>
      <c r="AM74" s="210">
        <f t="shared" si="9"/>
        <v>1</v>
      </c>
      <c r="AN74" s="210">
        <f t="shared" si="10"/>
        <v>0</v>
      </c>
      <c r="AO74" s="219">
        <f t="shared" si="11"/>
        <v>0</v>
      </c>
      <c r="AP74" s="210">
        <f t="shared" si="12"/>
        <v>0</v>
      </c>
      <c r="AQ74" s="220">
        <f t="shared" si="13"/>
        <v>0</v>
      </c>
      <c r="AS74" s="222" t="s">
        <v>1100</v>
      </c>
      <c r="AT74" s="210">
        <f t="shared" si="14"/>
        <v>1</v>
      </c>
      <c r="AU74" s="210">
        <f t="shared" si="15"/>
        <v>0</v>
      </c>
      <c r="AV74" s="219">
        <f t="shared" si="21"/>
        <v>0</v>
      </c>
      <c r="AW74" s="210">
        <f t="shared" si="17"/>
        <v>0</v>
      </c>
      <c r="AX74" s="220">
        <f t="shared" si="18"/>
        <v>0</v>
      </c>
    </row>
    <row r="75" ht="60.0" customHeight="1">
      <c r="B75" s="126" t="s">
        <v>576</v>
      </c>
      <c r="C75" s="127" t="s">
        <v>12</v>
      </c>
      <c r="D75" s="127" t="s">
        <v>589</v>
      </c>
      <c r="E75" s="129" t="s">
        <v>663</v>
      </c>
      <c r="F75" s="215">
        <f>'(B) - Detecciones - Ataques'!K67</f>
        <v>1</v>
      </c>
      <c r="G75" s="215">
        <f>'(B) - Detecciones - Ataques'!AU67</f>
        <v>0</v>
      </c>
      <c r="H75" s="216">
        <f>'(B) - Detecciones - Ataques'!AV67</f>
        <v>0</v>
      </c>
      <c r="I75" s="206">
        <f>'(B) - Detecciones - Ataques'!AC67</f>
        <v>0</v>
      </c>
      <c r="J75" s="216">
        <f>'(B) - Detecciones - Ataques'!AD67</f>
        <v>0</v>
      </c>
      <c r="K75" s="206">
        <f>'(B) - Detecciones - Ataques'!AI67</f>
        <v>0</v>
      </c>
      <c r="L75" s="216">
        <f>'(B) - Detecciones - Ataques'!AJ67</f>
        <v>0</v>
      </c>
      <c r="M75" s="206">
        <f>'(B) - Detecciones - Ataques'!AO67</f>
        <v>0</v>
      </c>
      <c r="N75" s="216">
        <f>'(B) - Detecciones - Ataques'!AP67</f>
        <v>0</v>
      </c>
      <c r="O75" s="215">
        <f>'(B) - Detecciones - Ataques'!BG67</f>
        <v>0</v>
      </c>
      <c r="P75" s="216">
        <f>'(B) - Detecciones - Ataques'!BH67</f>
        <v>0</v>
      </c>
      <c r="Q75" s="217" t="s">
        <v>13</v>
      </c>
      <c r="AL75" s="222" t="s">
        <v>1110</v>
      </c>
      <c r="AM75" s="210">
        <f t="shared" si="9"/>
        <v>1</v>
      </c>
      <c r="AN75" s="210">
        <f t="shared" si="10"/>
        <v>0</v>
      </c>
      <c r="AO75" s="219">
        <f t="shared" si="11"/>
        <v>0</v>
      </c>
      <c r="AP75" s="210">
        <f t="shared" si="12"/>
        <v>0</v>
      </c>
      <c r="AQ75" s="220">
        <f t="shared" si="13"/>
        <v>0</v>
      </c>
      <c r="AS75" s="222" t="s">
        <v>1110</v>
      </c>
      <c r="AT75" s="210">
        <f t="shared" si="14"/>
        <v>1</v>
      </c>
      <c r="AU75" s="210">
        <f t="shared" si="15"/>
        <v>0</v>
      </c>
      <c r="AV75" s="219">
        <f t="shared" si="21"/>
        <v>0</v>
      </c>
      <c r="AW75" s="210">
        <f t="shared" si="17"/>
        <v>0</v>
      </c>
      <c r="AX75" s="220">
        <f t="shared" si="18"/>
        <v>0</v>
      </c>
    </row>
    <row r="76" ht="60.0" customHeight="1">
      <c r="B76" s="126" t="s">
        <v>576</v>
      </c>
      <c r="C76" s="127" t="s">
        <v>12</v>
      </c>
      <c r="D76" s="127" t="s">
        <v>666</v>
      </c>
      <c r="E76" s="129" t="s">
        <v>672</v>
      </c>
      <c r="F76" s="215">
        <f>'(B) - Detecciones - Ataques'!K68</f>
        <v>1</v>
      </c>
      <c r="G76" s="215">
        <f>'(B) - Detecciones - Ataques'!AU68</f>
        <v>0</v>
      </c>
      <c r="H76" s="216">
        <f>'(B) - Detecciones - Ataques'!AV68</f>
        <v>0</v>
      </c>
      <c r="I76" s="206">
        <f>'(B) - Detecciones - Ataques'!AC68</f>
        <v>0</v>
      </c>
      <c r="J76" s="216">
        <f>'(B) - Detecciones - Ataques'!AD68</f>
        <v>0</v>
      </c>
      <c r="K76" s="206">
        <f>'(B) - Detecciones - Ataques'!AI68</f>
        <v>0</v>
      </c>
      <c r="L76" s="216">
        <f>'(B) - Detecciones - Ataques'!AJ68</f>
        <v>0</v>
      </c>
      <c r="M76" s="206">
        <f>'(B) - Detecciones - Ataques'!AO68</f>
        <v>0</v>
      </c>
      <c r="N76" s="216">
        <f>'(B) - Detecciones - Ataques'!AP68</f>
        <v>0</v>
      </c>
      <c r="O76" s="215">
        <f>'(B) - Detecciones - Ataques'!BG68</f>
        <v>0</v>
      </c>
      <c r="P76" s="216">
        <f>'(B) - Detecciones - Ataques'!BH68</f>
        <v>0</v>
      </c>
      <c r="Q76" s="217" t="s">
        <v>84</v>
      </c>
      <c r="AL76" s="222" t="s">
        <v>1120</v>
      </c>
      <c r="AM76" s="210">
        <f t="shared" si="9"/>
        <v>17</v>
      </c>
      <c r="AN76" s="210">
        <f t="shared" si="10"/>
        <v>17</v>
      </c>
      <c r="AO76" s="219">
        <f t="shared" si="11"/>
        <v>1</v>
      </c>
      <c r="AP76" s="210">
        <f t="shared" si="12"/>
        <v>0</v>
      </c>
      <c r="AQ76" s="220">
        <f t="shared" si="13"/>
        <v>0</v>
      </c>
      <c r="AS76" s="222" t="s">
        <v>1120</v>
      </c>
      <c r="AT76" s="210">
        <f t="shared" si="14"/>
        <v>16</v>
      </c>
      <c r="AU76" s="210">
        <f t="shared" si="15"/>
        <v>16</v>
      </c>
      <c r="AV76" s="219">
        <f t="shared" si="21"/>
        <v>1</v>
      </c>
      <c r="AW76" s="210">
        <f t="shared" si="17"/>
        <v>0</v>
      </c>
      <c r="AX76" s="220">
        <f t="shared" si="18"/>
        <v>0</v>
      </c>
    </row>
    <row r="77" ht="60.0" customHeight="1">
      <c r="B77" s="126" t="s">
        <v>576</v>
      </c>
      <c r="C77" s="127" t="s">
        <v>12</v>
      </c>
      <c r="D77" s="127" t="s">
        <v>666</v>
      </c>
      <c r="E77" s="129" t="s">
        <v>681</v>
      </c>
      <c r="F77" s="215">
        <f>'(B) - Detecciones - Ataques'!K69</f>
        <v>1</v>
      </c>
      <c r="G77" s="215">
        <f>'(B) - Detecciones - Ataques'!AU69</f>
        <v>0</v>
      </c>
      <c r="H77" s="216">
        <f>'(B) - Detecciones - Ataques'!AV69</f>
        <v>0</v>
      </c>
      <c r="I77" s="206">
        <f>'(B) - Detecciones - Ataques'!AC69</f>
        <v>0</v>
      </c>
      <c r="J77" s="216">
        <f>'(B) - Detecciones - Ataques'!AD69</f>
        <v>0</v>
      </c>
      <c r="K77" s="206">
        <f>'(B) - Detecciones - Ataques'!AI69</f>
        <v>0</v>
      </c>
      <c r="L77" s="216">
        <f>'(B) - Detecciones - Ataques'!AJ69</f>
        <v>0</v>
      </c>
      <c r="M77" s="206">
        <f>'(B) - Detecciones - Ataques'!AO69</f>
        <v>0</v>
      </c>
      <c r="N77" s="216">
        <f>'(B) - Detecciones - Ataques'!AP69</f>
        <v>0</v>
      </c>
      <c r="O77" s="215">
        <f>'(B) - Detecciones - Ataques'!BG69</f>
        <v>0</v>
      </c>
      <c r="P77" s="216">
        <f>'(B) - Detecciones - Ataques'!BH69</f>
        <v>0</v>
      </c>
      <c r="Q77" s="217" t="s">
        <v>13</v>
      </c>
      <c r="AL77" s="222" t="s">
        <v>1145</v>
      </c>
      <c r="AM77" s="210">
        <f t="shared" si="9"/>
        <v>1</v>
      </c>
      <c r="AN77" s="210">
        <f t="shared" si="10"/>
        <v>0</v>
      </c>
      <c r="AO77" s="219">
        <f t="shared" si="11"/>
        <v>0</v>
      </c>
      <c r="AP77" s="210">
        <f t="shared" si="12"/>
        <v>0</v>
      </c>
      <c r="AQ77" s="220">
        <f t="shared" si="13"/>
        <v>0</v>
      </c>
      <c r="AS77" s="222" t="s">
        <v>1145</v>
      </c>
      <c r="AT77" s="210">
        <f t="shared" si="14"/>
        <v>0</v>
      </c>
      <c r="AU77" s="210">
        <f t="shared" si="15"/>
        <v>0</v>
      </c>
      <c r="AV77" s="219" t="str">
        <f t="shared" si="21"/>
        <v>-</v>
      </c>
      <c r="AW77" s="210">
        <f t="shared" si="17"/>
        <v>0</v>
      </c>
      <c r="AX77" s="220" t="str">
        <f t="shared" si="18"/>
        <v>-</v>
      </c>
    </row>
    <row r="78" ht="60.0" customHeight="1">
      <c r="B78" s="126" t="s">
        <v>576</v>
      </c>
      <c r="C78" s="127" t="s">
        <v>12</v>
      </c>
      <c r="D78" s="127" t="s">
        <v>666</v>
      </c>
      <c r="E78" s="129" t="s">
        <v>685</v>
      </c>
      <c r="F78" s="215">
        <f>'(B) - Detecciones - Ataques'!K70</f>
        <v>1</v>
      </c>
      <c r="G78" s="215">
        <f>'(B) - Detecciones - Ataques'!AU70</f>
        <v>0</v>
      </c>
      <c r="H78" s="216">
        <f>'(B) - Detecciones - Ataques'!AV70</f>
        <v>0</v>
      </c>
      <c r="I78" s="206">
        <f>'(B) - Detecciones - Ataques'!AC70</f>
        <v>0</v>
      </c>
      <c r="J78" s="216">
        <f>'(B) - Detecciones - Ataques'!AD70</f>
        <v>0</v>
      </c>
      <c r="K78" s="206">
        <f>'(B) - Detecciones - Ataques'!AI70</f>
        <v>0</v>
      </c>
      <c r="L78" s="216">
        <f>'(B) - Detecciones - Ataques'!AJ70</f>
        <v>0</v>
      </c>
      <c r="M78" s="206">
        <f>'(B) - Detecciones - Ataques'!AO70</f>
        <v>0</v>
      </c>
      <c r="N78" s="216">
        <f>'(B) - Detecciones - Ataques'!AP70</f>
        <v>0</v>
      </c>
      <c r="O78" s="215">
        <f>'(B) - Detecciones - Ataques'!BG70</f>
        <v>0</v>
      </c>
      <c r="P78" s="216">
        <f>'(B) - Detecciones - Ataques'!BH70</f>
        <v>0</v>
      </c>
      <c r="Q78" s="217" t="s">
        <v>13</v>
      </c>
      <c r="AL78" s="222" t="s">
        <v>1156</v>
      </c>
      <c r="AM78" s="210">
        <f t="shared" si="9"/>
        <v>1</v>
      </c>
      <c r="AN78" s="210">
        <f t="shared" si="10"/>
        <v>0</v>
      </c>
      <c r="AO78" s="219">
        <f t="shared" si="11"/>
        <v>0</v>
      </c>
      <c r="AP78" s="210">
        <f t="shared" si="12"/>
        <v>0</v>
      </c>
      <c r="AQ78" s="220">
        <f t="shared" si="13"/>
        <v>0</v>
      </c>
      <c r="AS78" s="222" t="s">
        <v>1156</v>
      </c>
      <c r="AT78" s="210">
        <f t="shared" si="14"/>
        <v>0</v>
      </c>
      <c r="AU78" s="210">
        <f t="shared" si="15"/>
        <v>0</v>
      </c>
      <c r="AV78" s="219" t="str">
        <f t="shared" si="21"/>
        <v>-</v>
      </c>
      <c r="AW78" s="210">
        <f t="shared" si="17"/>
        <v>0</v>
      </c>
      <c r="AX78" s="220" t="str">
        <f t="shared" si="18"/>
        <v>-</v>
      </c>
    </row>
    <row r="79" ht="60.0" customHeight="1">
      <c r="B79" s="126" t="s">
        <v>576</v>
      </c>
      <c r="C79" s="127" t="s">
        <v>12</v>
      </c>
      <c r="D79" s="127" t="s">
        <v>666</v>
      </c>
      <c r="E79" s="129" t="s">
        <v>688</v>
      </c>
      <c r="F79" s="215">
        <f>'(B) - Detecciones - Ataques'!K71</f>
        <v>1</v>
      </c>
      <c r="G79" s="215">
        <f>'(B) - Detecciones - Ataques'!AU71</f>
        <v>0</v>
      </c>
      <c r="H79" s="216">
        <f>'(B) - Detecciones - Ataques'!AV71</f>
        <v>0</v>
      </c>
      <c r="I79" s="206">
        <f>'(B) - Detecciones - Ataques'!AC71</f>
        <v>0</v>
      </c>
      <c r="J79" s="216">
        <f>'(B) - Detecciones - Ataques'!AD71</f>
        <v>0</v>
      </c>
      <c r="K79" s="206">
        <f>'(B) - Detecciones - Ataques'!AI71</f>
        <v>0</v>
      </c>
      <c r="L79" s="216">
        <f>'(B) - Detecciones - Ataques'!AJ71</f>
        <v>0</v>
      </c>
      <c r="M79" s="206">
        <f>'(B) - Detecciones - Ataques'!AO71</f>
        <v>0</v>
      </c>
      <c r="N79" s="216">
        <f>'(B) - Detecciones - Ataques'!AP71</f>
        <v>0</v>
      </c>
      <c r="O79" s="215">
        <f>'(B) - Detecciones - Ataques'!BG71</f>
        <v>0</v>
      </c>
      <c r="P79" s="216">
        <f>'(B) - Detecciones - Ataques'!BH71</f>
        <v>0</v>
      </c>
      <c r="Q79" s="217" t="s">
        <v>13</v>
      </c>
      <c r="AL79" s="222" t="s">
        <v>1167</v>
      </c>
      <c r="AM79" s="210">
        <f t="shared" si="9"/>
        <v>1</v>
      </c>
      <c r="AN79" s="210">
        <f t="shared" si="10"/>
        <v>0</v>
      </c>
      <c r="AO79" s="219">
        <f t="shared" si="11"/>
        <v>0</v>
      </c>
      <c r="AP79" s="210">
        <f t="shared" si="12"/>
        <v>0</v>
      </c>
      <c r="AQ79" s="220">
        <f t="shared" si="13"/>
        <v>0</v>
      </c>
      <c r="AS79" s="222" t="s">
        <v>1167</v>
      </c>
      <c r="AT79" s="210">
        <f t="shared" si="14"/>
        <v>0</v>
      </c>
      <c r="AU79" s="210">
        <f t="shared" si="15"/>
        <v>0</v>
      </c>
      <c r="AV79" s="219" t="str">
        <f t="shared" si="21"/>
        <v>-</v>
      </c>
      <c r="AW79" s="210">
        <f t="shared" si="17"/>
        <v>0</v>
      </c>
      <c r="AX79" s="220" t="str">
        <f t="shared" si="18"/>
        <v>-</v>
      </c>
    </row>
    <row r="80" ht="60.0" customHeight="1">
      <c r="B80" s="126" t="s">
        <v>576</v>
      </c>
      <c r="C80" s="127" t="s">
        <v>12</v>
      </c>
      <c r="D80" s="127" t="s">
        <v>666</v>
      </c>
      <c r="E80" s="129" t="s">
        <v>692</v>
      </c>
      <c r="F80" s="215">
        <f>'(B) - Detecciones - Ataques'!K72</f>
        <v>1</v>
      </c>
      <c r="G80" s="215">
        <f>'(B) - Detecciones - Ataques'!AU72</f>
        <v>0</v>
      </c>
      <c r="H80" s="216">
        <f>'(B) - Detecciones - Ataques'!AV72</f>
        <v>0</v>
      </c>
      <c r="I80" s="206">
        <f>'(B) - Detecciones - Ataques'!AC72</f>
        <v>0</v>
      </c>
      <c r="J80" s="216">
        <f>'(B) - Detecciones - Ataques'!AD72</f>
        <v>0</v>
      </c>
      <c r="K80" s="206">
        <f>'(B) - Detecciones - Ataques'!AI72</f>
        <v>0</v>
      </c>
      <c r="L80" s="216">
        <f>'(B) - Detecciones - Ataques'!AJ72</f>
        <v>0</v>
      </c>
      <c r="M80" s="206">
        <f>'(B) - Detecciones - Ataques'!AO72</f>
        <v>0</v>
      </c>
      <c r="N80" s="216">
        <f>'(B) - Detecciones - Ataques'!AP72</f>
        <v>0</v>
      </c>
      <c r="O80" s="215">
        <f>'(B) - Detecciones - Ataques'!BG72</f>
        <v>0</v>
      </c>
      <c r="P80" s="216">
        <f>'(B) - Detecciones - Ataques'!BH72</f>
        <v>0</v>
      </c>
      <c r="Q80" s="217" t="s">
        <v>13</v>
      </c>
      <c r="AL80" s="222" t="s">
        <v>1177</v>
      </c>
      <c r="AM80" s="210">
        <f t="shared" si="9"/>
        <v>1</v>
      </c>
      <c r="AN80" s="210">
        <f t="shared" si="10"/>
        <v>0</v>
      </c>
      <c r="AO80" s="219">
        <f t="shared" si="11"/>
        <v>0</v>
      </c>
      <c r="AP80" s="210">
        <f t="shared" si="12"/>
        <v>0</v>
      </c>
      <c r="AQ80" s="220">
        <f t="shared" si="13"/>
        <v>0</v>
      </c>
      <c r="AS80" s="222" t="s">
        <v>1177</v>
      </c>
      <c r="AT80" s="210">
        <f t="shared" si="14"/>
        <v>1</v>
      </c>
      <c r="AU80" s="210">
        <f t="shared" si="15"/>
        <v>0</v>
      </c>
      <c r="AV80" s="219">
        <f t="shared" si="21"/>
        <v>0</v>
      </c>
      <c r="AW80" s="210">
        <f t="shared" si="17"/>
        <v>0</v>
      </c>
      <c r="AX80" s="220">
        <f t="shared" si="18"/>
        <v>0</v>
      </c>
    </row>
    <row r="81" ht="60.0" customHeight="1">
      <c r="B81" s="126" t="s">
        <v>576</v>
      </c>
      <c r="C81" s="127" t="s">
        <v>12</v>
      </c>
      <c r="D81" s="127" t="s">
        <v>666</v>
      </c>
      <c r="E81" s="129" t="s">
        <v>696</v>
      </c>
      <c r="F81" s="215">
        <f>'(B) - Detecciones - Ataques'!K73</f>
        <v>1</v>
      </c>
      <c r="G81" s="215">
        <f>'(B) - Detecciones - Ataques'!AU73</f>
        <v>0</v>
      </c>
      <c r="H81" s="216">
        <f>'(B) - Detecciones - Ataques'!AV73</f>
        <v>0</v>
      </c>
      <c r="I81" s="206">
        <f>'(B) - Detecciones - Ataques'!AC73</f>
        <v>0</v>
      </c>
      <c r="J81" s="216">
        <f>'(B) - Detecciones - Ataques'!AD73</f>
        <v>0</v>
      </c>
      <c r="K81" s="206">
        <f>'(B) - Detecciones - Ataques'!AI73</f>
        <v>0</v>
      </c>
      <c r="L81" s="216">
        <f>'(B) - Detecciones - Ataques'!AJ73</f>
        <v>0</v>
      </c>
      <c r="M81" s="206">
        <f>'(B) - Detecciones - Ataques'!AO73</f>
        <v>0</v>
      </c>
      <c r="N81" s="216">
        <f>'(B) - Detecciones - Ataques'!AP73</f>
        <v>0</v>
      </c>
      <c r="O81" s="215">
        <f>'(B) - Detecciones - Ataques'!BG73</f>
        <v>0</v>
      </c>
      <c r="P81" s="216">
        <f>'(B) - Detecciones - Ataques'!BH73</f>
        <v>0</v>
      </c>
      <c r="Q81" s="217" t="s">
        <v>84</v>
      </c>
      <c r="AL81" s="222" t="s">
        <v>1185</v>
      </c>
      <c r="AM81" s="210">
        <f t="shared" si="9"/>
        <v>1</v>
      </c>
      <c r="AN81" s="210">
        <f t="shared" si="10"/>
        <v>0</v>
      </c>
      <c r="AO81" s="219">
        <f t="shared" si="11"/>
        <v>0</v>
      </c>
      <c r="AP81" s="210">
        <f t="shared" si="12"/>
        <v>0</v>
      </c>
      <c r="AQ81" s="220">
        <f t="shared" si="13"/>
        <v>0</v>
      </c>
      <c r="AS81" s="222" t="s">
        <v>1185</v>
      </c>
      <c r="AT81" s="210">
        <f t="shared" si="14"/>
        <v>0</v>
      </c>
      <c r="AU81" s="210">
        <f t="shared" si="15"/>
        <v>0</v>
      </c>
      <c r="AV81" s="219" t="str">
        <f t="shared" si="21"/>
        <v>-</v>
      </c>
      <c r="AW81" s="210">
        <f t="shared" si="17"/>
        <v>0</v>
      </c>
      <c r="AX81" s="220" t="str">
        <f t="shared" si="18"/>
        <v>-</v>
      </c>
    </row>
    <row r="82" ht="60.0" customHeight="1">
      <c r="B82" s="126" t="s">
        <v>576</v>
      </c>
      <c r="C82" s="127" t="s">
        <v>12</v>
      </c>
      <c r="D82" s="127" t="s">
        <v>666</v>
      </c>
      <c r="E82" s="129" t="s">
        <v>705</v>
      </c>
      <c r="F82" s="215">
        <f>'(B) - Detecciones - Ataques'!K74</f>
        <v>1</v>
      </c>
      <c r="G82" s="215">
        <f>'(B) - Detecciones - Ataques'!AU74</f>
        <v>1</v>
      </c>
      <c r="H82" s="216">
        <f>'(B) - Detecciones - Ataques'!AV74</f>
        <v>1</v>
      </c>
      <c r="I82" s="206">
        <f>'(B) - Detecciones - Ataques'!AC74</f>
        <v>0</v>
      </c>
      <c r="J82" s="216">
        <f>'(B) - Detecciones - Ataques'!AD74</f>
        <v>0</v>
      </c>
      <c r="K82" s="206">
        <f>'(B) - Detecciones - Ataques'!AI74</f>
        <v>0</v>
      </c>
      <c r="L82" s="216">
        <f>'(B) - Detecciones - Ataques'!AJ74</f>
        <v>0</v>
      </c>
      <c r="M82" s="206">
        <f>'(B) - Detecciones - Ataques'!AO74</f>
        <v>0</v>
      </c>
      <c r="N82" s="216">
        <f>'(B) - Detecciones - Ataques'!AP74</f>
        <v>0</v>
      </c>
      <c r="O82" s="215">
        <f>'(B) - Detecciones - Ataques'!BG74</f>
        <v>1</v>
      </c>
      <c r="P82" s="216">
        <f>'(B) - Detecciones - Ataques'!BH74</f>
        <v>1</v>
      </c>
      <c r="Q82" s="217" t="s">
        <v>13</v>
      </c>
      <c r="AL82" s="222" t="s">
        <v>1193</v>
      </c>
      <c r="AM82" s="210">
        <f t="shared" si="9"/>
        <v>1</v>
      </c>
      <c r="AN82" s="210">
        <f t="shared" si="10"/>
        <v>0</v>
      </c>
      <c r="AO82" s="219">
        <f t="shared" si="11"/>
        <v>0</v>
      </c>
      <c r="AP82" s="210">
        <f t="shared" si="12"/>
        <v>0</v>
      </c>
      <c r="AQ82" s="220">
        <f t="shared" si="13"/>
        <v>0</v>
      </c>
      <c r="AS82" s="222" t="s">
        <v>1193</v>
      </c>
      <c r="AT82" s="210">
        <f t="shared" si="14"/>
        <v>0</v>
      </c>
      <c r="AU82" s="210">
        <f t="shared" si="15"/>
        <v>0</v>
      </c>
      <c r="AV82" s="219" t="str">
        <f t="shared" si="21"/>
        <v>-</v>
      </c>
      <c r="AW82" s="210">
        <f t="shared" si="17"/>
        <v>0</v>
      </c>
      <c r="AX82" s="220" t="str">
        <f t="shared" si="18"/>
        <v>-</v>
      </c>
    </row>
    <row r="83" ht="60.0" customHeight="1">
      <c r="B83" s="126" t="s">
        <v>576</v>
      </c>
      <c r="C83" s="127" t="s">
        <v>12</v>
      </c>
      <c r="D83" s="127" t="s">
        <v>666</v>
      </c>
      <c r="E83" s="129" t="s">
        <v>712</v>
      </c>
      <c r="F83" s="215">
        <f>'(B) - Detecciones - Ataques'!K75</f>
        <v>1</v>
      </c>
      <c r="G83" s="215">
        <f>'(B) - Detecciones - Ataques'!AU75</f>
        <v>0</v>
      </c>
      <c r="H83" s="216">
        <f>'(B) - Detecciones - Ataques'!AV75</f>
        <v>0</v>
      </c>
      <c r="I83" s="206">
        <f>'(B) - Detecciones - Ataques'!AC75</f>
        <v>0</v>
      </c>
      <c r="J83" s="216">
        <f>'(B) - Detecciones - Ataques'!AD75</f>
        <v>0</v>
      </c>
      <c r="K83" s="206">
        <f>'(B) - Detecciones - Ataques'!AI75</f>
        <v>0</v>
      </c>
      <c r="L83" s="216">
        <f>'(B) - Detecciones - Ataques'!AJ75</f>
        <v>0</v>
      </c>
      <c r="M83" s="206">
        <f>'(B) - Detecciones - Ataques'!AO75</f>
        <v>0</v>
      </c>
      <c r="N83" s="216">
        <f>'(B) - Detecciones - Ataques'!AP75</f>
        <v>0</v>
      </c>
      <c r="O83" s="215">
        <f>'(B) - Detecciones - Ataques'!BG75</f>
        <v>0</v>
      </c>
      <c r="P83" s="216">
        <f>'(B) - Detecciones - Ataques'!BH75</f>
        <v>0</v>
      </c>
      <c r="Q83" s="217" t="s">
        <v>13</v>
      </c>
      <c r="AL83" s="222" t="s">
        <v>1204</v>
      </c>
      <c r="AM83" s="210">
        <f t="shared" si="9"/>
        <v>1</v>
      </c>
      <c r="AN83" s="210">
        <f t="shared" si="10"/>
        <v>0</v>
      </c>
      <c r="AO83" s="219">
        <f t="shared" si="11"/>
        <v>0</v>
      </c>
      <c r="AP83" s="210">
        <f t="shared" si="12"/>
        <v>0</v>
      </c>
      <c r="AQ83" s="220">
        <f t="shared" si="13"/>
        <v>0</v>
      </c>
      <c r="AS83" s="222" t="s">
        <v>1204</v>
      </c>
      <c r="AT83" s="210">
        <f t="shared" si="14"/>
        <v>0</v>
      </c>
      <c r="AU83" s="210">
        <f t="shared" si="15"/>
        <v>0</v>
      </c>
      <c r="AV83" s="219" t="str">
        <f t="shared" si="21"/>
        <v>-</v>
      </c>
      <c r="AW83" s="210">
        <f t="shared" si="17"/>
        <v>0</v>
      </c>
      <c r="AX83" s="220" t="str">
        <f t="shared" si="18"/>
        <v>-</v>
      </c>
    </row>
    <row r="84" ht="60.0" customHeight="1">
      <c r="B84" s="126" t="s">
        <v>576</v>
      </c>
      <c r="C84" s="127" t="s">
        <v>12</v>
      </c>
      <c r="D84" s="127" t="s">
        <v>666</v>
      </c>
      <c r="E84" s="129" t="s">
        <v>719</v>
      </c>
      <c r="F84" s="215">
        <f>'(B) - Detecciones - Ataques'!K76</f>
        <v>1</v>
      </c>
      <c r="G84" s="215">
        <f>'(B) - Detecciones - Ataques'!AU76</f>
        <v>0</v>
      </c>
      <c r="H84" s="216">
        <f>'(B) - Detecciones - Ataques'!AV76</f>
        <v>0</v>
      </c>
      <c r="I84" s="206">
        <f>'(B) - Detecciones - Ataques'!AC76</f>
        <v>0</v>
      </c>
      <c r="J84" s="216">
        <f>'(B) - Detecciones - Ataques'!AD76</f>
        <v>0</v>
      </c>
      <c r="K84" s="206">
        <f>'(B) - Detecciones - Ataques'!AI76</f>
        <v>0</v>
      </c>
      <c r="L84" s="216">
        <f>'(B) - Detecciones - Ataques'!AJ76</f>
        <v>0</v>
      </c>
      <c r="M84" s="206">
        <f>'(B) - Detecciones - Ataques'!AO76</f>
        <v>0</v>
      </c>
      <c r="N84" s="216">
        <f>'(B) - Detecciones - Ataques'!AP76</f>
        <v>0</v>
      </c>
      <c r="O84" s="215">
        <f>'(B) - Detecciones - Ataques'!BG76</f>
        <v>0</v>
      </c>
      <c r="P84" s="216">
        <f>'(B) - Detecciones - Ataques'!BH76</f>
        <v>0</v>
      </c>
      <c r="Q84" s="217" t="s">
        <v>13</v>
      </c>
      <c r="AL84" s="222" t="s">
        <v>1214</v>
      </c>
      <c r="AM84" s="210">
        <f t="shared" si="9"/>
        <v>1</v>
      </c>
      <c r="AN84" s="210">
        <f t="shared" si="10"/>
        <v>0</v>
      </c>
      <c r="AO84" s="219">
        <f t="shared" si="11"/>
        <v>0</v>
      </c>
      <c r="AP84" s="210">
        <f t="shared" si="12"/>
        <v>0</v>
      </c>
      <c r="AQ84" s="220">
        <f t="shared" si="13"/>
        <v>0</v>
      </c>
      <c r="AS84" s="222" t="s">
        <v>1214</v>
      </c>
      <c r="AT84" s="210">
        <f t="shared" si="14"/>
        <v>0</v>
      </c>
      <c r="AU84" s="210">
        <f t="shared" si="15"/>
        <v>0</v>
      </c>
      <c r="AV84" s="219" t="str">
        <f t="shared" si="21"/>
        <v>-</v>
      </c>
      <c r="AW84" s="210">
        <f t="shared" si="17"/>
        <v>0</v>
      </c>
      <c r="AX84" s="220" t="str">
        <f t="shared" si="18"/>
        <v>-</v>
      </c>
    </row>
    <row r="85" ht="60.0" customHeight="1">
      <c r="B85" s="126" t="s">
        <v>576</v>
      </c>
      <c r="C85" s="127" t="s">
        <v>12</v>
      </c>
      <c r="D85" s="127" t="s">
        <v>666</v>
      </c>
      <c r="E85" s="129" t="s">
        <v>727</v>
      </c>
      <c r="F85" s="215">
        <f>'(B) - Detecciones - Ataques'!K77</f>
        <v>1</v>
      </c>
      <c r="G85" s="215">
        <f>'(B) - Detecciones - Ataques'!AU77</f>
        <v>0</v>
      </c>
      <c r="H85" s="216">
        <f>'(B) - Detecciones - Ataques'!AV77</f>
        <v>0</v>
      </c>
      <c r="I85" s="206">
        <f>'(B) - Detecciones - Ataques'!AC77</f>
        <v>0</v>
      </c>
      <c r="J85" s="216">
        <f>'(B) - Detecciones - Ataques'!AD77</f>
        <v>0</v>
      </c>
      <c r="K85" s="206">
        <f>'(B) - Detecciones - Ataques'!AI77</f>
        <v>0</v>
      </c>
      <c r="L85" s="216">
        <f>'(B) - Detecciones - Ataques'!AJ77</f>
        <v>0</v>
      </c>
      <c r="M85" s="206">
        <f>'(B) - Detecciones - Ataques'!AO77</f>
        <v>0</v>
      </c>
      <c r="N85" s="216">
        <f>'(B) - Detecciones - Ataques'!AP77</f>
        <v>0</v>
      </c>
      <c r="O85" s="215">
        <f>'(B) - Detecciones - Ataques'!BG77</f>
        <v>0</v>
      </c>
      <c r="P85" s="216">
        <f>'(B) - Detecciones - Ataques'!BH77</f>
        <v>0</v>
      </c>
      <c r="Q85" s="217" t="s">
        <v>84</v>
      </c>
      <c r="AL85" s="222" t="s">
        <v>1225</v>
      </c>
      <c r="AM85" s="210">
        <f t="shared" si="9"/>
        <v>1</v>
      </c>
      <c r="AN85" s="210">
        <f t="shared" si="10"/>
        <v>1</v>
      </c>
      <c r="AO85" s="219">
        <f t="shared" si="11"/>
        <v>1</v>
      </c>
      <c r="AP85" s="210">
        <f t="shared" si="12"/>
        <v>0</v>
      </c>
      <c r="AQ85" s="220">
        <f t="shared" si="13"/>
        <v>0</v>
      </c>
      <c r="AS85" s="222" t="s">
        <v>1225</v>
      </c>
      <c r="AT85" s="210">
        <f t="shared" si="14"/>
        <v>1</v>
      </c>
      <c r="AU85" s="210">
        <f t="shared" si="15"/>
        <v>1</v>
      </c>
      <c r="AV85" s="219">
        <f t="shared" si="21"/>
        <v>1</v>
      </c>
      <c r="AW85" s="210">
        <f t="shared" si="17"/>
        <v>0</v>
      </c>
      <c r="AX85" s="220">
        <f t="shared" si="18"/>
        <v>0</v>
      </c>
    </row>
    <row r="86" ht="60.0" customHeight="1">
      <c r="B86" s="126" t="s">
        <v>576</v>
      </c>
      <c r="C86" s="127" t="s">
        <v>12</v>
      </c>
      <c r="D86" s="127" t="s">
        <v>731</v>
      </c>
      <c r="E86" s="129" t="s">
        <v>1349</v>
      </c>
      <c r="F86" s="215">
        <f>'(B) - Detecciones - Ataques'!K78</f>
        <v>1</v>
      </c>
      <c r="G86" s="215">
        <f>'(B) - Detecciones - Ataques'!AU78</f>
        <v>0</v>
      </c>
      <c r="H86" s="216">
        <f>'(B) - Detecciones - Ataques'!AV78</f>
        <v>0</v>
      </c>
      <c r="I86" s="206">
        <f>'(B) - Detecciones - Ataques'!AC78</f>
        <v>0</v>
      </c>
      <c r="J86" s="216">
        <f>'(B) - Detecciones - Ataques'!AD78</f>
        <v>0</v>
      </c>
      <c r="K86" s="206">
        <f>'(B) - Detecciones - Ataques'!AI78</f>
        <v>0</v>
      </c>
      <c r="L86" s="216">
        <f>'(B) - Detecciones - Ataques'!AJ78</f>
        <v>0</v>
      </c>
      <c r="M86" s="206">
        <f>'(B) - Detecciones - Ataques'!AO78</f>
        <v>0</v>
      </c>
      <c r="N86" s="216">
        <f>'(B) - Detecciones - Ataques'!AP78</f>
        <v>0</v>
      </c>
      <c r="O86" s="215">
        <f>'(B) - Detecciones - Ataques'!BG78</f>
        <v>0</v>
      </c>
      <c r="P86" s="216">
        <f>'(B) - Detecciones - Ataques'!BH78</f>
        <v>0</v>
      </c>
      <c r="Q86" s="217" t="s">
        <v>84</v>
      </c>
      <c r="AL86" s="222" t="s">
        <v>1236</v>
      </c>
      <c r="AM86" s="210">
        <f t="shared" si="9"/>
        <v>1</v>
      </c>
      <c r="AN86" s="210">
        <f t="shared" si="10"/>
        <v>0</v>
      </c>
      <c r="AO86" s="219">
        <f t="shared" si="11"/>
        <v>0</v>
      </c>
      <c r="AP86" s="210">
        <f t="shared" si="12"/>
        <v>0</v>
      </c>
      <c r="AQ86" s="220">
        <f t="shared" si="13"/>
        <v>0</v>
      </c>
      <c r="AS86" s="222" t="s">
        <v>1236</v>
      </c>
      <c r="AT86" s="210">
        <f t="shared" si="14"/>
        <v>0</v>
      </c>
      <c r="AU86" s="210">
        <f t="shared" si="15"/>
        <v>0</v>
      </c>
      <c r="AV86" s="219" t="str">
        <f t="shared" si="21"/>
        <v>-</v>
      </c>
      <c r="AW86" s="210">
        <f t="shared" si="17"/>
        <v>0</v>
      </c>
      <c r="AX86" s="220" t="str">
        <f t="shared" si="18"/>
        <v>-</v>
      </c>
    </row>
    <row r="87" ht="60.0" customHeight="1">
      <c r="B87" s="126" t="s">
        <v>576</v>
      </c>
      <c r="C87" s="127" t="s">
        <v>12</v>
      </c>
      <c r="D87" s="127" t="s">
        <v>740</v>
      </c>
      <c r="E87" s="129" t="s">
        <v>745</v>
      </c>
      <c r="F87" s="215">
        <f>'(B) - Detecciones - Ataques'!K79</f>
        <v>1</v>
      </c>
      <c r="G87" s="215">
        <f>'(B) - Detecciones - Ataques'!AU79</f>
        <v>0</v>
      </c>
      <c r="H87" s="216">
        <f>'(B) - Detecciones - Ataques'!AV79</f>
        <v>0</v>
      </c>
      <c r="I87" s="206">
        <f>'(B) - Detecciones - Ataques'!AC79</f>
        <v>0</v>
      </c>
      <c r="J87" s="216">
        <f>'(B) - Detecciones - Ataques'!AD79</f>
        <v>0</v>
      </c>
      <c r="K87" s="206">
        <f>'(B) - Detecciones - Ataques'!AI79</f>
        <v>0</v>
      </c>
      <c r="L87" s="216">
        <f>'(B) - Detecciones - Ataques'!AJ79</f>
        <v>0</v>
      </c>
      <c r="M87" s="206">
        <f>'(B) - Detecciones - Ataques'!AO79</f>
        <v>0</v>
      </c>
      <c r="N87" s="216">
        <f>'(B) - Detecciones - Ataques'!AP79</f>
        <v>0</v>
      </c>
      <c r="O87" s="215">
        <f>'(B) - Detecciones - Ataques'!BG79</f>
        <v>0</v>
      </c>
      <c r="P87" s="216">
        <f>'(B) - Detecciones - Ataques'!BH79</f>
        <v>0</v>
      </c>
      <c r="Q87" s="217" t="s">
        <v>84</v>
      </c>
      <c r="AL87" s="235" t="s">
        <v>1241</v>
      </c>
      <c r="AM87" s="236">
        <f t="shared" si="9"/>
        <v>1</v>
      </c>
      <c r="AN87" s="236">
        <f t="shared" si="10"/>
        <v>1</v>
      </c>
      <c r="AO87" s="224">
        <f t="shared" si="11"/>
        <v>1</v>
      </c>
      <c r="AP87" s="236">
        <f t="shared" si="12"/>
        <v>0</v>
      </c>
      <c r="AQ87" s="225">
        <f t="shared" si="13"/>
        <v>0</v>
      </c>
      <c r="AS87" s="235" t="s">
        <v>1241</v>
      </c>
      <c r="AT87" s="236">
        <f t="shared" si="14"/>
        <v>1</v>
      </c>
      <c r="AU87" s="236">
        <f t="shared" si="15"/>
        <v>1</v>
      </c>
      <c r="AV87" s="219">
        <f t="shared" si="21"/>
        <v>1</v>
      </c>
      <c r="AW87" s="236">
        <f t="shared" si="17"/>
        <v>0</v>
      </c>
      <c r="AX87" s="225">
        <f t="shared" si="18"/>
        <v>0</v>
      </c>
    </row>
    <row r="88" ht="60.0" customHeight="1">
      <c r="B88" s="126" t="s">
        <v>288</v>
      </c>
      <c r="C88" s="127" t="s">
        <v>12</v>
      </c>
      <c r="D88" s="127" t="s">
        <v>748</v>
      </c>
      <c r="E88" s="129" t="s">
        <v>754</v>
      </c>
      <c r="F88" s="215">
        <f>'(B) - Detecciones - Ataques'!K80</f>
        <v>1</v>
      </c>
      <c r="G88" s="215">
        <f>'(B) - Detecciones - Ataques'!AU80</f>
        <v>0</v>
      </c>
      <c r="H88" s="216">
        <f>'(B) - Detecciones - Ataques'!AV80</f>
        <v>0</v>
      </c>
      <c r="I88" s="206">
        <f>'(B) - Detecciones - Ataques'!AC80</f>
        <v>0</v>
      </c>
      <c r="J88" s="216">
        <f>'(B) - Detecciones - Ataques'!AD80</f>
        <v>0</v>
      </c>
      <c r="K88" s="206">
        <f>'(B) - Detecciones - Ataques'!AI80</f>
        <v>0</v>
      </c>
      <c r="L88" s="216">
        <f>'(B) - Detecciones - Ataques'!AJ80</f>
        <v>0</v>
      </c>
      <c r="M88" s="206">
        <f>'(B) - Detecciones - Ataques'!AO80</f>
        <v>0</v>
      </c>
      <c r="N88" s="216">
        <f>'(B) - Detecciones - Ataques'!AP80</f>
        <v>0</v>
      </c>
      <c r="O88" s="215">
        <f>'(B) - Detecciones - Ataques'!BG80</f>
        <v>1</v>
      </c>
      <c r="P88" s="216">
        <f>'(B) - Detecciones - Ataques'!BH80</f>
        <v>1</v>
      </c>
      <c r="Q88" s="217" t="s">
        <v>13</v>
      </c>
      <c r="AM88" s="234"/>
      <c r="AN88" s="234"/>
      <c r="AO88" s="233"/>
      <c r="AP88" s="234"/>
      <c r="AQ88" s="233"/>
    </row>
    <row r="89" ht="60.0" customHeight="1">
      <c r="B89" s="126" t="s">
        <v>288</v>
      </c>
      <c r="C89" s="127" t="s">
        <v>12</v>
      </c>
      <c r="D89" s="127" t="s">
        <v>760</v>
      </c>
      <c r="E89" s="129" t="s">
        <v>764</v>
      </c>
      <c r="F89" s="215">
        <f>'(B) - Detecciones - Ataques'!K81</f>
        <v>1</v>
      </c>
      <c r="G89" s="215">
        <f>'(B) - Detecciones - Ataques'!AU81</f>
        <v>0</v>
      </c>
      <c r="H89" s="216">
        <f>'(B) - Detecciones - Ataques'!AV81</f>
        <v>0</v>
      </c>
      <c r="I89" s="206">
        <f>'(B) - Detecciones - Ataques'!AC81</f>
        <v>0</v>
      </c>
      <c r="J89" s="216">
        <f>'(B) - Detecciones - Ataques'!AD81</f>
        <v>0</v>
      </c>
      <c r="K89" s="206">
        <f>'(B) - Detecciones - Ataques'!AI81</f>
        <v>0</v>
      </c>
      <c r="L89" s="216">
        <f>'(B) - Detecciones - Ataques'!AJ81</f>
        <v>0</v>
      </c>
      <c r="M89" s="206">
        <f>'(B) - Detecciones - Ataques'!AO81</f>
        <v>0</v>
      </c>
      <c r="N89" s="216">
        <f>'(B) - Detecciones - Ataques'!AP81</f>
        <v>0</v>
      </c>
      <c r="O89" s="215">
        <f>'(B) - Detecciones - Ataques'!BG81</f>
        <v>0</v>
      </c>
      <c r="P89" s="216">
        <f>'(B) - Detecciones - Ataques'!BH81</f>
        <v>0</v>
      </c>
      <c r="Q89" s="217" t="s">
        <v>84</v>
      </c>
      <c r="AM89" s="234"/>
      <c r="AN89" s="234"/>
      <c r="AO89" s="233"/>
      <c r="AP89" s="234"/>
      <c r="AQ89" s="233"/>
    </row>
    <row r="90" ht="60.0" customHeight="1">
      <c r="B90" s="126" t="s">
        <v>288</v>
      </c>
      <c r="C90" s="127" t="s">
        <v>12</v>
      </c>
      <c r="D90" s="127" t="s">
        <v>773</v>
      </c>
      <c r="E90" s="129" t="s">
        <v>777</v>
      </c>
      <c r="F90" s="215">
        <f>'(B) - Detecciones - Ataques'!K82</f>
        <v>1</v>
      </c>
      <c r="G90" s="215">
        <f>'(B) - Detecciones - Ataques'!AU82</f>
        <v>1</v>
      </c>
      <c r="H90" s="216">
        <f>'(B) - Detecciones - Ataques'!AV82</f>
        <v>1</v>
      </c>
      <c r="I90" s="206">
        <f>'(B) - Detecciones - Ataques'!AC82</f>
        <v>0</v>
      </c>
      <c r="J90" s="216">
        <f>'(B) - Detecciones - Ataques'!AD82</f>
        <v>0</v>
      </c>
      <c r="K90" s="206">
        <f>'(B) - Detecciones - Ataques'!AI82</f>
        <v>1</v>
      </c>
      <c r="L90" s="216">
        <f>'(B) - Detecciones - Ataques'!AJ82</f>
        <v>1</v>
      </c>
      <c r="M90" s="206">
        <f>'(B) - Detecciones - Ataques'!AO82</f>
        <v>1</v>
      </c>
      <c r="N90" s="216">
        <f>'(B) - Detecciones - Ataques'!AP82</f>
        <v>1</v>
      </c>
      <c r="O90" s="215">
        <f>'(B) - Detecciones - Ataques'!BG82</f>
        <v>1</v>
      </c>
      <c r="P90" s="216">
        <f>'(B) - Detecciones - Ataques'!BH82</f>
        <v>1</v>
      </c>
      <c r="Q90" s="217" t="s">
        <v>13</v>
      </c>
      <c r="AM90" s="234"/>
      <c r="AN90" s="234"/>
      <c r="AO90" s="233"/>
      <c r="AP90" s="234"/>
      <c r="AQ90" s="233"/>
    </row>
    <row r="91" ht="60.0" customHeight="1">
      <c r="B91" s="126" t="s">
        <v>288</v>
      </c>
      <c r="C91" s="127" t="s">
        <v>12</v>
      </c>
      <c r="D91" s="127" t="s">
        <v>786</v>
      </c>
      <c r="E91" s="129" t="s">
        <v>792</v>
      </c>
      <c r="F91" s="215">
        <f>'(B) - Detecciones - Ataques'!K83</f>
        <v>1</v>
      </c>
      <c r="G91" s="215">
        <f>'(B) - Detecciones - Ataques'!AU83</f>
        <v>0</v>
      </c>
      <c r="H91" s="216">
        <f>'(B) - Detecciones - Ataques'!AV83</f>
        <v>0</v>
      </c>
      <c r="I91" s="206">
        <f>'(B) - Detecciones - Ataques'!AC83</f>
        <v>0</v>
      </c>
      <c r="J91" s="216">
        <f>'(B) - Detecciones - Ataques'!AD83</f>
        <v>0</v>
      </c>
      <c r="K91" s="206">
        <f>'(B) - Detecciones - Ataques'!AI83</f>
        <v>0</v>
      </c>
      <c r="L91" s="216">
        <f>'(B) - Detecciones - Ataques'!AJ83</f>
        <v>0</v>
      </c>
      <c r="M91" s="206">
        <f>'(B) - Detecciones - Ataques'!AO83</f>
        <v>0</v>
      </c>
      <c r="N91" s="216">
        <f>'(B) - Detecciones - Ataques'!AP83</f>
        <v>0</v>
      </c>
      <c r="O91" s="215">
        <f>'(B) - Detecciones - Ataques'!BG83</f>
        <v>0</v>
      </c>
      <c r="P91" s="216">
        <f>'(B) - Detecciones - Ataques'!BH83</f>
        <v>0</v>
      </c>
      <c r="Q91" s="217" t="s">
        <v>84</v>
      </c>
      <c r="AM91" s="234"/>
      <c r="AN91" s="234"/>
      <c r="AO91" s="233"/>
      <c r="AP91" s="234"/>
      <c r="AQ91" s="233"/>
    </row>
    <row r="92" ht="60.0" customHeight="1">
      <c r="B92" s="126" t="s">
        <v>288</v>
      </c>
      <c r="C92" s="127" t="s">
        <v>12</v>
      </c>
      <c r="D92" s="127" t="s">
        <v>799</v>
      </c>
      <c r="E92" s="129" t="s">
        <v>804</v>
      </c>
      <c r="F92" s="215">
        <f>'(B) - Detecciones - Ataques'!K84</f>
        <v>1</v>
      </c>
      <c r="G92" s="215">
        <f>'(B) - Detecciones - Ataques'!AU84</f>
        <v>0</v>
      </c>
      <c r="H92" s="216">
        <f>'(B) - Detecciones - Ataques'!AV84</f>
        <v>0</v>
      </c>
      <c r="I92" s="206">
        <f>'(B) - Detecciones - Ataques'!AC84</f>
        <v>0</v>
      </c>
      <c r="J92" s="216">
        <f>'(B) - Detecciones - Ataques'!AD84</f>
        <v>0</v>
      </c>
      <c r="K92" s="206">
        <f>'(B) - Detecciones - Ataques'!AI84</f>
        <v>0</v>
      </c>
      <c r="L92" s="216">
        <f>'(B) - Detecciones - Ataques'!AJ84</f>
        <v>0</v>
      </c>
      <c r="M92" s="206">
        <f>'(B) - Detecciones - Ataques'!AO84</f>
        <v>0</v>
      </c>
      <c r="N92" s="216">
        <f>'(B) - Detecciones - Ataques'!AP84</f>
        <v>0</v>
      </c>
      <c r="O92" s="215">
        <f>'(B) - Detecciones - Ataques'!BG84</f>
        <v>0</v>
      </c>
      <c r="P92" s="216">
        <f>'(B) - Detecciones - Ataques'!BH84</f>
        <v>0</v>
      </c>
      <c r="Q92" s="217" t="s">
        <v>84</v>
      </c>
      <c r="AL92" s="237"/>
      <c r="AM92" s="234"/>
      <c r="AN92" s="234"/>
      <c r="AO92" s="233"/>
      <c r="AP92" s="234"/>
      <c r="AQ92" s="233"/>
    </row>
    <row r="93" ht="60.0" customHeight="1">
      <c r="B93" s="126" t="s">
        <v>288</v>
      </c>
      <c r="C93" s="127" t="s">
        <v>12</v>
      </c>
      <c r="D93" s="127" t="s">
        <v>812</v>
      </c>
      <c r="E93" s="129" t="s">
        <v>818</v>
      </c>
      <c r="F93" s="215">
        <f>'(B) - Detecciones - Ataques'!K85</f>
        <v>1</v>
      </c>
      <c r="G93" s="215">
        <f>'(B) - Detecciones - Ataques'!AU85</f>
        <v>0</v>
      </c>
      <c r="H93" s="216">
        <f>'(B) - Detecciones - Ataques'!AV85</f>
        <v>0</v>
      </c>
      <c r="I93" s="206">
        <f>'(B) - Detecciones - Ataques'!AC85</f>
        <v>0</v>
      </c>
      <c r="J93" s="216">
        <f>'(B) - Detecciones - Ataques'!AD85</f>
        <v>0</v>
      </c>
      <c r="K93" s="206">
        <f>'(B) - Detecciones - Ataques'!AI85</f>
        <v>0</v>
      </c>
      <c r="L93" s="216">
        <f>'(B) - Detecciones - Ataques'!AJ85</f>
        <v>0</v>
      </c>
      <c r="M93" s="206">
        <f>'(B) - Detecciones - Ataques'!AO85</f>
        <v>0</v>
      </c>
      <c r="N93" s="216">
        <f>'(B) - Detecciones - Ataques'!AP85</f>
        <v>0</v>
      </c>
      <c r="O93" s="215">
        <f>'(B) - Detecciones - Ataques'!BG85</f>
        <v>0</v>
      </c>
      <c r="P93" s="216">
        <f>'(B) - Detecciones - Ataques'!BH85</f>
        <v>0</v>
      </c>
      <c r="Q93" s="217" t="s">
        <v>13</v>
      </c>
      <c r="AM93" s="234"/>
      <c r="AN93" s="234"/>
      <c r="AO93" s="233"/>
      <c r="AP93" s="234"/>
      <c r="AQ93" s="233"/>
    </row>
    <row r="94" ht="60.0" customHeight="1">
      <c r="B94" s="126" t="s">
        <v>288</v>
      </c>
      <c r="C94" s="127" t="s">
        <v>12</v>
      </c>
      <c r="D94" s="127" t="s">
        <v>812</v>
      </c>
      <c r="E94" s="129" t="s">
        <v>828</v>
      </c>
      <c r="F94" s="215">
        <f>'(B) - Detecciones - Ataques'!K86</f>
        <v>1</v>
      </c>
      <c r="G94" s="215">
        <f>'(B) - Detecciones - Ataques'!AU86</f>
        <v>0</v>
      </c>
      <c r="H94" s="216">
        <f>'(B) - Detecciones - Ataques'!AV86</f>
        <v>0</v>
      </c>
      <c r="I94" s="206">
        <f>'(B) - Detecciones - Ataques'!AC86</f>
        <v>0</v>
      </c>
      <c r="J94" s="216">
        <f>'(B) - Detecciones - Ataques'!AD86</f>
        <v>0</v>
      </c>
      <c r="K94" s="206">
        <f>'(B) - Detecciones - Ataques'!AI86</f>
        <v>0</v>
      </c>
      <c r="L94" s="216">
        <f>'(B) - Detecciones - Ataques'!AJ86</f>
        <v>0</v>
      </c>
      <c r="M94" s="206">
        <f>'(B) - Detecciones - Ataques'!AO86</f>
        <v>0</v>
      </c>
      <c r="N94" s="216">
        <f>'(B) - Detecciones - Ataques'!AP86</f>
        <v>0</v>
      </c>
      <c r="O94" s="215">
        <f>'(B) - Detecciones - Ataques'!BG86</f>
        <v>1</v>
      </c>
      <c r="P94" s="216">
        <f>'(B) - Detecciones - Ataques'!BH86</f>
        <v>1</v>
      </c>
      <c r="Q94" s="217" t="s">
        <v>84</v>
      </c>
      <c r="AM94" s="234"/>
      <c r="AN94" s="234"/>
      <c r="AO94" s="233"/>
      <c r="AP94" s="234"/>
      <c r="AQ94" s="233"/>
    </row>
    <row r="95" ht="60.0" customHeight="1">
      <c r="B95" s="126" t="s">
        <v>288</v>
      </c>
      <c r="C95" s="127" t="s">
        <v>12</v>
      </c>
      <c r="D95" s="127" t="s">
        <v>834</v>
      </c>
      <c r="E95" s="129" t="s">
        <v>838</v>
      </c>
      <c r="F95" s="215">
        <f>'(B) - Detecciones - Ataques'!K87</f>
        <v>1</v>
      </c>
      <c r="G95" s="215">
        <f>'(B) - Detecciones - Ataques'!AU87</f>
        <v>1</v>
      </c>
      <c r="H95" s="216">
        <f>'(B) - Detecciones - Ataques'!AV87</f>
        <v>1</v>
      </c>
      <c r="I95" s="206">
        <f>'(B) - Detecciones - Ataques'!AC87</f>
        <v>0</v>
      </c>
      <c r="J95" s="216">
        <f>'(B) - Detecciones - Ataques'!AD87</f>
        <v>0</v>
      </c>
      <c r="K95" s="206">
        <f>'(B) - Detecciones - Ataques'!AI87</f>
        <v>0</v>
      </c>
      <c r="L95" s="216">
        <f>'(B) - Detecciones - Ataques'!AJ87</f>
        <v>0</v>
      </c>
      <c r="M95" s="206">
        <f>'(B) - Detecciones - Ataques'!AO87</f>
        <v>0</v>
      </c>
      <c r="N95" s="216">
        <f>'(B) - Detecciones - Ataques'!AP87</f>
        <v>0</v>
      </c>
      <c r="O95" s="215">
        <f>'(B) - Detecciones - Ataques'!BG87</f>
        <v>0</v>
      </c>
      <c r="P95" s="216">
        <f>'(B) - Detecciones - Ataques'!BH87</f>
        <v>0</v>
      </c>
      <c r="Q95" s="217" t="s">
        <v>13</v>
      </c>
      <c r="AM95" s="234"/>
      <c r="AN95" s="234"/>
      <c r="AO95" s="233"/>
      <c r="AP95" s="234"/>
      <c r="AQ95" s="233"/>
    </row>
    <row r="96" ht="60.0" customHeight="1">
      <c r="B96" s="126" t="s">
        <v>288</v>
      </c>
      <c r="C96" s="127" t="s">
        <v>12</v>
      </c>
      <c r="D96" s="127" t="s">
        <v>843</v>
      </c>
      <c r="E96" s="129" t="s">
        <v>849</v>
      </c>
      <c r="F96" s="215">
        <f>'(B) - Detecciones - Ataques'!K88</f>
        <v>1</v>
      </c>
      <c r="G96" s="215">
        <f>'(B) - Detecciones - Ataques'!AU88</f>
        <v>0</v>
      </c>
      <c r="H96" s="216">
        <f>'(B) - Detecciones - Ataques'!AV88</f>
        <v>0</v>
      </c>
      <c r="I96" s="206">
        <f>'(B) - Detecciones - Ataques'!AC88</f>
        <v>0</v>
      </c>
      <c r="J96" s="216">
        <f>'(B) - Detecciones - Ataques'!AD88</f>
        <v>0</v>
      </c>
      <c r="K96" s="206">
        <f>'(B) - Detecciones - Ataques'!AI88</f>
        <v>0</v>
      </c>
      <c r="L96" s="216">
        <f>'(B) - Detecciones - Ataques'!AJ88</f>
        <v>0</v>
      </c>
      <c r="M96" s="206">
        <f>'(B) - Detecciones - Ataques'!AO88</f>
        <v>0</v>
      </c>
      <c r="N96" s="216">
        <f>'(B) - Detecciones - Ataques'!AP88</f>
        <v>0</v>
      </c>
      <c r="O96" s="215">
        <f>'(B) - Detecciones - Ataques'!BG88</f>
        <v>0</v>
      </c>
      <c r="P96" s="216">
        <f>'(B) - Detecciones - Ataques'!BH88</f>
        <v>0</v>
      </c>
      <c r="Q96" s="217" t="s">
        <v>84</v>
      </c>
      <c r="AM96" s="234"/>
      <c r="AN96" s="234"/>
      <c r="AO96" s="233"/>
      <c r="AP96" s="234"/>
      <c r="AQ96" s="233"/>
      <c r="AT96" s="22" t="s">
        <v>1350</v>
      </c>
      <c r="AU96" s="37">
        <f>SUMPRODUCT(--(AV12:AV87 &gt; AX12:AX87))</f>
        <v>16</v>
      </c>
      <c r="AV96" s="37">
        <f>SUMPRODUCT(--(AV12:AV87=AX12:AX87))</f>
        <v>53</v>
      </c>
      <c r="AW96" s="37">
        <f>SUMPRODUCT(--(AV12:AV87&lt;AX12:AX87))</f>
        <v>7</v>
      </c>
      <c r="AX96" s="37">
        <f>COUNTA(AS12:AS87)</f>
        <v>76</v>
      </c>
    </row>
    <row r="97" ht="60.0" customHeight="1">
      <c r="B97" s="126" t="s">
        <v>288</v>
      </c>
      <c r="C97" s="127" t="s">
        <v>12</v>
      </c>
      <c r="D97" s="127" t="s">
        <v>853</v>
      </c>
      <c r="E97" s="129" t="s">
        <v>857</v>
      </c>
      <c r="F97" s="215">
        <f>'(B) - Detecciones - Ataques'!K89</f>
        <v>1</v>
      </c>
      <c r="G97" s="215">
        <f>'(B) - Detecciones - Ataques'!AU89</f>
        <v>0</v>
      </c>
      <c r="H97" s="216">
        <f>'(B) - Detecciones - Ataques'!AV89</f>
        <v>0</v>
      </c>
      <c r="I97" s="206">
        <f>'(B) - Detecciones - Ataques'!AC89</f>
        <v>0</v>
      </c>
      <c r="J97" s="216">
        <f>'(B) - Detecciones - Ataques'!AD89</f>
        <v>0</v>
      </c>
      <c r="K97" s="206">
        <f>'(B) - Detecciones - Ataques'!AI89</f>
        <v>0</v>
      </c>
      <c r="L97" s="216">
        <f>'(B) - Detecciones - Ataques'!AJ89</f>
        <v>0</v>
      </c>
      <c r="M97" s="206">
        <f>'(B) - Detecciones - Ataques'!AO89</f>
        <v>0</v>
      </c>
      <c r="N97" s="216">
        <f>'(B) - Detecciones - Ataques'!AP89</f>
        <v>0</v>
      </c>
      <c r="O97" s="215">
        <f>'(B) - Detecciones - Ataques'!BG89</f>
        <v>0</v>
      </c>
      <c r="P97" s="216">
        <f>'(B) - Detecciones - Ataques'!BH89</f>
        <v>0</v>
      </c>
      <c r="Q97" s="217" t="s">
        <v>84</v>
      </c>
      <c r="AM97" s="234"/>
      <c r="AN97" s="234"/>
      <c r="AO97" s="233"/>
      <c r="AP97" s="234"/>
      <c r="AQ97" s="233"/>
    </row>
    <row r="98" ht="60.0" customHeight="1">
      <c r="B98" s="126" t="s">
        <v>288</v>
      </c>
      <c r="C98" s="127" t="s">
        <v>12</v>
      </c>
      <c r="D98" s="127" t="s">
        <v>861</v>
      </c>
      <c r="E98" s="129" t="s">
        <v>867</v>
      </c>
      <c r="F98" s="215">
        <f>'(B) - Detecciones - Ataques'!K90</f>
        <v>1</v>
      </c>
      <c r="G98" s="215">
        <f>'(B) - Detecciones - Ataques'!AU90</f>
        <v>0</v>
      </c>
      <c r="H98" s="216">
        <f>'(B) - Detecciones - Ataques'!AV90</f>
        <v>0</v>
      </c>
      <c r="I98" s="206">
        <f>'(B) - Detecciones - Ataques'!AC90</f>
        <v>0</v>
      </c>
      <c r="J98" s="216">
        <f>'(B) - Detecciones - Ataques'!AD90</f>
        <v>0</v>
      </c>
      <c r="K98" s="206">
        <f>'(B) - Detecciones - Ataques'!AI90</f>
        <v>0</v>
      </c>
      <c r="L98" s="216">
        <f>'(B) - Detecciones - Ataques'!AJ90</f>
        <v>0</v>
      </c>
      <c r="M98" s="206">
        <f>'(B) - Detecciones - Ataques'!AO90</f>
        <v>0</v>
      </c>
      <c r="N98" s="216">
        <f>'(B) - Detecciones - Ataques'!AP90</f>
        <v>0</v>
      </c>
      <c r="O98" s="215">
        <f>'(B) - Detecciones - Ataques'!BG90</f>
        <v>0</v>
      </c>
      <c r="P98" s="216">
        <f>'(B) - Detecciones - Ataques'!BH90</f>
        <v>0</v>
      </c>
      <c r="Q98" s="217" t="s">
        <v>84</v>
      </c>
      <c r="AM98" s="234"/>
      <c r="AN98" s="234"/>
      <c r="AO98" s="233"/>
      <c r="AP98" s="234"/>
      <c r="AQ98" s="233"/>
    </row>
    <row r="99" ht="60.0" customHeight="1">
      <c r="B99" s="126" t="s">
        <v>288</v>
      </c>
      <c r="C99" s="127" t="s">
        <v>12</v>
      </c>
      <c r="D99" s="127" t="s">
        <v>875</v>
      </c>
      <c r="E99" s="129" t="s">
        <v>879</v>
      </c>
      <c r="F99" s="215">
        <f>'(B) - Detecciones - Ataques'!K91</f>
        <v>1</v>
      </c>
      <c r="G99" s="215">
        <f>'(B) - Detecciones - Ataques'!AU91</f>
        <v>0</v>
      </c>
      <c r="H99" s="216">
        <f>'(B) - Detecciones - Ataques'!AV91</f>
        <v>0</v>
      </c>
      <c r="I99" s="206">
        <f>'(B) - Detecciones - Ataques'!AC91</f>
        <v>0</v>
      </c>
      <c r="J99" s="216">
        <f>'(B) - Detecciones - Ataques'!AD91</f>
        <v>0</v>
      </c>
      <c r="K99" s="206">
        <f>'(B) - Detecciones - Ataques'!AI91</f>
        <v>0</v>
      </c>
      <c r="L99" s="216">
        <f>'(B) - Detecciones - Ataques'!AJ91</f>
        <v>0</v>
      </c>
      <c r="M99" s="206">
        <f>'(B) - Detecciones - Ataques'!AO91</f>
        <v>0</v>
      </c>
      <c r="N99" s="216">
        <f>'(B) - Detecciones - Ataques'!AP91</f>
        <v>0</v>
      </c>
      <c r="O99" s="215">
        <f>'(B) - Detecciones - Ataques'!BG91</f>
        <v>1</v>
      </c>
      <c r="P99" s="216">
        <f>'(B) - Detecciones - Ataques'!BH91</f>
        <v>1</v>
      </c>
      <c r="Q99" s="217" t="s">
        <v>13</v>
      </c>
      <c r="AM99" s="234"/>
      <c r="AN99" s="234"/>
      <c r="AO99" s="233"/>
      <c r="AP99" s="234"/>
      <c r="AQ99" s="233"/>
    </row>
    <row r="100" ht="60.0" customHeight="1">
      <c r="B100" s="126" t="s">
        <v>288</v>
      </c>
      <c r="C100" s="127" t="s">
        <v>12</v>
      </c>
      <c r="D100" s="127" t="s">
        <v>884</v>
      </c>
      <c r="E100" s="129" t="s">
        <v>888</v>
      </c>
      <c r="F100" s="215">
        <f>'(B) - Detecciones - Ataques'!K92</f>
        <v>1</v>
      </c>
      <c r="G100" s="215">
        <f>'(B) - Detecciones - Ataques'!AU92</f>
        <v>0</v>
      </c>
      <c r="H100" s="216">
        <f>'(B) - Detecciones - Ataques'!AV92</f>
        <v>0</v>
      </c>
      <c r="I100" s="206">
        <f>'(B) - Detecciones - Ataques'!AC92</f>
        <v>0</v>
      </c>
      <c r="J100" s="216">
        <f>'(B) - Detecciones - Ataques'!AD92</f>
        <v>0</v>
      </c>
      <c r="K100" s="206">
        <f>'(B) - Detecciones - Ataques'!AI92</f>
        <v>0</v>
      </c>
      <c r="L100" s="216">
        <f>'(B) - Detecciones - Ataques'!AJ92</f>
        <v>0</v>
      </c>
      <c r="M100" s="206">
        <f>'(B) - Detecciones - Ataques'!AO92</f>
        <v>0</v>
      </c>
      <c r="N100" s="216">
        <f>'(B) - Detecciones - Ataques'!AP92</f>
        <v>0</v>
      </c>
      <c r="O100" s="215">
        <f>'(B) - Detecciones - Ataques'!BG92</f>
        <v>1</v>
      </c>
      <c r="P100" s="216">
        <f>'(B) - Detecciones - Ataques'!BH92</f>
        <v>1</v>
      </c>
      <c r="Q100" s="217" t="s">
        <v>84</v>
      </c>
      <c r="AM100" s="234"/>
      <c r="AN100" s="234"/>
      <c r="AO100" s="233"/>
      <c r="AP100" s="234"/>
      <c r="AQ100" s="233"/>
    </row>
    <row r="101" ht="60.0" customHeight="1">
      <c r="B101" s="126" t="s">
        <v>288</v>
      </c>
      <c r="C101" s="127" t="s">
        <v>12</v>
      </c>
      <c r="D101" s="127" t="s">
        <v>892</v>
      </c>
      <c r="E101" s="129" t="s">
        <v>898</v>
      </c>
      <c r="F101" s="215">
        <f>'(B) - Detecciones - Ataques'!K93</f>
        <v>1</v>
      </c>
      <c r="G101" s="215">
        <f>'(B) - Detecciones - Ataques'!AU93</f>
        <v>0</v>
      </c>
      <c r="H101" s="216">
        <f>'(B) - Detecciones - Ataques'!AV93</f>
        <v>0</v>
      </c>
      <c r="I101" s="206">
        <f>'(B) - Detecciones - Ataques'!AC93</f>
        <v>0</v>
      </c>
      <c r="J101" s="216">
        <f>'(B) - Detecciones - Ataques'!AD93</f>
        <v>0</v>
      </c>
      <c r="K101" s="206">
        <f>'(B) - Detecciones - Ataques'!AI93</f>
        <v>0</v>
      </c>
      <c r="L101" s="216">
        <f>'(B) - Detecciones - Ataques'!AJ93</f>
        <v>0</v>
      </c>
      <c r="M101" s="206">
        <f>'(B) - Detecciones - Ataques'!AO93</f>
        <v>0</v>
      </c>
      <c r="N101" s="216">
        <f>'(B) - Detecciones - Ataques'!AP93</f>
        <v>0</v>
      </c>
      <c r="O101" s="215">
        <f>'(B) - Detecciones - Ataques'!BG93</f>
        <v>0</v>
      </c>
      <c r="P101" s="216">
        <f>'(B) - Detecciones - Ataques'!BH93</f>
        <v>0</v>
      </c>
      <c r="Q101" s="217" t="s">
        <v>13</v>
      </c>
      <c r="AM101" s="234"/>
      <c r="AN101" s="234"/>
      <c r="AO101" s="233"/>
      <c r="AP101" s="234"/>
      <c r="AQ101" s="233"/>
    </row>
    <row r="102" ht="60.0" customHeight="1">
      <c r="B102" s="126" t="s">
        <v>288</v>
      </c>
      <c r="C102" s="127" t="s">
        <v>12</v>
      </c>
      <c r="D102" s="127" t="s">
        <v>901</v>
      </c>
      <c r="E102" s="129" t="s">
        <v>1351</v>
      </c>
      <c r="F102" s="215">
        <f>'(B) - Detecciones - Ataques'!K94</f>
        <v>1</v>
      </c>
      <c r="G102" s="215">
        <f>'(B) - Detecciones - Ataques'!AU94</f>
        <v>0</v>
      </c>
      <c r="H102" s="216">
        <f>'(B) - Detecciones - Ataques'!AV94</f>
        <v>0</v>
      </c>
      <c r="I102" s="206">
        <f>'(B) - Detecciones - Ataques'!AC94</f>
        <v>0</v>
      </c>
      <c r="J102" s="216">
        <f>'(B) - Detecciones - Ataques'!AD94</f>
        <v>0</v>
      </c>
      <c r="K102" s="206">
        <f>'(B) - Detecciones - Ataques'!AI94</f>
        <v>0</v>
      </c>
      <c r="L102" s="216">
        <f>'(B) - Detecciones - Ataques'!AJ94</f>
        <v>0</v>
      </c>
      <c r="M102" s="206">
        <f>'(B) - Detecciones - Ataques'!AO94</f>
        <v>0</v>
      </c>
      <c r="N102" s="216">
        <f>'(B) - Detecciones - Ataques'!AP94</f>
        <v>0</v>
      </c>
      <c r="O102" s="215">
        <f>'(B) - Detecciones - Ataques'!BG94</f>
        <v>0</v>
      </c>
      <c r="P102" s="216">
        <f>'(B) - Detecciones - Ataques'!BH94</f>
        <v>0</v>
      </c>
      <c r="Q102" s="217" t="s">
        <v>84</v>
      </c>
      <c r="AM102" s="234"/>
      <c r="AN102" s="234"/>
      <c r="AO102" s="233"/>
      <c r="AP102" s="234"/>
      <c r="AQ102" s="233"/>
    </row>
    <row r="103" ht="60.0" customHeight="1">
      <c r="B103" s="126" t="s">
        <v>288</v>
      </c>
      <c r="C103" s="127" t="s">
        <v>909</v>
      </c>
      <c r="D103" s="127" t="s">
        <v>910</v>
      </c>
      <c r="E103" s="129" t="s">
        <v>1352</v>
      </c>
      <c r="F103" s="215">
        <f>'(B) - Detecciones - Ataques'!K95</f>
        <v>1</v>
      </c>
      <c r="G103" s="215">
        <f>'(B) - Detecciones - Ataques'!AU95</f>
        <v>0</v>
      </c>
      <c r="H103" s="216">
        <f>'(B) - Detecciones - Ataques'!AV95</f>
        <v>0</v>
      </c>
      <c r="I103" s="206">
        <f>'(B) - Detecciones - Ataques'!AC95</f>
        <v>0</v>
      </c>
      <c r="J103" s="216">
        <f>'(B) - Detecciones - Ataques'!AD95</f>
        <v>0</v>
      </c>
      <c r="K103" s="206">
        <f>'(B) - Detecciones - Ataques'!AI95</f>
        <v>0</v>
      </c>
      <c r="L103" s="216">
        <f>'(B) - Detecciones - Ataques'!AJ95</f>
        <v>0</v>
      </c>
      <c r="M103" s="206">
        <f>'(B) - Detecciones - Ataques'!AO95</f>
        <v>0</v>
      </c>
      <c r="N103" s="216">
        <f>'(B) - Detecciones - Ataques'!AP95</f>
        <v>0</v>
      </c>
      <c r="O103" s="215">
        <f>'(B) - Detecciones - Ataques'!BG95</f>
        <v>0</v>
      </c>
      <c r="P103" s="216">
        <f>'(B) - Detecciones - Ataques'!BH95</f>
        <v>0</v>
      </c>
      <c r="Q103" s="217" t="s">
        <v>84</v>
      </c>
      <c r="AM103" s="234"/>
      <c r="AN103" s="234"/>
      <c r="AO103" s="233"/>
      <c r="AP103" s="234"/>
      <c r="AQ103" s="233"/>
    </row>
    <row r="104" ht="60.0" customHeight="1">
      <c r="B104" s="231" t="s">
        <v>330</v>
      </c>
      <c r="C104" s="127" t="s">
        <v>12</v>
      </c>
      <c r="D104" s="127" t="s">
        <v>921</v>
      </c>
      <c r="E104" s="129" t="s">
        <v>926</v>
      </c>
      <c r="F104" s="215">
        <f>'(B) - Detecciones - Ataques'!K96</f>
        <v>1</v>
      </c>
      <c r="G104" s="215">
        <f>'(B) - Detecciones - Ataques'!AU96</f>
        <v>0</v>
      </c>
      <c r="H104" s="216">
        <f>'(B) - Detecciones - Ataques'!AV96</f>
        <v>0</v>
      </c>
      <c r="I104" s="206">
        <f>'(B) - Detecciones - Ataques'!AC96</f>
        <v>0</v>
      </c>
      <c r="J104" s="216">
        <f>'(B) - Detecciones - Ataques'!AD96</f>
        <v>0</v>
      </c>
      <c r="K104" s="206">
        <f>'(B) - Detecciones - Ataques'!AI96</f>
        <v>0</v>
      </c>
      <c r="L104" s="216">
        <f>'(B) - Detecciones - Ataques'!AJ96</f>
        <v>0</v>
      </c>
      <c r="M104" s="206">
        <f>'(B) - Detecciones - Ataques'!AO96</f>
        <v>0</v>
      </c>
      <c r="N104" s="216">
        <f>'(B) - Detecciones - Ataques'!AP96</f>
        <v>0</v>
      </c>
      <c r="O104" s="215">
        <f>'(B) - Detecciones - Ataques'!BG96</f>
        <v>0</v>
      </c>
      <c r="P104" s="216">
        <f>'(B) - Detecciones - Ataques'!BH96</f>
        <v>0</v>
      </c>
      <c r="Q104" s="217" t="s">
        <v>84</v>
      </c>
      <c r="AM104" s="234"/>
      <c r="AN104" s="234"/>
      <c r="AO104" s="233"/>
      <c r="AP104" s="234"/>
      <c r="AQ104" s="233"/>
    </row>
    <row r="105" ht="60.0" customHeight="1">
      <c r="B105" s="231" t="s">
        <v>330</v>
      </c>
      <c r="C105" s="127" t="s">
        <v>12</v>
      </c>
      <c r="D105" s="127" t="s">
        <v>931</v>
      </c>
      <c r="E105" s="129" t="s">
        <v>935</v>
      </c>
      <c r="F105" s="215">
        <f>'(B) - Detecciones - Ataques'!K97</f>
        <v>1</v>
      </c>
      <c r="G105" s="215">
        <f>'(B) - Detecciones - Ataques'!AU97</f>
        <v>1</v>
      </c>
      <c r="H105" s="216">
        <f>'(B) - Detecciones - Ataques'!AV97</f>
        <v>1</v>
      </c>
      <c r="I105" s="206">
        <f>'(B) - Detecciones - Ataques'!AC97</f>
        <v>0</v>
      </c>
      <c r="J105" s="216">
        <f>'(B) - Detecciones - Ataques'!AD97</f>
        <v>0</v>
      </c>
      <c r="K105" s="206">
        <f>'(B) - Detecciones - Ataques'!AI97</f>
        <v>0</v>
      </c>
      <c r="L105" s="216">
        <f>'(B) - Detecciones - Ataques'!AJ97</f>
        <v>0</v>
      </c>
      <c r="M105" s="206">
        <f>'(B) - Detecciones - Ataques'!AO97</f>
        <v>1</v>
      </c>
      <c r="N105" s="216">
        <f>'(B) - Detecciones - Ataques'!AP97</f>
        <v>1</v>
      </c>
      <c r="O105" s="215">
        <f>'(B) - Detecciones - Ataques'!BG97</f>
        <v>0</v>
      </c>
      <c r="P105" s="216">
        <f>'(B) - Detecciones - Ataques'!BH97</f>
        <v>0</v>
      </c>
      <c r="Q105" s="217" t="s">
        <v>13</v>
      </c>
      <c r="AM105" s="234"/>
      <c r="AN105" s="234"/>
      <c r="AO105" s="233"/>
      <c r="AP105" s="234"/>
      <c r="AQ105" s="233"/>
    </row>
    <row r="106" ht="60.0" customHeight="1">
      <c r="B106" s="231" t="s">
        <v>330</v>
      </c>
      <c r="C106" s="127" t="s">
        <v>12</v>
      </c>
      <c r="D106" s="127" t="s">
        <v>942</v>
      </c>
      <c r="E106" s="129" t="s">
        <v>945</v>
      </c>
      <c r="F106" s="215">
        <f>'(B) - Detecciones - Ataques'!K98</f>
        <v>1</v>
      </c>
      <c r="G106" s="215">
        <f>'(B) - Detecciones - Ataques'!AU98</f>
        <v>0</v>
      </c>
      <c r="H106" s="216">
        <f>'(B) - Detecciones - Ataques'!AV98</f>
        <v>0</v>
      </c>
      <c r="I106" s="206">
        <f>'(B) - Detecciones - Ataques'!AC98</f>
        <v>0</v>
      </c>
      <c r="J106" s="216">
        <f>'(B) - Detecciones - Ataques'!AD98</f>
        <v>0</v>
      </c>
      <c r="K106" s="206">
        <f>'(B) - Detecciones - Ataques'!AI98</f>
        <v>0</v>
      </c>
      <c r="L106" s="216">
        <f>'(B) - Detecciones - Ataques'!AJ98</f>
        <v>0</v>
      </c>
      <c r="M106" s="206">
        <f>'(B) - Detecciones - Ataques'!AO98</f>
        <v>0</v>
      </c>
      <c r="N106" s="216">
        <f>'(B) - Detecciones - Ataques'!AP98</f>
        <v>0</v>
      </c>
      <c r="O106" s="215">
        <f>'(B) - Detecciones - Ataques'!BG98</f>
        <v>0</v>
      </c>
      <c r="P106" s="216">
        <f>'(B) - Detecciones - Ataques'!BH98</f>
        <v>0</v>
      </c>
      <c r="Q106" s="217" t="s">
        <v>13</v>
      </c>
      <c r="AM106" s="234"/>
      <c r="AN106" s="234"/>
      <c r="AO106" s="233"/>
      <c r="AP106" s="234"/>
      <c r="AQ106" s="233"/>
    </row>
    <row r="107" ht="60.0" customHeight="1">
      <c r="B107" s="126" t="s">
        <v>330</v>
      </c>
      <c r="C107" s="127" t="s">
        <v>12</v>
      </c>
      <c r="D107" s="127" t="s">
        <v>950</v>
      </c>
      <c r="E107" s="129" t="s">
        <v>1353</v>
      </c>
      <c r="F107" s="215">
        <f>'(B) - Detecciones - Ataques'!K99</f>
        <v>1</v>
      </c>
      <c r="G107" s="215">
        <f>'(B) - Detecciones - Ataques'!AU99</f>
        <v>0</v>
      </c>
      <c r="H107" s="216">
        <f>'(B) - Detecciones - Ataques'!AV99</f>
        <v>0</v>
      </c>
      <c r="I107" s="206">
        <f>'(B) - Detecciones - Ataques'!AC99</f>
        <v>0</v>
      </c>
      <c r="J107" s="216">
        <f>'(B) - Detecciones - Ataques'!AD99</f>
        <v>0</v>
      </c>
      <c r="K107" s="206">
        <f>'(B) - Detecciones - Ataques'!AI99</f>
        <v>0</v>
      </c>
      <c r="L107" s="216">
        <f>'(B) - Detecciones - Ataques'!AJ99</f>
        <v>0</v>
      </c>
      <c r="M107" s="206">
        <f>'(B) - Detecciones - Ataques'!AO99</f>
        <v>0</v>
      </c>
      <c r="N107" s="216">
        <f>'(B) - Detecciones - Ataques'!AP99</f>
        <v>0</v>
      </c>
      <c r="O107" s="215">
        <f>'(B) - Detecciones - Ataques'!BG99</f>
        <v>0</v>
      </c>
      <c r="P107" s="216">
        <f>'(B) - Detecciones - Ataques'!BH99</f>
        <v>0</v>
      </c>
      <c r="Q107" s="217" t="s">
        <v>84</v>
      </c>
      <c r="AM107" s="234"/>
      <c r="AN107" s="234"/>
      <c r="AO107" s="233"/>
      <c r="AP107" s="234"/>
      <c r="AQ107" s="233"/>
    </row>
    <row r="108" ht="60.0" customHeight="1">
      <c r="B108" s="126" t="s">
        <v>330</v>
      </c>
      <c r="C108" s="127" t="s">
        <v>12</v>
      </c>
      <c r="D108" s="127" t="s">
        <v>959</v>
      </c>
      <c r="E108" s="129" t="s">
        <v>963</v>
      </c>
      <c r="F108" s="215">
        <f>'(B) - Detecciones - Ataques'!K100</f>
        <v>1</v>
      </c>
      <c r="G108" s="215">
        <f>'(B) - Detecciones - Ataques'!AU100</f>
        <v>0</v>
      </c>
      <c r="H108" s="216">
        <f>'(B) - Detecciones - Ataques'!AV100</f>
        <v>0</v>
      </c>
      <c r="I108" s="206">
        <f>'(B) - Detecciones - Ataques'!AC100</f>
        <v>0</v>
      </c>
      <c r="J108" s="216">
        <f>'(B) - Detecciones - Ataques'!AD100</f>
        <v>0</v>
      </c>
      <c r="K108" s="206">
        <f>'(B) - Detecciones - Ataques'!AI100</f>
        <v>0</v>
      </c>
      <c r="L108" s="216">
        <f>'(B) - Detecciones - Ataques'!AJ100</f>
        <v>0</v>
      </c>
      <c r="M108" s="206">
        <f>'(B) - Detecciones - Ataques'!AO100</f>
        <v>0</v>
      </c>
      <c r="N108" s="216">
        <f>'(B) - Detecciones - Ataques'!AP100</f>
        <v>0</v>
      </c>
      <c r="O108" s="215">
        <f>'(B) - Detecciones - Ataques'!BG100</f>
        <v>0</v>
      </c>
      <c r="P108" s="216">
        <f>'(B) - Detecciones - Ataques'!BH100</f>
        <v>0</v>
      </c>
      <c r="Q108" s="217" t="s">
        <v>13</v>
      </c>
      <c r="AL108" s="237"/>
      <c r="AM108" s="234"/>
      <c r="AN108" s="234"/>
      <c r="AO108" s="233"/>
      <c r="AP108" s="234"/>
      <c r="AQ108" s="233"/>
    </row>
    <row r="109" ht="60.0" customHeight="1">
      <c r="B109" s="126" t="s">
        <v>330</v>
      </c>
      <c r="C109" s="127" t="s">
        <v>12</v>
      </c>
      <c r="D109" s="127" t="s">
        <v>968</v>
      </c>
      <c r="E109" s="129" t="s">
        <v>974</v>
      </c>
      <c r="F109" s="215">
        <f>'(B) - Detecciones - Ataques'!K101</f>
        <v>1</v>
      </c>
      <c r="G109" s="215">
        <f>'(B) - Detecciones - Ataques'!AU101</f>
        <v>0</v>
      </c>
      <c r="H109" s="216">
        <f>'(B) - Detecciones - Ataques'!AV101</f>
        <v>0</v>
      </c>
      <c r="I109" s="206">
        <f>'(B) - Detecciones - Ataques'!AC101</f>
        <v>0</v>
      </c>
      <c r="J109" s="216">
        <f>'(B) - Detecciones - Ataques'!AD101</f>
        <v>0</v>
      </c>
      <c r="K109" s="206">
        <f>'(B) - Detecciones - Ataques'!AI101</f>
        <v>0</v>
      </c>
      <c r="L109" s="216">
        <f>'(B) - Detecciones - Ataques'!AJ101</f>
        <v>0</v>
      </c>
      <c r="M109" s="206">
        <f>'(B) - Detecciones - Ataques'!AO101</f>
        <v>0</v>
      </c>
      <c r="N109" s="216">
        <f>'(B) - Detecciones - Ataques'!AP101</f>
        <v>0</v>
      </c>
      <c r="O109" s="215">
        <f>'(B) - Detecciones - Ataques'!BG101</f>
        <v>0</v>
      </c>
      <c r="P109" s="216">
        <f>'(B) - Detecciones - Ataques'!BH101</f>
        <v>0</v>
      </c>
      <c r="Q109" s="217" t="s">
        <v>84</v>
      </c>
      <c r="AM109" s="234"/>
      <c r="AN109" s="234"/>
      <c r="AO109" s="233"/>
      <c r="AP109" s="234"/>
      <c r="AQ109" s="233"/>
    </row>
    <row r="110" ht="60.0" customHeight="1">
      <c r="B110" s="126" t="s">
        <v>330</v>
      </c>
      <c r="C110" s="127" t="s">
        <v>12</v>
      </c>
      <c r="D110" s="127" t="s">
        <v>968</v>
      </c>
      <c r="E110" s="129" t="s">
        <v>979</v>
      </c>
      <c r="F110" s="215">
        <f>'(B) - Detecciones - Ataques'!K102</f>
        <v>1</v>
      </c>
      <c r="G110" s="215">
        <f>'(B) - Detecciones - Ataques'!AU102</f>
        <v>0</v>
      </c>
      <c r="H110" s="216">
        <f>'(B) - Detecciones - Ataques'!AV102</f>
        <v>0</v>
      </c>
      <c r="I110" s="206">
        <f>'(B) - Detecciones - Ataques'!AC102</f>
        <v>0</v>
      </c>
      <c r="J110" s="216">
        <f>'(B) - Detecciones - Ataques'!AD102</f>
        <v>0</v>
      </c>
      <c r="K110" s="206">
        <f>'(B) - Detecciones - Ataques'!AI102</f>
        <v>0</v>
      </c>
      <c r="L110" s="216">
        <f>'(B) - Detecciones - Ataques'!AJ102</f>
        <v>0</v>
      </c>
      <c r="M110" s="206">
        <f>'(B) - Detecciones - Ataques'!AO102</f>
        <v>0</v>
      </c>
      <c r="N110" s="216">
        <f>'(B) - Detecciones - Ataques'!AP102</f>
        <v>0</v>
      </c>
      <c r="O110" s="215">
        <f>'(B) - Detecciones - Ataques'!BG102</f>
        <v>0</v>
      </c>
      <c r="P110" s="216">
        <f>'(B) - Detecciones - Ataques'!BH102</f>
        <v>0</v>
      </c>
      <c r="Q110" s="217" t="s">
        <v>84</v>
      </c>
      <c r="AM110" s="234"/>
      <c r="AN110" s="234"/>
      <c r="AO110" s="233"/>
      <c r="AP110" s="234"/>
      <c r="AQ110" s="233"/>
    </row>
    <row r="111" ht="60.0" customHeight="1">
      <c r="B111" s="126" t="s">
        <v>330</v>
      </c>
      <c r="C111" s="127" t="s">
        <v>12</v>
      </c>
      <c r="D111" s="127" t="s">
        <v>984</v>
      </c>
      <c r="E111" s="129" t="s">
        <v>988</v>
      </c>
      <c r="F111" s="215">
        <f>'(B) - Detecciones - Ataques'!K103</f>
        <v>1</v>
      </c>
      <c r="G111" s="215">
        <f>'(B) - Detecciones - Ataques'!AU103</f>
        <v>0</v>
      </c>
      <c r="H111" s="216">
        <f>'(B) - Detecciones - Ataques'!AV103</f>
        <v>0</v>
      </c>
      <c r="I111" s="206">
        <f>'(B) - Detecciones - Ataques'!AC103</f>
        <v>0</v>
      </c>
      <c r="J111" s="216">
        <f>'(B) - Detecciones - Ataques'!AD103</f>
        <v>0</v>
      </c>
      <c r="K111" s="206">
        <f>'(B) - Detecciones - Ataques'!AI103</f>
        <v>0</v>
      </c>
      <c r="L111" s="216">
        <f>'(B) - Detecciones - Ataques'!AJ103</f>
        <v>0</v>
      </c>
      <c r="M111" s="206">
        <f>'(B) - Detecciones - Ataques'!AO103</f>
        <v>0</v>
      </c>
      <c r="N111" s="216">
        <f>'(B) - Detecciones - Ataques'!AP103</f>
        <v>0</v>
      </c>
      <c r="O111" s="215">
        <f>'(B) - Detecciones - Ataques'!BG103</f>
        <v>0</v>
      </c>
      <c r="P111" s="216">
        <f>'(B) - Detecciones - Ataques'!BH103</f>
        <v>0</v>
      </c>
      <c r="Q111" s="217" t="s">
        <v>13</v>
      </c>
      <c r="AL111" s="237"/>
      <c r="AM111" s="234"/>
      <c r="AN111" s="234"/>
      <c r="AO111" s="233"/>
      <c r="AP111" s="234"/>
      <c r="AQ111" s="233"/>
    </row>
    <row r="112" ht="60.0" customHeight="1">
      <c r="B112" s="126" t="s">
        <v>993</v>
      </c>
      <c r="C112" s="127" t="s">
        <v>12</v>
      </c>
      <c r="D112" s="127" t="s">
        <v>999</v>
      </c>
      <c r="E112" s="129" t="s">
        <v>1002</v>
      </c>
      <c r="F112" s="215">
        <f>'(B) - Detecciones - Ataques'!K105</f>
        <v>1</v>
      </c>
      <c r="G112" s="215">
        <f>'(B) - Detecciones - Ataques'!AU105</f>
        <v>1</v>
      </c>
      <c r="H112" s="216">
        <f>'(B) - Detecciones - Ataques'!AV105</f>
        <v>1</v>
      </c>
      <c r="I112" s="206">
        <f>'(B) - Detecciones - Ataques'!AC105</f>
        <v>1</v>
      </c>
      <c r="J112" s="216">
        <f>'(B) - Detecciones - Ataques'!AD105</f>
        <v>1</v>
      </c>
      <c r="K112" s="206">
        <f>'(B) - Detecciones - Ataques'!AI105</f>
        <v>1</v>
      </c>
      <c r="L112" s="216">
        <f>'(B) - Detecciones - Ataques'!AJ105</f>
        <v>1</v>
      </c>
      <c r="M112" s="206">
        <f>'(B) - Detecciones - Ataques'!AO105</f>
        <v>1</v>
      </c>
      <c r="N112" s="216">
        <f>'(B) - Detecciones - Ataques'!AP105</f>
        <v>1</v>
      </c>
      <c r="O112" s="215">
        <f>'(B) - Detecciones - Ataques'!BG105</f>
        <v>1</v>
      </c>
      <c r="P112" s="216">
        <f>'(B) - Detecciones - Ataques'!BH105</f>
        <v>1</v>
      </c>
      <c r="Q112" s="217" t="s">
        <v>13</v>
      </c>
      <c r="AL112" s="237"/>
      <c r="AM112" s="234"/>
      <c r="AN112" s="234"/>
      <c r="AO112" s="233"/>
      <c r="AP112" s="234"/>
      <c r="AQ112" s="233"/>
    </row>
    <row r="113" ht="60.0" customHeight="1">
      <c r="B113" s="126" t="s">
        <v>993</v>
      </c>
      <c r="C113" s="127" t="s">
        <v>12</v>
      </c>
      <c r="D113" s="127" t="s">
        <v>999</v>
      </c>
      <c r="E113" s="129" t="s">
        <v>1014</v>
      </c>
      <c r="F113" s="215">
        <f>'(B) - Detecciones - Ataques'!K106</f>
        <v>1</v>
      </c>
      <c r="G113" s="215">
        <f>'(B) - Detecciones - Ataques'!AU106</f>
        <v>0</v>
      </c>
      <c r="H113" s="216">
        <f>'(B) - Detecciones - Ataques'!AV106</f>
        <v>0</v>
      </c>
      <c r="I113" s="206">
        <f>'(B) - Detecciones - Ataques'!AC106</f>
        <v>0</v>
      </c>
      <c r="J113" s="216">
        <f>'(B) - Detecciones - Ataques'!AD106</f>
        <v>0</v>
      </c>
      <c r="K113" s="206">
        <f>'(B) - Detecciones - Ataques'!AI106</f>
        <v>0</v>
      </c>
      <c r="L113" s="216">
        <f>'(B) - Detecciones - Ataques'!AJ106</f>
        <v>0</v>
      </c>
      <c r="M113" s="206">
        <f>'(B) - Detecciones - Ataques'!AO106</f>
        <v>0</v>
      </c>
      <c r="N113" s="216">
        <f>'(B) - Detecciones - Ataques'!AP106</f>
        <v>0</v>
      </c>
      <c r="O113" s="215">
        <f>'(B) - Detecciones - Ataques'!BG106</f>
        <v>0</v>
      </c>
      <c r="P113" s="216">
        <f>'(B) - Detecciones - Ataques'!BH106</f>
        <v>0</v>
      </c>
      <c r="Q113" s="217" t="s">
        <v>84</v>
      </c>
      <c r="AM113" s="234"/>
      <c r="AN113" s="234"/>
      <c r="AO113" s="233"/>
      <c r="AP113" s="234"/>
      <c r="AQ113" s="233"/>
    </row>
    <row r="114" ht="60.0" customHeight="1">
      <c r="B114" s="126" t="s">
        <v>993</v>
      </c>
      <c r="C114" s="127" t="s">
        <v>12</v>
      </c>
      <c r="D114" s="127" t="s">
        <v>999</v>
      </c>
      <c r="E114" s="129" t="s">
        <v>1017</v>
      </c>
      <c r="F114" s="215">
        <f>'(B) - Detecciones - Ataques'!K107</f>
        <v>1</v>
      </c>
      <c r="G114" s="215">
        <f>'(B) - Detecciones - Ataques'!AU107</f>
        <v>1</v>
      </c>
      <c r="H114" s="216">
        <f>'(B) - Detecciones - Ataques'!AV107</f>
        <v>1</v>
      </c>
      <c r="I114" s="206">
        <f>'(B) - Detecciones - Ataques'!AC107</f>
        <v>0</v>
      </c>
      <c r="J114" s="216">
        <f>'(B) - Detecciones - Ataques'!AD107</f>
        <v>0</v>
      </c>
      <c r="K114" s="206">
        <f>'(B) - Detecciones - Ataques'!AI107</f>
        <v>0</v>
      </c>
      <c r="L114" s="216">
        <f>'(B) - Detecciones - Ataques'!AJ107</f>
        <v>0</v>
      </c>
      <c r="M114" s="206">
        <f>'(B) - Detecciones - Ataques'!AO107</f>
        <v>1</v>
      </c>
      <c r="N114" s="216">
        <f>'(B) - Detecciones - Ataques'!AP107</f>
        <v>1</v>
      </c>
      <c r="O114" s="215">
        <f>'(B) - Detecciones - Ataques'!BG107</f>
        <v>1</v>
      </c>
      <c r="P114" s="216">
        <f>'(B) - Detecciones - Ataques'!BH107</f>
        <v>1</v>
      </c>
      <c r="Q114" s="217" t="s">
        <v>13</v>
      </c>
      <c r="AM114" s="234"/>
      <c r="AN114" s="234"/>
      <c r="AO114" s="233"/>
      <c r="AP114" s="234"/>
      <c r="AQ114" s="233"/>
    </row>
    <row r="115" ht="60.0" customHeight="1">
      <c r="B115" s="126" t="s">
        <v>993</v>
      </c>
      <c r="C115" s="127" t="s">
        <v>12</v>
      </c>
      <c r="D115" s="127" t="s">
        <v>1025</v>
      </c>
      <c r="E115" s="129" t="s">
        <v>1031</v>
      </c>
      <c r="F115" s="215">
        <f>'(B) - Detecciones - Ataques'!K108</f>
        <v>1</v>
      </c>
      <c r="G115" s="215">
        <f>'(B) - Detecciones - Ataques'!AU108</f>
        <v>1</v>
      </c>
      <c r="H115" s="216">
        <f>'(B) - Detecciones - Ataques'!AV108</f>
        <v>1</v>
      </c>
      <c r="I115" s="206">
        <f>'(B) - Detecciones - Ataques'!AC108</f>
        <v>1</v>
      </c>
      <c r="J115" s="216">
        <f>'(B) - Detecciones - Ataques'!AD108</f>
        <v>1</v>
      </c>
      <c r="K115" s="206">
        <f>'(B) - Detecciones - Ataques'!AI108</f>
        <v>1</v>
      </c>
      <c r="L115" s="216">
        <f>'(B) - Detecciones - Ataques'!AJ108</f>
        <v>1</v>
      </c>
      <c r="M115" s="206">
        <f>'(B) - Detecciones - Ataques'!AO108</f>
        <v>1</v>
      </c>
      <c r="N115" s="216">
        <f>'(B) - Detecciones - Ataques'!AP108</f>
        <v>1</v>
      </c>
      <c r="O115" s="215">
        <f>'(B) - Detecciones - Ataques'!BG108</f>
        <v>0</v>
      </c>
      <c r="P115" s="216">
        <f>'(B) - Detecciones - Ataques'!BH108</f>
        <v>0</v>
      </c>
      <c r="Q115" s="217" t="s">
        <v>13</v>
      </c>
      <c r="AM115" s="234"/>
      <c r="AN115" s="234"/>
      <c r="AO115" s="233"/>
      <c r="AP115" s="234"/>
      <c r="AQ115" s="233"/>
    </row>
    <row r="116" ht="60.0" customHeight="1">
      <c r="B116" s="126" t="s">
        <v>993</v>
      </c>
      <c r="C116" s="127" t="s">
        <v>12</v>
      </c>
      <c r="D116" s="127" t="s">
        <v>1036</v>
      </c>
      <c r="E116" s="129" t="s">
        <v>1039</v>
      </c>
      <c r="F116" s="215">
        <f>'(B) - Detecciones - Ataques'!K109</f>
        <v>1</v>
      </c>
      <c r="G116" s="215">
        <f>'(B) - Detecciones - Ataques'!AU109</f>
        <v>0</v>
      </c>
      <c r="H116" s="216">
        <f>'(B) - Detecciones - Ataques'!AV109</f>
        <v>0</v>
      </c>
      <c r="I116" s="206">
        <f>'(B) - Detecciones - Ataques'!AC109</f>
        <v>0</v>
      </c>
      <c r="J116" s="216">
        <f>'(B) - Detecciones - Ataques'!AD109</f>
        <v>0</v>
      </c>
      <c r="K116" s="206">
        <f>'(B) - Detecciones - Ataques'!AI109</f>
        <v>0</v>
      </c>
      <c r="L116" s="216">
        <f>'(B) - Detecciones - Ataques'!AJ109</f>
        <v>0</v>
      </c>
      <c r="M116" s="206">
        <f>'(B) - Detecciones - Ataques'!AO109</f>
        <v>0</v>
      </c>
      <c r="N116" s="216">
        <f>'(B) - Detecciones - Ataques'!AP109</f>
        <v>0</v>
      </c>
      <c r="O116" s="215">
        <f>'(B) - Detecciones - Ataques'!BG109</f>
        <v>1</v>
      </c>
      <c r="P116" s="216">
        <f>'(B) - Detecciones - Ataques'!BH109</f>
        <v>1</v>
      </c>
      <c r="Q116" s="217" t="s">
        <v>13</v>
      </c>
      <c r="AM116" s="234"/>
      <c r="AN116" s="234"/>
      <c r="AO116" s="233"/>
      <c r="AP116" s="234"/>
      <c r="AQ116" s="233"/>
    </row>
    <row r="117" ht="60.0" customHeight="1">
      <c r="B117" s="126" t="s">
        <v>993</v>
      </c>
      <c r="C117" s="127" t="s">
        <v>12</v>
      </c>
      <c r="D117" s="127" t="s">
        <v>1042</v>
      </c>
      <c r="E117" s="129" t="s">
        <v>1046</v>
      </c>
      <c r="F117" s="215">
        <f>'(B) - Detecciones - Ataques'!K110</f>
        <v>1</v>
      </c>
      <c r="G117" s="215">
        <f>'(B) - Detecciones - Ataques'!AU110</f>
        <v>0</v>
      </c>
      <c r="H117" s="216">
        <f>'(B) - Detecciones - Ataques'!AV110</f>
        <v>0</v>
      </c>
      <c r="I117" s="206">
        <f>'(B) - Detecciones - Ataques'!AC110</f>
        <v>0</v>
      </c>
      <c r="J117" s="216">
        <f>'(B) - Detecciones - Ataques'!AD110</f>
        <v>0</v>
      </c>
      <c r="K117" s="206">
        <f>'(B) - Detecciones - Ataques'!AI110</f>
        <v>0</v>
      </c>
      <c r="L117" s="216">
        <f>'(B) - Detecciones - Ataques'!AJ110</f>
        <v>0</v>
      </c>
      <c r="M117" s="206">
        <f>'(B) - Detecciones - Ataques'!AO110</f>
        <v>0</v>
      </c>
      <c r="N117" s="216">
        <f>'(B) - Detecciones - Ataques'!AP110</f>
        <v>0</v>
      </c>
      <c r="O117" s="215">
        <f>'(B) - Detecciones - Ataques'!BG110</f>
        <v>0</v>
      </c>
      <c r="P117" s="216">
        <f>'(B) - Detecciones - Ataques'!BH110</f>
        <v>0</v>
      </c>
      <c r="Q117" s="217" t="s">
        <v>84</v>
      </c>
      <c r="AL117" s="237"/>
      <c r="AM117" s="234"/>
      <c r="AN117" s="234"/>
      <c r="AO117" s="233"/>
      <c r="AP117" s="234"/>
      <c r="AQ117" s="233"/>
    </row>
    <row r="118" ht="60.0" customHeight="1">
      <c r="B118" s="126" t="s">
        <v>429</v>
      </c>
      <c r="C118" s="127" t="s">
        <v>12</v>
      </c>
      <c r="D118" s="127" t="s">
        <v>1051</v>
      </c>
      <c r="E118" s="129" t="s">
        <v>1055</v>
      </c>
      <c r="F118" s="215">
        <f>'(B) - Detecciones - Ataques'!K111</f>
        <v>6270</v>
      </c>
      <c r="G118" s="215">
        <f>'(B) - Detecciones - Ataques'!AU111</f>
        <v>73</v>
      </c>
      <c r="H118" s="216">
        <f>'(B) - Detecciones - Ataques'!AV111</f>
        <v>0.01164274322</v>
      </c>
      <c r="I118" s="206">
        <f>'(B) - Detecciones - Ataques'!AC111</f>
        <v>0</v>
      </c>
      <c r="J118" s="216">
        <f>'(B) - Detecciones - Ataques'!AD111</f>
        <v>0</v>
      </c>
      <c r="K118" s="206">
        <f>'(B) - Detecciones - Ataques'!AI111</f>
        <v>48</v>
      </c>
      <c r="L118" s="216">
        <f>'(B) - Detecciones - Ataques'!AJ111</f>
        <v>0.007655502392</v>
      </c>
      <c r="M118" s="206">
        <f>'(B) - Detecciones - Ataques'!AO111</f>
        <v>48</v>
      </c>
      <c r="N118" s="216">
        <f>'(B) - Detecciones - Ataques'!AP111</f>
        <v>0.007655502392</v>
      </c>
      <c r="O118" s="215">
        <f>'(B) - Detecciones - Ataques'!BG111</f>
        <v>208</v>
      </c>
      <c r="P118" s="216">
        <f>'(B) - Detecciones - Ataques'!BH111</f>
        <v>0.0331738437</v>
      </c>
      <c r="Q118" s="217" t="s">
        <v>13</v>
      </c>
      <c r="AL118" s="237"/>
      <c r="AM118" s="234"/>
      <c r="AN118" s="234"/>
      <c r="AO118" s="233"/>
      <c r="AP118" s="234"/>
      <c r="AQ118" s="233"/>
    </row>
    <row r="119" ht="60.0" customHeight="1">
      <c r="B119" s="126" t="s">
        <v>429</v>
      </c>
      <c r="C119" s="127" t="s">
        <v>12</v>
      </c>
      <c r="D119" s="127" t="s">
        <v>1051</v>
      </c>
      <c r="E119" s="129" t="s">
        <v>1065</v>
      </c>
      <c r="F119" s="215">
        <f>'(B) - Detecciones - Ataques'!K112</f>
        <v>65536</v>
      </c>
      <c r="G119" s="215">
        <f>'(B) - Detecciones - Ataques'!AU112</f>
        <v>51</v>
      </c>
      <c r="H119" s="216">
        <f>'(B) - Detecciones - Ataques'!AV112</f>
        <v>0.0007781982422</v>
      </c>
      <c r="I119" s="206">
        <f>'(B) - Detecciones - Ataques'!AC112</f>
        <v>3</v>
      </c>
      <c r="J119" s="216">
        <f>'(B) - Detecciones - Ataques'!AD112</f>
        <v>0.00004577636719</v>
      </c>
      <c r="K119" s="206">
        <f>'(B) - Detecciones - Ataques'!AI112</f>
        <v>49</v>
      </c>
      <c r="L119" s="216">
        <f>'(B) - Detecciones - Ataques'!AJ112</f>
        <v>0.0007476806641</v>
      </c>
      <c r="M119" s="206">
        <f>'(B) - Detecciones - Ataques'!AO112</f>
        <v>49</v>
      </c>
      <c r="N119" s="216">
        <f>'(B) - Detecciones - Ataques'!AP112</f>
        <v>0.0007476806641</v>
      </c>
      <c r="O119" s="215">
        <f>'(B) - Detecciones - Ataques'!BG112</f>
        <v>4</v>
      </c>
      <c r="P119" s="216">
        <f>'(B) - Detecciones - Ataques'!BH112</f>
        <v>0.00006103515625</v>
      </c>
      <c r="Q119" s="217" t="s">
        <v>13</v>
      </c>
      <c r="AM119" s="234"/>
      <c r="AN119" s="234"/>
      <c r="AO119" s="233"/>
      <c r="AP119" s="234"/>
      <c r="AQ119" s="233"/>
    </row>
    <row r="120" ht="60.0" customHeight="1">
      <c r="B120" s="126" t="s">
        <v>429</v>
      </c>
      <c r="C120" s="127" t="s">
        <v>12</v>
      </c>
      <c r="D120" s="127" t="s">
        <v>1051</v>
      </c>
      <c r="E120" s="129" t="s">
        <v>1074</v>
      </c>
      <c r="F120" s="215">
        <f>'(B) - Detecciones - Ataques'!K113</f>
        <v>1</v>
      </c>
      <c r="G120" s="215">
        <f>'(B) - Detecciones - Ataques'!AU113</f>
        <v>1</v>
      </c>
      <c r="H120" s="216">
        <f>'(B) - Detecciones - Ataques'!AV113</f>
        <v>1</v>
      </c>
      <c r="I120" s="206">
        <f>'(B) - Detecciones - Ataques'!AC113</f>
        <v>0</v>
      </c>
      <c r="J120" s="216">
        <f>'(B) - Detecciones - Ataques'!AD113</f>
        <v>0</v>
      </c>
      <c r="K120" s="206">
        <f>'(B) - Detecciones - Ataques'!AI113</f>
        <v>0</v>
      </c>
      <c r="L120" s="216">
        <f>'(B) - Detecciones - Ataques'!AJ113</f>
        <v>0</v>
      </c>
      <c r="M120" s="206">
        <f>'(B) - Detecciones - Ataques'!AO113</f>
        <v>0</v>
      </c>
      <c r="N120" s="216">
        <f>'(B) - Detecciones - Ataques'!AP113</f>
        <v>0</v>
      </c>
      <c r="O120" s="215">
        <f>'(B) - Detecciones - Ataques'!BG113</f>
        <v>1</v>
      </c>
      <c r="P120" s="216">
        <f>'(B) - Detecciones - Ataques'!BH113</f>
        <v>1</v>
      </c>
      <c r="Q120" s="217" t="s">
        <v>13</v>
      </c>
      <c r="AM120" s="234"/>
      <c r="AN120" s="234"/>
      <c r="AO120" s="233"/>
      <c r="AP120" s="234"/>
      <c r="AQ120" s="233"/>
    </row>
    <row r="121" ht="60.0" customHeight="1">
      <c r="B121" s="126" t="s">
        <v>429</v>
      </c>
      <c r="C121" s="127" t="s">
        <v>12</v>
      </c>
      <c r="D121" s="127" t="s">
        <v>1079</v>
      </c>
      <c r="E121" s="129" t="s">
        <v>1082</v>
      </c>
      <c r="F121" s="215">
        <f>'(B) - Detecciones - Ataques'!K114</f>
        <v>1000</v>
      </c>
      <c r="G121" s="215">
        <f>'(B) - Detecciones - Ataques'!AU114</f>
        <v>44</v>
      </c>
      <c r="H121" s="216">
        <f>'(B) - Detecciones - Ataques'!AV114</f>
        <v>0.044</v>
      </c>
      <c r="I121" s="206">
        <f>'(B) - Detecciones - Ataques'!AC114</f>
        <v>0</v>
      </c>
      <c r="J121" s="216">
        <f>'(B) - Detecciones - Ataques'!AD114</f>
        <v>0</v>
      </c>
      <c r="K121" s="206">
        <f>'(B) - Detecciones - Ataques'!AI114</f>
        <v>44</v>
      </c>
      <c r="L121" s="216">
        <f>'(B) - Detecciones - Ataques'!AJ114</f>
        <v>0.044</v>
      </c>
      <c r="M121" s="206">
        <f>'(B) - Detecciones - Ataques'!AO114</f>
        <v>44</v>
      </c>
      <c r="N121" s="216">
        <f>'(B) - Detecciones - Ataques'!AP114</f>
        <v>0.044</v>
      </c>
      <c r="O121" s="215">
        <f>'(B) - Detecciones - Ataques'!BG114</f>
        <v>6</v>
      </c>
      <c r="P121" s="216">
        <f>'(B) - Detecciones - Ataques'!BH114</f>
        <v>0.006</v>
      </c>
      <c r="Q121" s="217" t="s">
        <v>13</v>
      </c>
      <c r="AM121" s="234"/>
      <c r="AN121" s="234"/>
      <c r="AO121" s="233"/>
      <c r="AP121" s="234"/>
      <c r="AQ121" s="233"/>
    </row>
    <row r="122" ht="60.0" customHeight="1">
      <c r="B122" s="126" t="s">
        <v>429</v>
      </c>
      <c r="C122" s="127" t="s">
        <v>12</v>
      </c>
      <c r="D122" s="127" t="s">
        <v>1092</v>
      </c>
      <c r="E122" s="129" t="s">
        <v>1095</v>
      </c>
      <c r="F122" s="215">
        <f>'(B) - Detecciones - Ataques'!K115</f>
        <v>41</v>
      </c>
      <c r="G122" s="215">
        <f>'(B) - Detecciones - Ataques'!AU115</f>
        <v>0</v>
      </c>
      <c r="H122" s="216">
        <f>'(B) - Detecciones - Ataques'!AV115</f>
        <v>0</v>
      </c>
      <c r="I122" s="206">
        <f>'(B) - Detecciones - Ataques'!AC115</f>
        <v>0</v>
      </c>
      <c r="J122" s="216">
        <f>'(B) - Detecciones - Ataques'!AD115</f>
        <v>0</v>
      </c>
      <c r="K122" s="206">
        <f>'(B) - Detecciones - Ataques'!AI115</f>
        <v>0</v>
      </c>
      <c r="L122" s="216">
        <f>'(B) - Detecciones - Ataques'!AJ115</f>
        <v>0</v>
      </c>
      <c r="M122" s="206">
        <f>'(B) - Detecciones - Ataques'!AO115</f>
        <v>0</v>
      </c>
      <c r="N122" s="216">
        <f>'(B) - Detecciones - Ataques'!AP115</f>
        <v>0</v>
      </c>
      <c r="O122" s="215">
        <f>'(B) - Detecciones - Ataques'!BG115</f>
        <v>0</v>
      </c>
      <c r="P122" s="216">
        <f>'(B) - Detecciones - Ataques'!BH115</f>
        <v>0</v>
      </c>
      <c r="Q122" s="217" t="s">
        <v>84</v>
      </c>
      <c r="AM122" s="234"/>
      <c r="AN122" s="234"/>
      <c r="AO122" s="233"/>
      <c r="AP122" s="234"/>
      <c r="AQ122" s="233"/>
    </row>
    <row r="123" ht="60.0" customHeight="1">
      <c r="B123" s="126" t="s">
        <v>429</v>
      </c>
      <c r="C123" s="127" t="s">
        <v>12</v>
      </c>
      <c r="D123" s="127" t="s">
        <v>1100</v>
      </c>
      <c r="E123" s="129" t="s">
        <v>1104</v>
      </c>
      <c r="F123" s="215">
        <f>'(B) - Detecciones - Ataques'!K116</f>
        <v>1</v>
      </c>
      <c r="G123" s="215">
        <f>'(B) - Detecciones - Ataques'!AU116</f>
        <v>0</v>
      </c>
      <c r="H123" s="216">
        <f>'(B) - Detecciones - Ataques'!AV116</f>
        <v>0</v>
      </c>
      <c r="I123" s="206">
        <f>'(B) - Detecciones - Ataques'!AC116</f>
        <v>0</v>
      </c>
      <c r="J123" s="216">
        <f>'(B) - Detecciones - Ataques'!AD116</f>
        <v>0</v>
      </c>
      <c r="K123" s="206">
        <f>'(B) - Detecciones - Ataques'!AI116</f>
        <v>0</v>
      </c>
      <c r="L123" s="216">
        <f>'(B) - Detecciones - Ataques'!AJ116</f>
        <v>0</v>
      </c>
      <c r="M123" s="206">
        <f>'(B) - Detecciones - Ataques'!AO116</f>
        <v>0</v>
      </c>
      <c r="N123" s="216">
        <f>'(B) - Detecciones - Ataques'!AP116</f>
        <v>0</v>
      </c>
      <c r="O123" s="215">
        <f>'(B) - Detecciones - Ataques'!BG116</f>
        <v>0</v>
      </c>
      <c r="P123" s="216">
        <f>'(B) - Detecciones - Ataques'!BH116</f>
        <v>0</v>
      </c>
      <c r="Q123" s="217" t="s">
        <v>13</v>
      </c>
      <c r="AM123" s="234"/>
      <c r="AN123" s="234"/>
      <c r="AO123" s="233"/>
      <c r="AP123" s="234"/>
      <c r="AQ123" s="233"/>
    </row>
    <row r="124" ht="60.0" customHeight="1">
      <c r="B124" s="126" t="s">
        <v>429</v>
      </c>
      <c r="C124" s="127" t="s">
        <v>12</v>
      </c>
      <c r="D124" s="127" t="s">
        <v>1110</v>
      </c>
      <c r="E124" s="129" t="s">
        <v>1114</v>
      </c>
      <c r="F124" s="215">
        <f>'(B) - Detecciones - Ataques'!K117</f>
        <v>1</v>
      </c>
      <c r="G124" s="215">
        <f>'(B) - Detecciones - Ataques'!AU117</f>
        <v>0</v>
      </c>
      <c r="H124" s="216">
        <f>'(B) - Detecciones - Ataques'!AV117</f>
        <v>0</v>
      </c>
      <c r="I124" s="206">
        <f>'(B) - Detecciones - Ataques'!AC117</f>
        <v>0</v>
      </c>
      <c r="J124" s="216">
        <f>'(B) - Detecciones - Ataques'!AD117</f>
        <v>0</v>
      </c>
      <c r="K124" s="206">
        <f>'(B) - Detecciones - Ataques'!AI117</f>
        <v>0</v>
      </c>
      <c r="L124" s="216">
        <f>'(B) - Detecciones - Ataques'!AJ117</f>
        <v>0</v>
      </c>
      <c r="M124" s="206">
        <f>'(B) - Detecciones - Ataques'!AO117</f>
        <v>0</v>
      </c>
      <c r="N124" s="216">
        <f>'(B) - Detecciones - Ataques'!AP117</f>
        <v>0</v>
      </c>
      <c r="O124" s="215">
        <f>'(B) - Detecciones - Ataques'!BG117</f>
        <v>0</v>
      </c>
      <c r="P124" s="216">
        <f>'(B) - Detecciones - Ataques'!BH117</f>
        <v>0</v>
      </c>
      <c r="Q124" s="217" t="s">
        <v>13</v>
      </c>
      <c r="AL124" s="237"/>
      <c r="AM124" s="234"/>
      <c r="AN124" s="234"/>
      <c r="AO124" s="233"/>
      <c r="AP124" s="234"/>
      <c r="AQ124" s="233"/>
    </row>
    <row r="125" ht="60.0" customHeight="1">
      <c r="B125" s="126" t="s">
        <v>1119</v>
      </c>
      <c r="C125" s="127" t="s">
        <v>12</v>
      </c>
      <c r="D125" s="127" t="s">
        <v>1120</v>
      </c>
      <c r="E125" s="129" t="s">
        <v>1125</v>
      </c>
      <c r="F125" s="215">
        <f>'(B) - Detecciones - Ataques'!K118</f>
        <v>16</v>
      </c>
      <c r="G125" s="215">
        <f>'(B) - Detecciones - Ataques'!AU118</f>
        <v>16</v>
      </c>
      <c r="H125" s="216">
        <f>'(B) - Detecciones - Ataques'!AV118</f>
        <v>1</v>
      </c>
      <c r="I125" s="206">
        <f>'(B) - Detecciones - Ataques'!AC118</f>
        <v>16</v>
      </c>
      <c r="J125" s="216">
        <f>'(B) - Detecciones - Ataques'!AD118</f>
        <v>1</v>
      </c>
      <c r="K125" s="206">
        <f>'(B) - Detecciones - Ataques'!AI118</f>
        <v>16</v>
      </c>
      <c r="L125" s="216">
        <f>'(B) - Detecciones - Ataques'!AJ118</f>
        <v>1</v>
      </c>
      <c r="M125" s="206">
        <f>'(B) - Detecciones - Ataques'!AO118</f>
        <v>16</v>
      </c>
      <c r="N125" s="216">
        <f>'(B) - Detecciones - Ataques'!AP118</f>
        <v>1</v>
      </c>
      <c r="O125" s="215">
        <f>'(B) - Detecciones - Ataques'!BG118</f>
        <v>0</v>
      </c>
      <c r="P125" s="216">
        <f>'(B) - Detecciones - Ataques'!BH118</f>
        <v>0</v>
      </c>
      <c r="Q125" s="217" t="s">
        <v>13</v>
      </c>
      <c r="AM125" s="234"/>
      <c r="AN125" s="234"/>
      <c r="AO125" s="233"/>
      <c r="AP125" s="234"/>
      <c r="AQ125" s="233"/>
    </row>
    <row r="126" ht="60.0" customHeight="1">
      <c r="B126" s="126" t="s">
        <v>1119</v>
      </c>
      <c r="C126" s="127" t="s">
        <v>12</v>
      </c>
      <c r="D126" s="127" t="s">
        <v>1120</v>
      </c>
      <c r="E126" s="129" t="s">
        <v>1139</v>
      </c>
      <c r="F126" s="215">
        <f>'(B) - Detecciones - Ataques'!K119</f>
        <v>1</v>
      </c>
      <c r="G126" s="215">
        <f>'(B) - Detecciones - Ataques'!AU119</f>
        <v>1</v>
      </c>
      <c r="H126" s="216">
        <f>'(B) - Detecciones - Ataques'!AV119</f>
        <v>1</v>
      </c>
      <c r="I126" s="206">
        <f>'(B) - Detecciones - Ataques'!AC119</f>
        <v>0</v>
      </c>
      <c r="J126" s="216">
        <f>'(B) - Detecciones - Ataques'!AD119</f>
        <v>0</v>
      </c>
      <c r="K126" s="206">
        <f>'(B) - Detecciones - Ataques'!AI119</f>
        <v>0</v>
      </c>
      <c r="L126" s="216">
        <f>'(B) - Detecciones - Ataques'!AJ119</f>
        <v>0</v>
      </c>
      <c r="M126" s="206">
        <f>'(B) - Detecciones - Ataques'!AO119</f>
        <v>0</v>
      </c>
      <c r="N126" s="216">
        <f>'(B) - Detecciones - Ataques'!AP119</f>
        <v>0</v>
      </c>
      <c r="O126" s="215">
        <f>'(B) - Detecciones - Ataques'!BG119</f>
        <v>0</v>
      </c>
      <c r="P126" s="216">
        <f>'(B) - Detecciones - Ataques'!BH119</f>
        <v>0</v>
      </c>
      <c r="Q126" s="217" t="s">
        <v>84</v>
      </c>
      <c r="AM126" s="234"/>
      <c r="AN126" s="234"/>
      <c r="AO126" s="233"/>
      <c r="AP126" s="234"/>
      <c r="AQ126" s="233"/>
    </row>
    <row r="127" ht="60.0" customHeight="1">
      <c r="B127" s="126" t="s">
        <v>1119</v>
      </c>
      <c r="C127" s="127" t="s">
        <v>12</v>
      </c>
      <c r="D127" s="127" t="s">
        <v>1145</v>
      </c>
      <c r="E127" s="129" t="s">
        <v>1151</v>
      </c>
      <c r="F127" s="215">
        <f>'(B) - Detecciones - Ataques'!K120</f>
        <v>1</v>
      </c>
      <c r="G127" s="215">
        <f>'(B) - Detecciones - Ataques'!AU120</f>
        <v>0</v>
      </c>
      <c r="H127" s="216">
        <f>'(B) - Detecciones - Ataques'!AV120</f>
        <v>0</v>
      </c>
      <c r="I127" s="206">
        <f>'(B) - Detecciones - Ataques'!AC120</f>
        <v>0</v>
      </c>
      <c r="J127" s="216">
        <f>'(B) - Detecciones - Ataques'!AD120</f>
        <v>0</v>
      </c>
      <c r="K127" s="206">
        <f>'(B) - Detecciones - Ataques'!AI120</f>
        <v>0</v>
      </c>
      <c r="L127" s="216">
        <f>'(B) - Detecciones - Ataques'!AJ120</f>
        <v>0</v>
      </c>
      <c r="M127" s="206">
        <f>'(B) - Detecciones - Ataques'!AO120</f>
        <v>0</v>
      </c>
      <c r="N127" s="216">
        <f>'(B) - Detecciones - Ataques'!AP120</f>
        <v>0</v>
      </c>
      <c r="O127" s="215">
        <f>'(B) - Detecciones - Ataques'!BG120</f>
        <v>0</v>
      </c>
      <c r="P127" s="216">
        <f>'(B) - Detecciones - Ataques'!BH120</f>
        <v>0</v>
      </c>
      <c r="Q127" s="217" t="s">
        <v>84</v>
      </c>
      <c r="AM127" s="234"/>
      <c r="AN127" s="234"/>
      <c r="AO127" s="233"/>
      <c r="AP127" s="234"/>
      <c r="AQ127" s="233"/>
    </row>
    <row r="128" ht="60.0" customHeight="1">
      <c r="B128" s="126" t="s">
        <v>1119</v>
      </c>
      <c r="C128" s="127" t="s">
        <v>12</v>
      </c>
      <c r="D128" s="127" t="s">
        <v>1156</v>
      </c>
      <c r="E128" s="129" t="s">
        <v>1162</v>
      </c>
      <c r="F128" s="215">
        <f>'(B) - Detecciones - Ataques'!K121</f>
        <v>1</v>
      </c>
      <c r="G128" s="215">
        <f>'(B) - Detecciones - Ataques'!AU121</f>
        <v>0</v>
      </c>
      <c r="H128" s="216">
        <f>'(B) - Detecciones - Ataques'!AV121</f>
        <v>0</v>
      </c>
      <c r="I128" s="206">
        <f>'(B) - Detecciones - Ataques'!AC121</f>
        <v>0</v>
      </c>
      <c r="J128" s="216">
        <f>'(B) - Detecciones - Ataques'!AD121</f>
        <v>0</v>
      </c>
      <c r="K128" s="206">
        <f>'(B) - Detecciones - Ataques'!AI121</f>
        <v>0</v>
      </c>
      <c r="L128" s="216">
        <f>'(B) - Detecciones - Ataques'!AJ121</f>
        <v>0</v>
      </c>
      <c r="M128" s="206">
        <f>'(B) - Detecciones - Ataques'!AO121</f>
        <v>0</v>
      </c>
      <c r="N128" s="216">
        <f>'(B) - Detecciones - Ataques'!AP121</f>
        <v>0</v>
      </c>
      <c r="O128" s="215">
        <f>'(B) - Detecciones - Ataques'!BG121</f>
        <v>0</v>
      </c>
      <c r="P128" s="216">
        <f>'(B) - Detecciones - Ataques'!BH121</f>
        <v>0</v>
      </c>
      <c r="Q128" s="217" t="s">
        <v>84</v>
      </c>
      <c r="AM128" s="234"/>
      <c r="AN128" s="234"/>
      <c r="AO128" s="233"/>
      <c r="AP128" s="234"/>
      <c r="AQ128" s="233"/>
    </row>
    <row r="129" ht="60.0" customHeight="1">
      <c r="B129" s="126" t="s">
        <v>1119</v>
      </c>
      <c r="C129" s="127" t="s">
        <v>12</v>
      </c>
      <c r="D129" s="127" t="s">
        <v>1167</v>
      </c>
      <c r="E129" s="129" t="s">
        <v>1171</v>
      </c>
      <c r="F129" s="215">
        <f>'(B) - Detecciones - Ataques'!K122</f>
        <v>1</v>
      </c>
      <c r="G129" s="215">
        <f>'(B) - Detecciones - Ataques'!AU122</f>
        <v>0</v>
      </c>
      <c r="H129" s="216">
        <f>'(B) - Detecciones - Ataques'!AV122</f>
        <v>0</v>
      </c>
      <c r="I129" s="206">
        <f>'(B) - Detecciones - Ataques'!AC122</f>
        <v>0</v>
      </c>
      <c r="J129" s="216">
        <f>'(B) - Detecciones - Ataques'!AD122</f>
        <v>0</v>
      </c>
      <c r="K129" s="206">
        <f>'(B) - Detecciones - Ataques'!AI122</f>
        <v>0</v>
      </c>
      <c r="L129" s="216">
        <f>'(B) - Detecciones - Ataques'!AJ122</f>
        <v>0</v>
      </c>
      <c r="M129" s="206">
        <f>'(B) - Detecciones - Ataques'!AO122</f>
        <v>0</v>
      </c>
      <c r="N129" s="216">
        <f>'(B) - Detecciones - Ataques'!AP122</f>
        <v>0</v>
      </c>
      <c r="O129" s="215">
        <f>'(B) - Detecciones - Ataques'!BG122</f>
        <v>0</v>
      </c>
      <c r="P129" s="216">
        <f>'(B) - Detecciones - Ataques'!BH122</f>
        <v>0</v>
      </c>
      <c r="Q129" s="217" t="s">
        <v>84</v>
      </c>
      <c r="AM129" s="234"/>
      <c r="AN129" s="234"/>
      <c r="AO129" s="233"/>
      <c r="AP129" s="234"/>
      <c r="AQ129" s="233"/>
    </row>
    <row r="130" ht="60.0" customHeight="1">
      <c r="B130" s="126" t="s">
        <v>1119</v>
      </c>
      <c r="C130" s="127" t="s">
        <v>12</v>
      </c>
      <c r="D130" s="127" t="s">
        <v>1177</v>
      </c>
      <c r="E130" s="129" t="s">
        <v>1354</v>
      </c>
      <c r="F130" s="215">
        <f>'(B) - Detecciones - Ataques'!K123</f>
        <v>1</v>
      </c>
      <c r="G130" s="215">
        <f>'(B) - Detecciones - Ataques'!AU123</f>
        <v>0</v>
      </c>
      <c r="H130" s="216">
        <f>'(B) - Detecciones - Ataques'!AV123</f>
        <v>0</v>
      </c>
      <c r="I130" s="206">
        <f>'(B) - Detecciones - Ataques'!AC123</f>
        <v>0</v>
      </c>
      <c r="J130" s="216">
        <f>'(B) - Detecciones - Ataques'!AD123</f>
        <v>0</v>
      </c>
      <c r="K130" s="206">
        <f>'(B) - Detecciones - Ataques'!AI123</f>
        <v>0</v>
      </c>
      <c r="L130" s="216">
        <f>'(B) - Detecciones - Ataques'!AJ123</f>
        <v>0</v>
      </c>
      <c r="M130" s="206">
        <f>'(B) - Detecciones - Ataques'!AO123</f>
        <v>0</v>
      </c>
      <c r="N130" s="216">
        <f>'(B) - Detecciones - Ataques'!AP123</f>
        <v>0</v>
      </c>
      <c r="O130" s="215">
        <f>'(B) - Detecciones - Ataques'!BG123</f>
        <v>0</v>
      </c>
      <c r="P130" s="216">
        <f>'(B) - Detecciones - Ataques'!BH123</f>
        <v>0</v>
      </c>
      <c r="Q130" s="217" t="s">
        <v>13</v>
      </c>
      <c r="AM130" s="234"/>
      <c r="AN130" s="234"/>
      <c r="AO130" s="233"/>
      <c r="AP130" s="234"/>
      <c r="AQ130" s="233"/>
    </row>
    <row r="131" ht="60.0" customHeight="1">
      <c r="B131" s="126" t="s">
        <v>1119</v>
      </c>
      <c r="C131" s="127" t="s">
        <v>12</v>
      </c>
      <c r="D131" s="127" t="s">
        <v>1185</v>
      </c>
      <c r="E131" s="129" t="s">
        <v>1189</v>
      </c>
      <c r="F131" s="215">
        <f>'(B) - Detecciones - Ataques'!K124</f>
        <v>1</v>
      </c>
      <c r="G131" s="215">
        <f>'(B) - Detecciones - Ataques'!AU124</f>
        <v>0</v>
      </c>
      <c r="H131" s="216">
        <f>'(B) - Detecciones - Ataques'!AV124</f>
        <v>0</v>
      </c>
      <c r="I131" s="206">
        <f>'(B) - Detecciones - Ataques'!AC124</f>
        <v>0</v>
      </c>
      <c r="J131" s="216">
        <f>'(B) - Detecciones - Ataques'!AD124</f>
        <v>0</v>
      </c>
      <c r="K131" s="206">
        <f>'(B) - Detecciones - Ataques'!AI124</f>
        <v>0</v>
      </c>
      <c r="L131" s="216">
        <f>'(B) - Detecciones - Ataques'!AJ124</f>
        <v>0</v>
      </c>
      <c r="M131" s="206">
        <f>'(B) - Detecciones - Ataques'!AO124</f>
        <v>0</v>
      </c>
      <c r="N131" s="216">
        <f>'(B) - Detecciones - Ataques'!AP124</f>
        <v>0</v>
      </c>
      <c r="O131" s="215">
        <f>'(B) - Detecciones - Ataques'!BG124</f>
        <v>0</v>
      </c>
      <c r="P131" s="216">
        <f>'(B) - Detecciones - Ataques'!BH124</f>
        <v>0</v>
      </c>
      <c r="Q131" s="217" t="s">
        <v>84</v>
      </c>
      <c r="AM131" s="234"/>
      <c r="AN131" s="234"/>
      <c r="AO131" s="233"/>
      <c r="AP131" s="234"/>
      <c r="AQ131" s="233"/>
    </row>
    <row r="132" ht="60.0" customHeight="1">
      <c r="B132" s="126" t="s">
        <v>1119</v>
      </c>
      <c r="C132" s="127" t="s">
        <v>12</v>
      </c>
      <c r="D132" s="127" t="s">
        <v>1193</v>
      </c>
      <c r="E132" s="129" t="s">
        <v>1196</v>
      </c>
      <c r="F132" s="215">
        <f>'(B) - Detecciones - Ataques'!K125</f>
        <v>1</v>
      </c>
      <c r="G132" s="215">
        <f>'(B) - Detecciones - Ataques'!AU125</f>
        <v>0</v>
      </c>
      <c r="H132" s="216">
        <f>'(B) - Detecciones - Ataques'!AV125</f>
        <v>0</v>
      </c>
      <c r="I132" s="206">
        <f>'(B) - Detecciones - Ataques'!AC125</f>
        <v>0</v>
      </c>
      <c r="J132" s="216">
        <f>'(B) - Detecciones - Ataques'!AD125</f>
        <v>0</v>
      </c>
      <c r="K132" s="206">
        <f>'(B) - Detecciones - Ataques'!AI125</f>
        <v>0</v>
      </c>
      <c r="L132" s="216">
        <f>'(B) - Detecciones - Ataques'!AJ125</f>
        <v>0</v>
      </c>
      <c r="M132" s="206">
        <f>'(B) - Detecciones - Ataques'!AO125</f>
        <v>0</v>
      </c>
      <c r="N132" s="216">
        <f>'(B) - Detecciones - Ataques'!AP125</f>
        <v>0</v>
      </c>
      <c r="O132" s="215">
        <f>'(B) - Detecciones - Ataques'!BG125</f>
        <v>0</v>
      </c>
      <c r="P132" s="216">
        <f>'(B) - Detecciones - Ataques'!BH125</f>
        <v>0</v>
      </c>
      <c r="Q132" s="217" t="s">
        <v>84</v>
      </c>
      <c r="AM132" s="234"/>
      <c r="AN132" s="234"/>
      <c r="AO132" s="233"/>
      <c r="AP132" s="234"/>
      <c r="AQ132" s="233"/>
    </row>
    <row r="133" ht="60.0" customHeight="1">
      <c r="B133" s="126" t="s">
        <v>1119</v>
      </c>
      <c r="C133" s="127" t="s">
        <v>12</v>
      </c>
      <c r="D133" s="127" t="s">
        <v>1204</v>
      </c>
      <c r="E133" s="129" t="s">
        <v>1210</v>
      </c>
      <c r="F133" s="215">
        <f>'(B) - Detecciones - Ataques'!K126</f>
        <v>1</v>
      </c>
      <c r="G133" s="215">
        <f>'(B) - Detecciones - Ataques'!AU126</f>
        <v>0</v>
      </c>
      <c r="H133" s="216">
        <f>'(B) - Detecciones - Ataques'!AV126</f>
        <v>0</v>
      </c>
      <c r="I133" s="206">
        <f>'(B) - Detecciones - Ataques'!AC126</f>
        <v>0</v>
      </c>
      <c r="J133" s="216">
        <f>'(B) - Detecciones - Ataques'!AD126</f>
        <v>0</v>
      </c>
      <c r="K133" s="206">
        <f>'(B) - Detecciones - Ataques'!AI126</f>
        <v>0</v>
      </c>
      <c r="L133" s="216">
        <f>'(B) - Detecciones - Ataques'!AJ126</f>
        <v>0</v>
      </c>
      <c r="M133" s="206">
        <f>'(B) - Detecciones - Ataques'!AO126</f>
        <v>0</v>
      </c>
      <c r="N133" s="216">
        <f>'(B) - Detecciones - Ataques'!AP126</f>
        <v>0</v>
      </c>
      <c r="O133" s="215">
        <f>'(B) - Detecciones - Ataques'!BG126</f>
        <v>0</v>
      </c>
      <c r="P133" s="216">
        <f>'(B) - Detecciones - Ataques'!BH126</f>
        <v>0</v>
      </c>
      <c r="Q133" s="217" t="s">
        <v>84</v>
      </c>
      <c r="AM133" s="234"/>
      <c r="AN133" s="234"/>
      <c r="AO133" s="233"/>
      <c r="AP133" s="234"/>
      <c r="AQ133" s="233"/>
    </row>
    <row r="134" ht="60.0" customHeight="1">
      <c r="B134" s="126" t="s">
        <v>1213</v>
      </c>
      <c r="C134" s="127" t="s">
        <v>12</v>
      </c>
      <c r="D134" s="127" t="s">
        <v>1214</v>
      </c>
      <c r="E134" s="129" t="s">
        <v>1355</v>
      </c>
      <c r="F134" s="215">
        <f>'(B) - Detecciones - Ataques'!K127</f>
        <v>1</v>
      </c>
      <c r="G134" s="215">
        <f>'(B) - Detecciones - Ataques'!AU127</f>
        <v>0</v>
      </c>
      <c r="H134" s="216">
        <f>'(B) - Detecciones - Ataques'!AV127</f>
        <v>0</v>
      </c>
      <c r="I134" s="206">
        <f>'(B) - Detecciones - Ataques'!AC127</f>
        <v>0</v>
      </c>
      <c r="J134" s="216">
        <f>'(B) - Detecciones - Ataques'!AD127</f>
        <v>0</v>
      </c>
      <c r="K134" s="206">
        <f>'(B) - Detecciones - Ataques'!AI127</f>
        <v>0</v>
      </c>
      <c r="L134" s="216">
        <f>'(B) - Detecciones - Ataques'!AJ127</f>
        <v>0</v>
      </c>
      <c r="M134" s="206">
        <f>'(B) - Detecciones - Ataques'!AO127</f>
        <v>0</v>
      </c>
      <c r="N134" s="216">
        <f>'(B) - Detecciones - Ataques'!AP127</f>
        <v>0</v>
      </c>
      <c r="O134" s="215">
        <f>'(B) - Detecciones - Ataques'!BG127</f>
        <v>0</v>
      </c>
      <c r="P134" s="216">
        <f>'(B) - Detecciones - Ataques'!BH127</f>
        <v>0</v>
      </c>
      <c r="Q134" s="217" t="s">
        <v>84</v>
      </c>
      <c r="AM134" s="234"/>
      <c r="AN134" s="234"/>
      <c r="AO134" s="233"/>
      <c r="AP134" s="234"/>
      <c r="AQ134" s="233"/>
    </row>
    <row r="135" ht="60.0" customHeight="1">
      <c r="B135" s="126" t="s">
        <v>1213</v>
      </c>
      <c r="C135" s="127" t="s">
        <v>12</v>
      </c>
      <c r="D135" s="127" t="s">
        <v>1225</v>
      </c>
      <c r="E135" s="129" t="s">
        <v>1356</v>
      </c>
      <c r="F135" s="215">
        <f>'(B) - Detecciones - Ataques'!K128</f>
        <v>1</v>
      </c>
      <c r="G135" s="215">
        <f>'(B) - Detecciones - Ataques'!AU128</f>
        <v>1</v>
      </c>
      <c r="H135" s="216">
        <f>'(B) - Detecciones - Ataques'!AV128</f>
        <v>1</v>
      </c>
      <c r="I135" s="206">
        <f>'(B) - Detecciones - Ataques'!AC128</f>
        <v>1</v>
      </c>
      <c r="J135" s="216">
        <f>'(B) - Detecciones - Ataques'!AD128</f>
        <v>1</v>
      </c>
      <c r="K135" s="206">
        <f>'(B) - Detecciones - Ataques'!AI128</f>
        <v>1</v>
      </c>
      <c r="L135" s="216">
        <f>'(B) - Detecciones - Ataques'!AJ128</f>
        <v>1</v>
      </c>
      <c r="M135" s="206">
        <f>'(B) - Detecciones - Ataques'!AO128</f>
        <v>1</v>
      </c>
      <c r="N135" s="216">
        <f>'(B) - Detecciones - Ataques'!AP128</f>
        <v>1</v>
      </c>
      <c r="O135" s="215">
        <f>'(B) - Detecciones - Ataques'!BG128</f>
        <v>0</v>
      </c>
      <c r="P135" s="216">
        <f>'(B) - Detecciones - Ataques'!BH128</f>
        <v>0</v>
      </c>
      <c r="Q135" s="217" t="s">
        <v>13</v>
      </c>
      <c r="AM135" s="234"/>
      <c r="AN135" s="234"/>
      <c r="AO135" s="233"/>
      <c r="AP135" s="234"/>
      <c r="AQ135" s="233"/>
    </row>
    <row r="136" ht="60.0" customHeight="1">
      <c r="B136" s="126" t="s">
        <v>1213</v>
      </c>
      <c r="C136" s="127" t="s">
        <v>12</v>
      </c>
      <c r="D136" s="127" t="s">
        <v>1236</v>
      </c>
      <c r="E136" s="129" t="s">
        <v>1239</v>
      </c>
      <c r="F136" s="215">
        <f>'(B) - Detecciones - Ataques'!K129</f>
        <v>1</v>
      </c>
      <c r="G136" s="215">
        <f>'(B) - Detecciones - Ataques'!AU129</f>
        <v>0</v>
      </c>
      <c r="H136" s="216">
        <f>'(B) - Detecciones - Ataques'!AV129</f>
        <v>0</v>
      </c>
      <c r="I136" s="206">
        <f>'(B) - Detecciones - Ataques'!AC129</f>
        <v>0</v>
      </c>
      <c r="J136" s="216">
        <f>'(B) - Detecciones - Ataques'!AD129</f>
        <v>0</v>
      </c>
      <c r="K136" s="206">
        <f>'(B) - Detecciones - Ataques'!AI129</f>
        <v>0</v>
      </c>
      <c r="L136" s="216">
        <f>'(B) - Detecciones - Ataques'!AJ129</f>
        <v>0</v>
      </c>
      <c r="M136" s="206">
        <f>'(B) - Detecciones - Ataques'!AO129</f>
        <v>0</v>
      </c>
      <c r="N136" s="216">
        <f>'(B) - Detecciones - Ataques'!AP129</f>
        <v>0</v>
      </c>
      <c r="O136" s="215">
        <f>'(B) - Detecciones - Ataques'!BG129</f>
        <v>0</v>
      </c>
      <c r="P136" s="216">
        <f>'(B) - Detecciones - Ataques'!BH129</f>
        <v>0</v>
      </c>
      <c r="Q136" s="217" t="s">
        <v>84</v>
      </c>
    </row>
    <row r="137" ht="60.0" customHeight="1">
      <c r="B137" s="238" t="s">
        <v>1213</v>
      </c>
      <c r="C137" s="239" t="s">
        <v>12</v>
      </c>
      <c r="D137" s="239" t="s">
        <v>1241</v>
      </c>
      <c r="E137" s="240" t="s">
        <v>1247</v>
      </c>
      <c r="F137" s="241">
        <f>'(B) - Detecciones - Ataques'!K130</f>
        <v>1</v>
      </c>
      <c r="G137" s="241">
        <f>'(B) - Detecciones - Ataques'!AU130</f>
        <v>1</v>
      </c>
      <c r="H137" s="242">
        <f>'(B) - Detecciones - Ataques'!AV130</f>
        <v>1</v>
      </c>
      <c r="I137" s="206">
        <f>'(B) - Detecciones - Ataques'!AC130</f>
        <v>0</v>
      </c>
      <c r="J137" s="242">
        <f>'(B) - Detecciones - Ataques'!AD130</f>
        <v>0</v>
      </c>
      <c r="K137" s="206">
        <f>'(B) - Detecciones - Ataques'!AI130</f>
        <v>1</v>
      </c>
      <c r="L137" s="242">
        <f>'(B) - Detecciones - Ataques'!AJ130</f>
        <v>1</v>
      </c>
      <c r="M137" s="206">
        <f>'(B) - Detecciones - Ataques'!AO130</f>
        <v>1</v>
      </c>
      <c r="N137" s="242">
        <f>'(B) - Detecciones - Ataques'!AP130</f>
        <v>1</v>
      </c>
      <c r="O137" s="241">
        <f>'(B) - Detecciones - Ataques'!BG130</f>
        <v>0</v>
      </c>
      <c r="P137" s="242">
        <f>'(B) - Detecciones - Ataques'!BH130</f>
        <v>0</v>
      </c>
      <c r="Q137" s="243" t="s">
        <v>13</v>
      </c>
    </row>
    <row r="138">
      <c r="E138" s="244"/>
      <c r="F138" s="244"/>
      <c r="G138" s="244"/>
      <c r="H138" s="244"/>
      <c r="I138" s="244"/>
      <c r="J138" s="244"/>
      <c r="K138" s="244"/>
      <c r="L138" s="244"/>
      <c r="M138" s="244"/>
      <c r="N138" s="244"/>
      <c r="O138" s="244"/>
      <c r="P138" s="244"/>
    </row>
    <row r="139">
      <c r="E139" s="244"/>
      <c r="F139" s="245" t="s">
        <v>1357</v>
      </c>
      <c r="G139" s="245" t="s">
        <v>1358</v>
      </c>
      <c r="H139" s="245" t="s">
        <v>1336</v>
      </c>
      <c r="I139" s="245" t="s">
        <v>1359</v>
      </c>
      <c r="J139" s="245" t="s">
        <v>1329</v>
      </c>
      <c r="K139" s="245" t="s">
        <v>1360</v>
      </c>
      <c r="L139" s="245" t="s">
        <v>1331</v>
      </c>
      <c r="M139" s="245" t="s">
        <v>1361</v>
      </c>
      <c r="N139" s="245" t="s">
        <v>1333</v>
      </c>
      <c r="O139" s="245" t="s">
        <v>1362</v>
      </c>
      <c r="P139" s="245" t="s">
        <v>1335</v>
      </c>
    </row>
    <row r="140" ht="58.5" customHeight="1">
      <c r="B140" s="246"/>
      <c r="C140" s="246"/>
      <c r="D140" s="246" t="s">
        <v>1324</v>
      </c>
      <c r="E140" s="247" t="s">
        <v>1363</v>
      </c>
      <c r="F140" s="248">
        <f t="shared" ref="F140:G140" si="25">SUM(F12:F137)</f>
        <v>78773</v>
      </c>
      <c r="G140" s="248">
        <f t="shared" si="25"/>
        <v>413</v>
      </c>
      <c r="H140" s="249">
        <f>G140/F140</f>
        <v>0.005242913181</v>
      </c>
      <c r="I140" s="248">
        <f>SUM(I12:I137)</f>
        <v>145</v>
      </c>
      <c r="J140" s="249">
        <f>I140/F140</f>
        <v>0.001840732231</v>
      </c>
      <c r="K140" s="248">
        <f>SUM(K12:K137)</f>
        <v>349</v>
      </c>
      <c r="L140" s="249">
        <f>K140/F140</f>
        <v>0.004430452058</v>
      </c>
      <c r="M140" s="248">
        <f>SUM(M12:M137)</f>
        <v>364</v>
      </c>
      <c r="N140" s="249">
        <f>M140/F140</f>
        <v>0.004620872634</v>
      </c>
      <c r="O140" s="248">
        <f>SUM(O12:O137)</f>
        <v>332</v>
      </c>
      <c r="P140" s="249">
        <f>O140/F140</f>
        <v>0.004214642073</v>
      </c>
    </row>
    <row r="141" ht="54.0" customHeight="1">
      <c r="B141" s="246"/>
      <c r="C141" s="246"/>
      <c r="E141" s="247" t="s">
        <v>1364</v>
      </c>
      <c r="F141" s="250">
        <f>F140</f>
        <v>78773</v>
      </c>
      <c r="G141" s="251">
        <f>F140-G140</f>
        <v>78360</v>
      </c>
      <c r="H141" s="252">
        <f>G141/F140</f>
        <v>0.9947570868</v>
      </c>
      <c r="I141" s="251">
        <f>F141-I140</f>
        <v>78628</v>
      </c>
      <c r="J141" s="252">
        <f>1-J140</f>
        <v>0.9981592678</v>
      </c>
      <c r="K141" s="253">
        <f>F141-K140</f>
        <v>78424</v>
      </c>
      <c r="L141" s="252">
        <f>1-L140</f>
        <v>0.9955695479</v>
      </c>
      <c r="M141" s="253">
        <f>F141-M140</f>
        <v>78409</v>
      </c>
      <c r="N141" s="252">
        <f>1-N140</f>
        <v>0.9953791274</v>
      </c>
      <c r="O141" s="251">
        <f>F140-O140</f>
        <v>78441</v>
      </c>
      <c r="P141" s="252">
        <f>O141/F140</f>
        <v>0.9957853579</v>
      </c>
    </row>
    <row r="143">
      <c r="F143" s="245" t="s">
        <v>1357</v>
      </c>
      <c r="G143" s="245" t="s">
        <v>1358</v>
      </c>
      <c r="H143" s="245" t="s">
        <v>1336</v>
      </c>
      <c r="I143" s="245"/>
      <c r="J143" s="245"/>
      <c r="K143" s="245"/>
      <c r="L143" s="245"/>
      <c r="M143" s="245"/>
      <c r="N143" s="245"/>
      <c r="O143" s="245" t="s">
        <v>1362</v>
      </c>
      <c r="P143" s="245" t="s">
        <v>1335</v>
      </c>
    </row>
    <row r="144" ht="57.0" customHeight="1">
      <c r="B144" s="254"/>
      <c r="C144" s="254"/>
      <c r="D144" s="254" t="s">
        <v>1325</v>
      </c>
      <c r="E144" s="247" t="s">
        <v>1363</v>
      </c>
      <c r="F144" s="248">
        <f t="shared" ref="F144:G144" si="26">SUMIF($Q12:$Q137,"✔",F12:F137)</f>
        <v>78674</v>
      </c>
      <c r="G144" s="248">
        <f t="shared" si="26"/>
        <v>410</v>
      </c>
      <c r="H144" s="249">
        <f t="shared" ref="H144:H145" si="27">G144/F144</f>
        <v>0.0052113786</v>
      </c>
      <c r="I144" s="248">
        <f>SUMIF($Q12:$Q137,"✔",I12:I137)</f>
        <v>144</v>
      </c>
      <c r="J144" s="249">
        <f>I144/F144</f>
        <v>0.00183033785</v>
      </c>
      <c r="K144" s="248">
        <f>SUMIF($Q12:$Q137,"✔",K12:K137)</f>
        <v>348</v>
      </c>
      <c r="L144" s="249">
        <f>K144/F144</f>
        <v>0.00442331647</v>
      </c>
      <c r="M144" s="248">
        <f>SUMIF($Q12:$Q137,"✔",M12:M137)</f>
        <v>362</v>
      </c>
      <c r="N144" s="249">
        <f>M144/F144</f>
        <v>0.004601265984</v>
      </c>
      <c r="O144" s="248">
        <f>SUMIF($Q12:$Q137,"✔",O12:O137)</f>
        <v>329</v>
      </c>
      <c r="P144" s="249">
        <f t="shared" ref="P144:P145" si="28">O144/F144</f>
        <v>0.00418181356</v>
      </c>
    </row>
    <row r="145" ht="62.25" customHeight="1">
      <c r="B145" s="254"/>
      <c r="C145" s="254"/>
      <c r="E145" s="247" t="s">
        <v>1364</v>
      </c>
      <c r="F145" s="250">
        <f>F144</f>
        <v>78674</v>
      </c>
      <c r="G145" s="251">
        <f>F145-G144</f>
        <v>78264</v>
      </c>
      <c r="H145" s="252">
        <f t="shared" si="27"/>
        <v>0.9947886214</v>
      </c>
      <c r="I145" s="253">
        <f>F145-I144</f>
        <v>78530</v>
      </c>
      <c r="J145" s="252">
        <f>1-J144</f>
        <v>0.9981696622</v>
      </c>
      <c r="K145" s="253">
        <f>F145-K144</f>
        <v>78326</v>
      </c>
      <c r="L145" s="252">
        <f>1-L144</f>
        <v>0.9955766835</v>
      </c>
      <c r="M145" s="253">
        <f>F145-M144</f>
        <v>78312</v>
      </c>
      <c r="N145" s="252">
        <f>1-N144</f>
        <v>0.995398734</v>
      </c>
      <c r="O145" s="251">
        <f>F145-O144</f>
        <v>78345</v>
      </c>
      <c r="P145" s="252">
        <f t="shared" si="28"/>
        <v>0.9958181864</v>
      </c>
    </row>
    <row r="147" ht="34.5" customHeight="1"/>
    <row r="148" ht="17.25" customHeight="1">
      <c r="E148" s="244"/>
      <c r="F148" s="245" t="s">
        <v>1365</v>
      </c>
      <c r="H148" s="245" t="s">
        <v>1336</v>
      </c>
      <c r="I148" s="245"/>
      <c r="J148" s="245" t="s">
        <v>1329</v>
      </c>
      <c r="K148" s="245"/>
      <c r="L148" s="245" t="s">
        <v>1331</v>
      </c>
      <c r="M148" s="245"/>
      <c r="N148" s="245" t="s">
        <v>1333</v>
      </c>
      <c r="O148" s="245"/>
      <c r="P148" s="245" t="s">
        <v>1335</v>
      </c>
    </row>
    <row r="149" ht="72.0" customHeight="1">
      <c r="B149" s="246"/>
      <c r="C149" s="246"/>
      <c r="D149" s="254" t="s">
        <v>1339</v>
      </c>
      <c r="E149" s="247" t="s">
        <v>1363</v>
      </c>
      <c r="F149" s="248">
        <f>COUNTIF(Q12:Q137,"✔")</f>
        <v>67</v>
      </c>
      <c r="H149" s="249">
        <f>AVERAGEIF($Q$12:$Q$137,"✔",H12:H137)</f>
        <v>0.3451561058</v>
      </c>
      <c r="I149" s="249"/>
      <c r="J149" s="249">
        <f>AVERAGEIF($Q$12:$Q$137,"✔",J12:J137)</f>
        <v>0.104632317</v>
      </c>
      <c r="K149" s="249"/>
      <c r="L149" s="249">
        <f>AVERAGEIF($Q$12:$Q$137,"✔",L12:L137)</f>
        <v>0.1807874163</v>
      </c>
      <c r="M149" s="249"/>
      <c r="N149" s="249">
        <f>AVERAGEIF($Q$12:$Q$137,"✔",N12:N137)</f>
        <v>0.2703707544</v>
      </c>
      <c r="O149" s="248"/>
      <c r="P149" s="249">
        <f>AVERAGEIF(Q12:Q137,"✔",P12:P137)</f>
        <v>0.2396783822</v>
      </c>
    </row>
    <row r="150" ht="93.0" customHeight="1">
      <c r="B150" s="246"/>
      <c r="C150" s="246"/>
      <c r="E150" s="247" t="s">
        <v>1364</v>
      </c>
      <c r="F150" s="250">
        <f>F149</f>
        <v>67</v>
      </c>
      <c r="H150" s="252">
        <f>1-H149</f>
        <v>0.6548438942</v>
      </c>
      <c r="I150" s="252"/>
      <c r="J150" s="252">
        <f>1-J149</f>
        <v>0.895367683</v>
      </c>
      <c r="K150" s="252"/>
      <c r="L150" s="252">
        <f>1-L149</f>
        <v>0.8192125837</v>
      </c>
      <c r="M150" s="252"/>
      <c r="N150" s="252">
        <f>1-N149</f>
        <v>0.7296292456</v>
      </c>
      <c r="O150" s="251"/>
      <c r="P150" s="252">
        <f>1-P149</f>
        <v>0.7603216178</v>
      </c>
    </row>
  </sheetData>
  <mergeCells count="11">
    <mergeCell ref="B2:Q6"/>
    <mergeCell ref="D140:D141"/>
    <mergeCell ref="D144:D145"/>
    <mergeCell ref="D149:D150"/>
    <mergeCell ref="T2:AF6"/>
    <mergeCell ref="AL2:AX6"/>
    <mergeCell ref="T8:Y9"/>
    <mergeCell ref="AA8:AF9"/>
    <mergeCell ref="AL8:AQ9"/>
    <mergeCell ref="AS8:AX9"/>
    <mergeCell ref="AA34:AF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36.13"/>
    <col customWidth="1" min="32" max="32" width="37.13"/>
  </cols>
  <sheetData>
    <row r="8">
      <c r="C8" s="255" t="s">
        <v>1366</v>
      </c>
      <c r="D8" s="55"/>
      <c r="E8" s="55"/>
      <c r="F8" s="56"/>
      <c r="G8" s="256"/>
      <c r="H8" s="256"/>
      <c r="I8" s="257"/>
      <c r="J8" s="258" t="s">
        <v>1367</v>
      </c>
      <c r="K8" s="55"/>
      <c r="L8" s="55"/>
      <c r="M8" s="55"/>
      <c r="N8" s="55"/>
      <c r="O8" s="56"/>
      <c r="Q8" s="258" t="s">
        <v>1368</v>
      </c>
      <c r="R8" s="55"/>
      <c r="S8" s="55"/>
      <c r="T8" s="55"/>
      <c r="U8" s="55"/>
      <c r="V8" s="56"/>
      <c r="X8" s="258" t="s">
        <v>1369</v>
      </c>
      <c r="Y8" s="55"/>
      <c r="Z8" s="55"/>
      <c r="AA8" s="55"/>
      <c r="AB8" s="55"/>
      <c r="AC8" s="56"/>
      <c r="AJ8" s="258" t="s">
        <v>1370</v>
      </c>
      <c r="AK8" s="55"/>
      <c r="AL8" s="55"/>
      <c r="AM8" s="55"/>
      <c r="AN8" s="56"/>
      <c r="AO8" s="257"/>
      <c r="AP8" s="257"/>
      <c r="AQ8" s="257"/>
      <c r="AR8" s="257"/>
      <c r="AS8" s="257"/>
    </row>
    <row r="9">
      <c r="C9" s="259" t="s">
        <v>1371</v>
      </c>
      <c r="D9" s="260" t="s">
        <v>16</v>
      </c>
      <c r="E9" s="260" t="s">
        <v>14</v>
      </c>
      <c r="F9" s="261" t="s">
        <v>18</v>
      </c>
      <c r="G9" s="262"/>
      <c r="H9" s="262"/>
      <c r="I9" s="262"/>
      <c r="J9" s="259" t="s">
        <v>1372</v>
      </c>
      <c r="K9" s="260" t="s">
        <v>6</v>
      </c>
      <c r="L9" s="260" t="s">
        <v>7</v>
      </c>
      <c r="M9" s="260" t="s">
        <v>8</v>
      </c>
      <c r="N9" s="260" t="s">
        <v>9</v>
      </c>
      <c r="O9" s="261" t="s">
        <v>1373</v>
      </c>
      <c r="Q9" s="259" t="s">
        <v>1372</v>
      </c>
      <c r="R9" s="260" t="s">
        <v>6</v>
      </c>
      <c r="S9" s="260" t="s">
        <v>7</v>
      </c>
      <c r="T9" s="260" t="s">
        <v>8</v>
      </c>
      <c r="U9" s="260" t="s">
        <v>9</v>
      </c>
      <c r="V9" s="261" t="s">
        <v>1365</v>
      </c>
      <c r="X9" s="259" t="s">
        <v>1372</v>
      </c>
      <c r="Y9" s="260" t="s">
        <v>6</v>
      </c>
      <c r="Z9" s="260" t="s">
        <v>7</v>
      </c>
      <c r="AA9" s="260" t="s">
        <v>8</v>
      </c>
      <c r="AB9" s="260" t="s">
        <v>9</v>
      </c>
      <c r="AC9" s="261" t="s">
        <v>1374</v>
      </c>
      <c r="AJ9" s="263" t="s">
        <v>1372</v>
      </c>
      <c r="AK9" s="264" t="s">
        <v>6</v>
      </c>
      <c r="AL9" s="264" t="s">
        <v>7</v>
      </c>
      <c r="AM9" s="264" t="s">
        <v>8</v>
      </c>
      <c r="AN9" s="265" t="s">
        <v>9</v>
      </c>
      <c r="AO9" s="262"/>
      <c r="AP9" s="262"/>
      <c r="AQ9" s="262"/>
      <c r="AR9" s="262"/>
      <c r="AS9" s="262"/>
    </row>
    <row r="10" ht="19.5" customHeight="1">
      <c r="C10" s="266">
        <v>4022.0</v>
      </c>
      <c r="D10" s="267">
        <v>35763.0</v>
      </c>
      <c r="E10" s="267">
        <v>41529.0</v>
      </c>
      <c r="F10" s="268">
        <v>12067.0</v>
      </c>
      <c r="G10" s="269"/>
      <c r="H10" s="269"/>
      <c r="I10" s="269"/>
      <c r="J10" s="270" t="s">
        <v>70</v>
      </c>
      <c r="K10" s="271">
        <v>1.0</v>
      </c>
      <c r="L10" s="271">
        <v>2.0</v>
      </c>
      <c r="M10" s="271">
        <v>2.0</v>
      </c>
      <c r="N10" s="271">
        <v>2.0</v>
      </c>
      <c r="O10" s="272">
        <v>3.0</v>
      </c>
      <c r="Q10" s="273" t="s">
        <v>70</v>
      </c>
      <c r="R10" s="274">
        <v>1.0</v>
      </c>
      <c r="S10" s="274">
        <v>3.0</v>
      </c>
      <c r="T10" s="274">
        <v>3.0</v>
      </c>
      <c r="U10" s="274">
        <v>3.0</v>
      </c>
      <c r="V10" s="275">
        <f>'(D) - Resultados I'!AC37</f>
        <v>5</v>
      </c>
      <c r="X10" s="273" t="s">
        <v>70</v>
      </c>
      <c r="Y10" s="274">
        <f>SUMIFS('(B) - Detecciones - Ataques'!Z$4:Z$130,'(B) - Detecciones - Ataques'!$BI$4:$BI$130,"✔",'(B) - Detecciones - Ataques'!$B$4:$B$130,$X10)</f>
        <v>46</v>
      </c>
      <c r="Z10" s="274">
        <f>SUMIFS('(B) - Detecciones - Ataques'!AF$4:AF$130,'(B) - Detecciones - Ataques'!$BI$4:$BI$130,"✔",'(B) - Detecciones - Ataques'!$B$4:$B$130,$X10)</f>
        <v>73</v>
      </c>
      <c r="AA10" s="274">
        <f>SUMIFS('(B) - Detecciones - Ataques'!AL$4:AL$130,'(B) - Detecciones - Ataques'!$BI$4:$BI$130,"✔",'(B) - Detecciones - Ataques'!$B$4:$B$130,$X10)</f>
        <v>87</v>
      </c>
      <c r="AB10" s="274">
        <f>SUMIFS('(B) - Detecciones - Ataques'!AR$4:AR$130,'(B) - Detecciones - Ataques'!$BI$4:$BI$130,"✔",'(B) - Detecciones - Ataques'!$B$4:$B$130,$X10)</f>
        <v>116</v>
      </c>
      <c r="AC10" s="275">
        <f t="shared" ref="AC10:AC22" si="2">AB10</f>
        <v>116</v>
      </c>
      <c r="AD10" s="271"/>
      <c r="AF10" s="271"/>
      <c r="AJ10" s="273" t="s">
        <v>70</v>
      </c>
      <c r="AK10" s="276">
        <f t="shared" ref="AK10:AN10" si="1">Y10/$V10</f>
        <v>9.2</v>
      </c>
      <c r="AL10" s="276">
        <f t="shared" si="1"/>
        <v>14.6</v>
      </c>
      <c r="AM10" s="276">
        <f t="shared" si="1"/>
        <v>17.4</v>
      </c>
      <c r="AN10" s="277">
        <f t="shared" si="1"/>
        <v>23.2</v>
      </c>
      <c r="AO10" s="271"/>
      <c r="AP10" s="271"/>
      <c r="AQ10" s="271"/>
      <c r="AR10" s="271"/>
      <c r="AS10" s="271"/>
    </row>
    <row r="11">
      <c r="C11" s="269"/>
      <c r="D11" s="269"/>
      <c r="E11" s="269"/>
      <c r="F11" s="269"/>
      <c r="G11" s="269"/>
      <c r="H11" s="269"/>
      <c r="I11" s="269"/>
      <c r="J11" s="270" t="s">
        <v>154</v>
      </c>
      <c r="K11" s="271">
        <v>0.0</v>
      </c>
      <c r="L11" s="271">
        <v>0.0</v>
      </c>
      <c r="M11" s="271">
        <v>0.0</v>
      </c>
      <c r="N11" s="271">
        <v>0.0</v>
      </c>
      <c r="O11" s="272">
        <v>1.0</v>
      </c>
      <c r="Q11" s="270" t="s">
        <v>154</v>
      </c>
      <c r="R11" s="271">
        <v>0.0</v>
      </c>
      <c r="S11" s="271">
        <v>0.0</v>
      </c>
      <c r="T11" s="271">
        <v>0.0</v>
      </c>
      <c r="U11" s="271">
        <v>0.0</v>
      </c>
      <c r="V11" s="272">
        <f>'(D) - Resultados I'!AC38</f>
        <v>1</v>
      </c>
      <c r="X11" s="270" t="s">
        <v>154</v>
      </c>
      <c r="Y11" s="271">
        <f>SUMIFS('(B) - Detecciones - Ataques'!Z$4:Z$130,'(B) - Detecciones - Ataques'!$BI$4:$BI$130,"✔",'(B) - Detecciones - Ataques'!$B$4:$B$130,$X11)</f>
        <v>44</v>
      </c>
      <c r="Z11" s="271">
        <f>SUMIFS('(B) - Detecciones - Ataques'!AF$4:AF$130,'(B) - Detecciones - Ataques'!$BI$4:$BI$130,"✔",'(B) - Detecciones - Ataques'!$B$4:$B$130,$X11)</f>
        <v>59</v>
      </c>
      <c r="AA11" s="271">
        <f>SUMIFS('(B) - Detecciones - Ataques'!AL$4:AL$130,'(B) - Detecciones - Ataques'!$BI$4:$BI$130,"✔",'(B) - Detecciones - Ataques'!$B$4:$B$130,$X11)</f>
        <v>65</v>
      </c>
      <c r="AB11" s="271">
        <f>SUMIFS('(B) - Detecciones - Ataques'!AR$4:AR$130,'(B) - Detecciones - Ataques'!$BI$4:$BI$130,"✔",'(B) - Detecciones - Ataques'!$B$4:$B$130,$X11)</f>
        <v>79</v>
      </c>
      <c r="AC11" s="272">
        <f t="shared" si="2"/>
        <v>79</v>
      </c>
      <c r="AD11" s="271"/>
      <c r="AF11" s="271"/>
      <c r="AJ11" s="270" t="s">
        <v>154</v>
      </c>
      <c r="AK11" s="278">
        <f t="shared" ref="AK11:AN11" si="3">Y11/$V11</f>
        <v>44</v>
      </c>
      <c r="AL11" s="278">
        <f t="shared" si="3"/>
        <v>59</v>
      </c>
      <c r="AM11" s="278">
        <f t="shared" si="3"/>
        <v>65</v>
      </c>
      <c r="AN11" s="279">
        <f t="shared" si="3"/>
        <v>79</v>
      </c>
      <c r="AO11" s="271"/>
      <c r="AP11" s="271"/>
      <c r="AQ11" s="271"/>
      <c r="AR11" s="271"/>
      <c r="AS11" s="271"/>
    </row>
    <row r="12">
      <c r="C12" s="269"/>
      <c r="D12" s="269"/>
      <c r="E12" s="269"/>
      <c r="F12" s="269"/>
      <c r="G12" s="269"/>
      <c r="H12" s="269"/>
      <c r="I12" s="269"/>
      <c r="J12" s="270" t="s">
        <v>208</v>
      </c>
      <c r="K12" s="271">
        <v>2.0</v>
      </c>
      <c r="L12" s="271">
        <v>2.0</v>
      </c>
      <c r="M12" s="271">
        <v>3.0</v>
      </c>
      <c r="N12" s="271">
        <v>4.0</v>
      </c>
      <c r="O12" s="272">
        <v>5.0</v>
      </c>
      <c r="Q12" s="270" t="s">
        <v>208</v>
      </c>
      <c r="R12" s="271">
        <v>2.0</v>
      </c>
      <c r="S12" s="271">
        <v>2.0</v>
      </c>
      <c r="T12" s="271">
        <v>3.0</v>
      </c>
      <c r="U12" s="271">
        <v>4.0</v>
      </c>
      <c r="V12" s="272">
        <f>'(D) - Resultados I'!AC39</f>
        <v>8</v>
      </c>
      <c r="X12" s="270" t="s">
        <v>208</v>
      </c>
      <c r="Y12" s="271">
        <f>SUMIFS('(B) - Detecciones - Ataques'!Z$4:Z$130,'(B) - Detecciones - Ataques'!$BI$4:$BI$130,"✔",'(B) - Detecciones - Ataques'!$B$4:$B$130,$X12)</f>
        <v>6</v>
      </c>
      <c r="Z12" s="271">
        <f>SUMIFS('(B) - Detecciones - Ataques'!AF$4:AF$130,'(B) - Detecciones - Ataques'!$BI$4:$BI$130,"✔",'(B) - Detecciones - Ataques'!$B$4:$B$130,$X12)</f>
        <v>13</v>
      </c>
      <c r="AA12" s="271">
        <f>SUMIFS('(B) - Detecciones - Ataques'!AL$4:AL$130,'(B) - Detecciones - Ataques'!$BI$4:$BI$130,"✔",'(B) - Detecciones - Ataques'!$B$4:$B$130,$X12)</f>
        <v>21</v>
      </c>
      <c r="AB12" s="271">
        <f>SUMIFS('(B) - Detecciones - Ataques'!AR$4:AR$130,'(B) - Detecciones - Ataques'!$BI$4:$BI$130,"✔",'(B) - Detecciones - Ataques'!$B$4:$B$130,$X12)</f>
        <v>53</v>
      </c>
      <c r="AC12" s="272">
        <f t="shared" si="2"/>
        <v>53</v>
      </c>
      <c r="AD12" s="271"/>
      <c r="AF12" s="271"/>
      <c r="AJ12" s="270" t="s">
        <v>208</v>
      </c>
      <c r="AK12" s="278">
        <f t="shared" ref="AK12:AN12" si="4">Y12/$V12</f>
        <v>0.75</v>
      </c>
      <c r="AL12" s="278">
        <f t="shared" si="4"/>
        <v>1.625</v>
      </c>
      <c r="AM12" s="278">
        <f t="shared" si="4"/>
        <v>2.625</v>
      </c>
      <c r="AN12" s="279">
        <f t="shared" si="4"/>
        <v>6.625</v>
      </c>
      <c r="AO12" s="271"/>
      <c r="AP12" s="271"/>
      <c r="AQ12" s="271"/>
      <c r="AR12" s="271"/>
      <c r="AS12" s="271"/>
    </row>
    <row r="13">
      <c r="C13" s="269"/>
      <c r="D13" s="269"/>
      <c r="E13" s="269"/>
      <c r="F13" s="269"/>
      <c r="G13" s="269"/>
      <c r="H13" s="269"/>
      <c r="I13" s="269"/>
      <c r="J13" s="270" t="s">
        <v>209</v>
      </c>
      <c r="K13" s="271">
        <v>0.0</v>
      </c>
      <c r="L13" s="271">
        <v>1.0</v>
      </c>
      <c r="M13" s="271">
        <v>2.0</v>
      </c>
      <c r="N13" s="271">
        <v>2.0</v>
      </c>
      <c r="O13" s="272">
        <v>4.0</v>
      </c>
      <c r="Q13" s="270" t="s">
        <v>209</v>
      </c>
      <c r="R13" s="271">
        <v>0.0</v>
      </c>
      <c r="S13" s="271">
        <v>1.0</v>
      </c>
      <c r="T13" s="271">
        <v>3.0</v>
      </c>
      <c r="U13" s="271">
        <v>3.0</v>
      </c>
      <c r="V13" s="272">
        <f>'(D) - Resultados I'!AC40</f>
        <v>5</v>
      </c>
      <c r="X13" s="270" t="s">
        <v>209</v>
      </c>
      <c r="Y13" s="271">
        <f>SUMIFS('(B) - Detecciones - Ataques'!Z$4:Z$130,'(B) - Detecciones - Ataques'!$BI$4:$BI$130,"✔",'(B) - Detecciones - Ataques'!$B$4:$B$130,$X13)</f>
        <v>1</v>
      </c>
      <c r="Z13" s="271">
        <f>SUMIFS('(B) - Detecciones - Ataques'!AF$4:AF$130,'(B) - Detecciones - Ataques'!$BI$4:$BI$130,"✔",'(B) - Detecciones - Ataques'!$B$4:$B$130,$X13)</f>
        <v>6</v>
      </c>
      <c r="AA13" s="271">
        <f>SUMIFS('(B) - Detecciones - Ataques'!AL$4:AL$130,'(B) - Detecciones - Ataques'!$BI$4:$BI$130,"✔",'(B) - Detecciones - Ataques'!$B$4:$B$130,$X13)</f>
        <v>12</v>
      </c>
      <c r="AB13" s="271">
        <f>SUMIFS('(B) - Detecciones - Ataques'!AR$4:AR$130,'(B) - Detecciones - Ataques'!$BI$4:$BI$130,"✔",'(B) - Detecciones - Ataques'!$B$4:$B$130,$X13)</f>
        <v>24</v>
      </c>
      <c r="AC13" s="272">
        <f t="shared" si="2"/>
        <v>24</v>
      </c>
      <c r="AD13" s="271"/>
      <c r="AF13" s="271"/>
      <c r="AJ13" s="270" t="s">
        <v>209</v>
      </c>
      <c r="AK13" s="278">
        <f t="shared" ref="AK13:AN13" si="5">Y13/$V13</f>
        <v>0.2</v>
      </c>
      <c r="AL13" s="278">
        <f t="shared" si="5"/>
        <v>1.2</v>
      </c>
      <c r="AM13" s="278">
        <f t="shared" si="5"/>
        <v>2.4</v>
      </c>
      <c r="AN13" s="279">
        <f t="shared" si="5"/>
        <v>4.8</v>
      </c>
      <c r="AO13" s="271"/>
      <c r="AP13" s="271"/>
      <c r="AQ13" s="271"/>
      <c r="AR13" s="271"/>
      <c r="AS13" s="271"/>
    </row>
    <row r="14">
      <c r="C14" s="269"/>
      <c r="D14" s="269"/>
      <c r="E14" s="269"/>
      <c r="F14" s="269"/>
      <c r="G14" s="269"/>
      <c r="H14" s="269"/>
      <c r="I14" s="269"/>
      <c r="J14" s="270" t="s">
        <v>377</v>
      </c>
      <c r="K14" s="271">
        <v>0.0</v>
      </c>
      <c r="L14" s="271">
        <v>0.0</v>
      </c>
      <c r="M14" s="271">
        <v>2.0</v>
      </c>
      <c r="N14" s="271">
        <v>3.0</v>
      </c>
      <c r="O14" s="272">
        <v>3.0</v>
      </c>
      <c r="Q14" s="270" t="s">
        <v>377</v>
      </c>
      <c r="R14" s="271">
        <v>0.0</v>
      </c>
      <c r="S14" s="271">
        <v>0.0</v>
      </c>
      <c r="T14" s="271">
        <v>2.0</v>
      </c>
      <c r="U14" s="271">
        <v>3.0</v>
      </c>
      <c r="V14" s="272">
        <f>'(D) - Resultados I'!AC41</f>
        <v>7</v>
      </c>
      <c r="X14" s="270" t="s">
        <v>377</v>
      </c>
      <c r="Y14" s="271">
        <f>SUMIFS('(B) - Detecciones - Ataques'!Z$4:Z$130,'(B) - Detecciones - Ataques'!$BI$4:$BI$130,"✔",'(B) - Detecciones - Ataques'!$B$4:$B$130,$X14)</f>
        <v>1</v>
      </c>
      <c r="Z14" s="271">
        <f>SUMIFS('(B) - Detecciones - Ataques'!AF$4:AF$130,'(B) - Detecciones - Ataques'!$BI$4:$BI$130,"✔",'(B) - Detecciones - Ataques'!$B$4:$B$130,$X14)</f>
        <v>7</v>
      </c>
      <c r="AA14" s="271">
        <f>SUMIFS('(B) - Detecciones - Ataques'!AL$4:AL$130,'(B) - Detecciones - Ataques'!$BI$4:$BI$130,"✔",'(B) - Detecciones - Ataques'!$B$4:$B$130,$X14)</f>
        <v>12</v>
      </c>
      <c r="AB14" s="271">
        <f>SUMIFS('(B) - Detecciones - Ataques'!AR$4:AR$130,'(B) - Detecciones - Ataques'!$BI$4:$BI$130,"✔",'(B) - Detecciones - Ataques'!$B$4:$B$130,$X14)</f>
        <v>45</v>
      </c>
      <c r="AC14" s="272">
        <f t="shared" si="2"/>
        <v>45</v>
      </c>
      <c r="AD14" s="271"/>
      <c r="AF14" s="271"/>
      <c r="AJ14" s="270" t="s">
        <v>377</v>
      </c>
      <c r="AK14" s="278">
        <f t="shared" ref="AK14:AN14" si="6">Y14/$V14</f>
        <v>0.1428571429</v>
      </c>
      <c r="AL14" s="278">
        <f t="shared" si="6"/>
        <v>1</v>
      </c>
      <c r="AM14" s="278">
        <f t="shared" si="6"/>
        <v>1.714285714</v>
      </c>
      <c r="AN14" s="279">
        <f t="shared" si="6"/>
        <v>6.428571429</v>
      </c>
      <c r="AO14" s="271"/>
      <c r="AP14" s="271"/>
      <c r="AQ14" s="271"/>
      <c r="AR14" s="271"/>
      <c r="AS14" s="271"/>
    </row>
    <row r="15">
      <c r="C15" s="269"/>
      <c r="D15" s="269"/>
      <c r="E15" s="269"/>
      <c r="F15" s="269"/>
      <c r="G15" s="269"/>
      <c r="H15" s="269"/>
      <c r="I15" s="269"/>
      <c r="J15" s="270" t="s">
        <v>457</v>
      </c>
      <c r="K15" s="271">
        <v>1.0</v>
      </c>
      <c r="L15" s="271">
        <v>1.0</v>
      </c>
      <c r="M15" s="271">
        <v>1.0</v>
      </c>
      <c r="N15" s="271">
        <v>2.0</v>
      </c>
      <c r="O15" s="272">
        <v>2.0</v>
      </c>
      <c r="Q15" s="270" t="s">
        <v>457</v>
      </c>
      <c r="R15" s="271">
        <v>1.0</v>
      </c>
      <c r="S15" s="271">
        <v>1.0</v>
      </c>
      <c r="T15" s="271">
        <v>1.0</v>
      </c>
      <c r="U15" s="271">
        <v>2.0</v>
      </c>
      <c r="V15" s="272">
        <f>'(D) - Resultados I'!AC42</f>
        <v>6</v>
      </c>
      <c r="X15" s="270" t="s">
        <v>457</v>
      </c>
      <c r="Y15" s="271">
        <f>SUMIFS('(B) - Detecciones - Ataques'!Z$4:Z$130,'(B) - Detecciones - Ataques'!$BI$4:$BI$130,"✔",'(B) - Detecciones - Ataques'!$B$4:$B$130,$X15)</f>
        <v>2</v>
      </c>
      <c r="Z15" s="271">
        <f>SUMIFS('(B) - Detecciones - Ataques'!AF$4:AF$130,'(B) - Detecciones - Ataques'!$BI$4:$BI$130,"✔",'(B) - Detecciones - Ataques'!$B$4:$B$130,$X15)</f>
        <v>3</v>
      </c>
      <c r="AA15" s="271">
        <f>SUMIFS('(B) - Detecciones - Ataques'!AL$4:AL$130,'(B) - Detecciones - Ataques'!$BI$4:$BI$130,"✔",'(B) - Detecciones - Ataques'!$B$4:$B$130,$X15)</f>
        <v>3</v>
      </c>
      <c r="AB15" s="271">
        <f>SUMIFS('(B) - Detecciones - Ataques'!AR$4:AR$130,'(B) - Detecciones - Ataques'!$BI$4:$BI$130,"✔",'(B) - Detecciones - Ataques'!$B$4:$B$130,$X15)</f>
        <v>6</v>
      </c>
      <c r="AC15" s="272">
        <f t="shared" si="2"/>
        <v>6</v>
      </c>
      <c r="AD15" s="271"/>
      <c r="AF15" s="271"/>
      <c r="AJ15" s="270" t="s">
        <v>457</v>
      </c>
      <c r="AK15" s="278">
        <f t="shared" ref="AK15:AN15" si="7">Y15/$V15</f>
        <v>0.3333333333</v>
      </c>
      <c r="AL15" s="278">
        <f t="shared" si="7"/>
        <v>0.5</v>
      </c>
      <c r="AM15" s="278">
        <f t="shared" si="7"/>
        <v>0.5</v>
      </c>
      <c r="AN15" s="279">
        <f t="shared" si="7"/>
        <v>1</v>
      </c>
      <c r="AO15" s="271"/>
      <c r="AP15" s="271"/>
      <c r="AQ15" s="271"/>
      <c r="AR15" s="271"/>
      <c r="AS15" s="271"/>
    </row>
    <row r="16">
      <c r="C16" s="269"/>
      <c r="D16" s="269"/>
      <c r="E16" s="269"/>
      <c r="F16" s="269"/>
      <c r="G16" s="269"/>
      <c r="H16" s="269"/>
      <c r="I16" s="269"/>
      <c r="J16" s="270" t="s">
        <v>576</v>
      </c>
      <c r="K16" s="271">
        <v>0.0</v>
      </c>
      <c r="L16" s="271">
        <v>2.0</v>
      </c>
      <c r="M16" s="271">
        <v>2.0</v>
      </c>
      <c r="N16" s="271">
        <v>3.0</v>
      </c>
      <c r="O16" s="272">
        <v>3.0</v>
      </c>
      <c r="Q16" s="270" t="s">
        <v>576</v>
      </c>
      <c r="R16" s="271">
        <v>0.0</v>
      </c>
      <c r="S16" s="271">
        <v>2.0</v>
      </c>
      <c r="T16" s="271">
        <v>3.0</v>
      </c>
      <c r="U16" s="271">
        <v>4.0</v>
      </c>
      <c r="V16" s="272">
        <f>'(D) - Resultados I'!AC43</f>
        <v>17</v>
      </c>
      <c r="X16" s="270" t="s">
        <v>576</v>
      </c>
      <c r="Y16" s="271">
        <f>SUMIFS('(B) - Detecciones - Ataques'!Z$4:Z$130,'(B) - Detecciones - Ataques'!$BI$4:$BI$130,"✔",'(B) - Detecciones - Ataques'!$B$4:$B$130,$X16)</f>
        <v>2</v>
      </c>
      <c r="Z16" s="271">
        <f>SUMIFS('(B) - Detecciones - Ataques'!AF$4:AF$130,'(B) - Detecciones - Ataques'!$BI$4:$BI$130,"✔",'(B) - Detecciones - Ataques'!$B$4:$B$130,$X16)</f>
        <v>7</v>
      </c>
      <c r="AA16" s="271">
        <f>SUMIFS('(B) - Detecciones - Ataques'!AL$4:AL$130,'(B) - Detecciones - Ataques'!$BI$4:$BI$130,"✔",'(B) - Detecciones - Ataques'!$B$4:$B$130,$X16)</f>
        <v>10</v>
      </c>
      <c r="AB16" s="271">
        <f>SUMIFS('(B) - Detecciones - Ataques'!AR$4:AR$130,'(B) - Detecciones - Ataques'!$BI$4:$BI$130,"✔",'(B) - Detecciones - Ataques'!$B$4:$B$130,$X16)</f>
        <v>62</v>
      </c>
      <c r="AC16" s="272">
        <f t="shared" si="2"/>
        <v>62</v>
      </c>
      <c r="AD16" s="271"/>
      <c r="AF16" s="271"/>
      <c r="AJ16" s="270" t="s">
        <v>576</v>
      </c>
      <c r="AK16" s="278">
        <f t="shared" ref="AK16:AN16" si="8">Y16/$V16</f>
        <v>0.1176470588</v>
      </c>
      <c r="AL16" s="278">
        <f t="shared" si="8"/>
        <v>0.4117647059</v>
      </c>
      <c r="AM16" s="278">
        <f t="shared" si="8"/>
        <v>0.5882352941</v>
      </c>
      <c r="AN16" s="279">
        <f t="shared" si="8"/>
        <v>3.647058824</v>
      </c>
      <c r="AO16" s="271"/>
      <c r="AP16" s="271"/>
      <c r="AQ16" s="271"/>
      <c r="AR16" s="271"/>
      <c r="AS16" s="271"/>
    </row>
    <row r="17">
      <c r="C17" s="269"/>
      <c r="D17" s="269"/>
      <c r="E17" s="269"/>
      <c r="F17" s="269"/>
      <c r="G17" s="269"/>
      <c r="H17" s="269"/>
      <c r="I17" s="269"/>
      <c r="J17" s="270" t="s">
        <v>288</v>
      </c>
      <c r="K17" s="271">
        <v>0.0</v>
      </c>
      <c r="L17" s="271">
        <v>1.0</v>
      </c>
      <c r="M17" s="271">
        <v>1.0</v>
      </c>
      <c r="N17" s="271">
        <v>2.0</v>
      </c>
      <c r="O17" s="272">
        <v>7.0</v>
      </c>
      <c r="Q17" s="270" t="s">
        <v>288</v>
      </c>
      <c r="R17" s="271">
        <v>0.0</v>
      </c>
      <c r="S17" s="271">
        <v>1.0</v>
      </c>
      <c r="T17" s="271">
        <v>1.0</v>
      </c>
      <c r="U17" s="271">
        <v>2.0</v>
      </c>
      <c r="V17" s="272">
        <f>'(D) - Resultados I'!AC44</f>
        <v>7</v>
      </c>
      <c r="X17" s="270" t="s">
        <v>288</v>
      </c>
      <c r="Y17" s="271">
        <f>SUMIFS('(B) - Detecciones - Ataques'!Z$4:Z$130,'(B) - Detecciones - Ataques'!$BI$4:$BI$130,"✔",'(B) - Detecciones - Ataques'!$B$4:$B$130,$X17)</f>
        <v>0</v>
      </c>
      <c r="Z17" s="271">
        <f>SUMIFS('(B) - Detecciones - Ataques'!AF$4:AF$130,'(B) - Detecciones - Ataques'!$BI$4:$BI$130,"✔",'(B) - Detecciones - Ataques'!$B$4:$B$130,$X17)</f>
        <v>3</v>
      </c>
      <c r="AA17" s="271">
        <f>SUMIFS('(B) - Detecciones - Ataques'!AL$4:AL$130,'(B) - Detecciones - Ataques'!$BI$4:$BI$130,"✔",'(B) - Detecciones - Ataques'!$B$4:$B$130,$X17)</f>
        <v>4</v>
      </c>
      <c r="AB17" s="271">
        <f>SUMIFS('(B) - Detecciones - Ataques'!AR$4:AR$130,'(B) - Detecciones - Ataques'!$BI$4:$BI$130,"✔",'(B) - Detecciones - Ataques'!$B$4:$B$130,$X17)</f>
        <v>22</v>
      </c>
      <c r="AC17" s="272">
        <f t="shared" si="2"/>
        <v>22</v>
      </c>
      <c r="AD17" s="271"/>
      <c r="AF17" s="271"/>
      <c r="AJ17" s="270" t="s">
        <v>288</v>
      </c>
      <c r="AK17" s="278">
        <f t="shared" ref="AK17:AN17" si="9">Y17/$V17</f>
        <v>0</v>
      </c>
      <c r="AL17" s="278">
        <f t="shared" si="9"/>
        <v>0.4285714286</v>
      </c>
      <c r="AM17" s="278">
        <f t="shared" si="9"/>
        <v>0.5714285714</v>
      </c>
      <c r="AN17" s="279">
        <f t="shared" si="9"/>
        <v>3.142857143</v>
      </c>
      <c r="AO17" s="271"/>
      <c r="AP17" s="271"/>
      <c r="AQ17" s="271"/>
      <c r="AR17" s="271"/>
      <c r="AS17" s="271"/>
    </row>
    <row r="18">
      <c r="C18" s="269"/>
      <c r="D18" s="269"/>
      <c r="E18" s="269"/>
      <c r="F18" s="269"/>
      <c r="G18" s="269"/>
      <c r="H18" s="269"/>
      <c r="I18" s="269"/>
      <c r="J18" s="270" t="s">
        <v>330</v>
      </c>
      <c r="K18" s="271">
        <v>0.0</v>
      </c>
      <c r="L18" s="271">
        <v>0.0</v>
      </c>
      <c r="M18" s="271">
        <v>1.0</v>
      </c>
      <c r="N18" s="271">
        <v>1.0</v>
      </c>
      <c r="O18" s="272">
        <v>5.0</v>
      </c>
      <c r="Q18" s="270" t="s">
        <v>330</v>
      </c>
      <c r="R18" s="271">
        <v>0.0</v>
      </c>
      <c r="S18" s="271">
        <v>0.0</v>
      </c>
      <c r="T18" s="271">
        <v>1.0</v>
      </c>
      <c r="U18" s="271">
        <v>1.0</v>
      </c>
      <c r="V18" s="272">
        <f>'(D) - Resultados I'!AC45</f>
        <v>6</v>
      </c>
      <c r="X18" s="270" t="s">
        <v>330</v>
      </c>
      <c r="Y18" s="271">
        <f>SUMIFS('(B) - Detecciones - Ataques'!Z$4:Z$130,'(B) - Detecciones - Ataques'!$BI$4:$BI$130,"✔",'(B) - Detecciones - Ataques'!$B$4:$B$130,$X18)</f>
        <v>1</v>
      </c>
      <c r="Z18" s="271">
        <f>SUMIFS('(B) - Detecciones - Ataques'!AF$4:AF$130,'(B) - Detecciones - Ataques'!$BI$4:$BI$130,"✔",'(B) - Detecciones - Ataques'!$B$4:$B$130,$X18)</f>
        <v>1</v>
      </c>
      <c r="AA18" s="271">
        <f>SUMIFS('(B) - Detecciones - Ataques'!AL$4:AL$130,'(B) - Detecciones - Ataques'!$BI$4:$BI$130,"✔",'(B) - Detecciones - Ataques'!$B$4:$B$130,$X18)</f>
        <v>4</v>
      </c>
      <c r="AB18" s="271">
        <f>SUMIFS('(B) - Detecciones - Ataques'!AR$4:AR$130,'(B) - Detecciones - Ataques'!$BI$4:$BI$130,"✔",'(B) - Detecciones - Ataques'!$B$4:$B$130,$X18)</f>
        <v>18</v>
      </c>
      <c r="AC18" s="272">
        <f t="shared" si="2"/>
        <v>18</v>
      </c>
      <c r="AD18" s="271"/>
      <c r="AF18" s="271"/>
      <c r="AJ18" s="270" t="s">
        <v>330</v>
      </c>
      <c r="AK18" s="278">
        <f t="shared" ref="AK18:AN18" si="10">Y18/$V18</f>
        <v>0.1666666667</v>
      </c>
      <c r="AL18" s="278">
        <f t="shared" si="10"/>
        <v>0.1666666667</v>
      </c>
      <c r="AM18" s="278">
        <f t="shared" si="10"/>
        <v>0.6666666667</v>
      </c>
      <c r="AN18" s="279">
        <f t="shared" si="10"/>
        <v>3</v>
      </c>
      <c r="AO18" s="271"/>
      <c r="AP18" s="271"/>
      <c r="AQ18" s="271"/>
      <c r="AR18" s="271"/>
      <c r="AS18" s="271"/>
    </row>
    <row r="19">
      <c r="C19" s="269"/>
      <c r="D19" s="269"/>
      <c r="E19" s="269"/>
      <c r="F19" s="269"/>
      <c r="G19" s="269"/>
      <c r="H19" s="269"/>
      <c r="I19" s="269"/>
      <c r="J19" s="270" t="s">
        <v>993</v>
      </c>
      <c r="K19" s="271">
        <v>2.0</v>
      </c>
      <c r="L19" s="271">
        <v>2.0</v>
      </c>
      <c r="M19" s="271">
        <v>2.0</v>
      </c>
      <c r="N19" s="271">
        <v>2.0</v>
      </c>
      <c r="O19" s="272">
        <v>3.0</v>
      </c>
      <c r="Q19" s="270" t="s">
        <v>993</v>
      </c>
      <c r="R19" s="271">
        <v>2.0</v>
      </c>
      <c r="S19" s="271">
        <v>2.0</v>
      </c>
      <c r="T19" s="271">
        <v>3.0</v>
      </c>
      <c r="U19" s="271">
        <v>3.0</v>
      </c>
      <c r="V19" s="272">
        <f>'(D) - Resultados I'!AC46</f>
        <v>4</v>
      </c>
      <c r="X19" s="270" t="s">
        <v>993</v>
      </c>
      <c r="Y19" s="271">
        <f>SUMIFS('(B) - Detecciones - Ataques'!Z$4:Z$130,'(B) - Detecciones - Ataques'!$BI$4:$BI$130,"✔",'(B) - Detecciones - Ataques'!$B$4:$B$130,$X19)</f>
        <v>2</v>
      </c>
      <c r="Z19" s="271">
        <f>SUMIFS('(B) - Detecciones - Ataques'!AF$4:AF$130,'(B) - Detecciones - Ataques'!$BI$4:$BI$130,"✔",'(B) - Detecciones - Ataques'!$B$4:$B$130,$X19)</f>
        <v>6</v>
      </c>
      <c r="AA19" s="271">
        <f>SUMIFS('(B) - Detecciones - Ataques'!AL$4:AL$130,'(B) - Detecciones - Ataques'!$BI$4:$BI$130,"✔",'(B) - Detecciones - Ataques'!$B$4:$B$130,$X19)</f>
        <v>14</v>
      </c>
      <c r="AB19" s="271">
        <f>SUMIFS('(B) - Detecciones - Ataques'!AR$4:AR$130,'(B) - Detecciones - Ataques'!$BI$4:$BI$130,"✔",'(B) - Detecciones - Ataques'!$B$4:$B$130,$X19)</f>
        <v>28</v>
      </c>
      <c r="AC19" s="272">
        <f t="shared" si="2"/>
        <v>28</v>
      </c>
      <c r="AD19" s="271"/>
      <c r="AF19" s="271"/>
      <c r="AJ19" s="270" t="s">
        <v>993</v>
      </c>
      <c r="AK19" s="278">
        <f t="shared" ref="AK19:AN19" si="11">Y19/$V19</f>
        <v>0.5</v>
      </c>
      <c r="AL19" s="278">
        <f t="shared" si="11"/>
        <v>1.5</v>
      </c>
      <c r="AM19" s="278">
        <f t="shared" si="11"/>
        <v>3.5</v>
      </c>
      <c r="AN19" s="279">
        <f t="shared" si="11"/>
        <v>7</v>
      </c>
      <c r="AO19" s="271"/>
      <c r="AP19" s="271"/>
      <c r="AQ19" s="271"/>
      <c r="AR19" s="271"/>
      <c r="AS19" s="271"/>
    </row>
    <row r="20">
      <c r="C20" s="269"/>
      <c r="D20" s="269"/>
      <c r="E20" s="269"/>
      <c r="F20" s="269"/>
      <c r="G20" s="269"/>
      <c r="H20" s="269"/>
      <c r="I20" s="269"/>
      <c r="J20" s="270" t="s">
        <v>429</v>
      </c>
      <c r="K20" s="271">
        <v>1.0</v>
      </c>
      <c r="L20" s="271">
        <v>2.0</v>
      </c>
      <c r="M20" s="271">
        <v>2.0</v>
      </c>
      <c r="N20" s="271">
        <v>2.0</v>
      </c>
      <c r="O20" s="272">
        <v>4.0</v>
      </c>
      <c r="Q20" s="270" t="s">
        <v>429</v>
      </c>
      <c r="R20" s="271">
        <v>1.0</v>
      </c>
      <c r="S20" s="271">
        <v>3.0</v>
      </c>
      <c r="T20" s="271">
        <v>3.0</v>
      </c>
      <c r="U20" s="271">
        <v>3.0</v>
      </c>
      <c r="V20" s="272">
        <f>'(D) - Resultados I'!AC47</f>
        <v>6</v>
      </c>
      <c r="X20" s="270" t="s">
        <v>429</v>
      </c>
      <c r="Y20" s="271">
        <f>SUMIFS('(B) - Detecciones - Ataques'!Z$4:Z$130,'(B) - Detecciones - Ataques'!$BI$4:$BI$130,"✔",'(B) - Detecciones - Ataques'!$B$4:$B$130,$X20)</f>
        <v>9</v>
      </c>
      <c r="Z20" s="271">
        <f>SUMIFS('(B) - Detecciones - Ataques'!AF$4:AF$130,'(B) - Detecciones - Ataques'!$BI$4:$BI$130,"✔",'(B) - Detecciones - Ataques'!$B$4:$B$130,$X20)</f>
        <v>139</v>
      </c>
      <c r="AA20" s="271">
        <f>SUMIFS('(B) - Detecciones - Ataques'!AL$4:AL$130,'(B) - Detecciones - Ataques'!$BI$4:$BI$130,"✔",'(B) - Detecciones - Ataques'!$B$4:$B$130,$X20)</f>
        <v>146</v>
      </c>
      <c r="AB20" s="271">
        <f>SUMIFS('(B) - Detecciones - Ataques'!AR$4:AR$130,'(B) - Detecciones - Ataques'!$BI$4:$BI$130,"✔",'(B) - Detecciones - Ataques'!$B$4:$B$130,$X20)</f>
        <v>383</v>
      </c>
      <c r="AC20" s="272">
        <f t="shared" si="2"/>
        <v>383</v>
      </c>
      <c r="AD20" s="271"/>
      <c r="AF20" s="271"/>
      <c r="AJ20" s="270" t="s">
        <v>429</v>
      </c>
      <c r="AK20" s="278">
        <f t="shared" ref="AK20:AN20" si="12">Y20/$V20</f>
        <v>1.5</v>
      </c>
      <c r="AL20" s="278">
        <f t="shared" si="12"/>
        <v>23.16666667</v>
      </c>
      <c r="AM20" s="278">
        <f t="shared" si="12"/>
        <v>24.33333333</v>
      </c>
      <c r="AN20" s="279">
        <f t="shared" si="12"/>
        <v>63.83333333</v>
      </c>
      <c r="AO20" s="271"/>
      <c r="AP20" s="271"/>
      <c r="AQ20" s="271"/>
      <c r="AR20" s="271"/>
      <c r="AS20" s="271"/>
    </row>
    <row r="21">
      <c r="C21" s="269"/>
      <c r="D21" s="269"/>
      <c r="E21" s="269"/>
      <c r="F21" s="269"/>
      <c r="G21" s="269"/>
      <c r="H21" s="269"/>
      <c r="I21" s="269"/>
      <c r="J21" s="270" t="s">
        <v>1119</v>
      </c>
      <c r="K21" s="271">
        <v>1.0</v>
      </c>
      <c r="L21" s="271">
        <v>1.0</v>
      </c>
      <c r="M21" s="271">
        <v>1.0</v>
      </c>
      <c r="N21" s="271">
        <v>1.0</v>
      </c>
      <c r="O21" s="272">
        <v>2.0</v>
      </c>
      <c r="Q21" s="270" t="s">
        <v>1119</v>
      </c>
      <c r="R21" s="271">
        <v>1.0</v>
      </c>
      <c r="S21" s="271">
        <v>1.0</v>
      </c>
      <c r="T21" s="271">
        <v>1.0</v>
      </c>
      <c r="U21" s="271">
        <v>2.0</v>
      </c>
      <c r="V21" s="272">
        <f>'(D) - Resultados I'!AC48</f>
        <v>2</v>
      </c>
      <c r="X21" s="270" t="s">
        <v>1119</v>
      </c>
      <c r="Y21" s="271">
        <f>SUMIFS('(B) - Detecciones - Ataques'!Z$4:Z$130,'(B) - Detecciones - Ataques'!$BI$4:$BI$130,"✔",'(B) - Detecciones - Ataques'!$B$4:$B$130,$X21)</f>
        <v>3</v>
      </c>
      <c r="Z21" s="271">
        <f>SUMIFS('(B) - Detecciones - Ataques'!AF$4:AF$130,'(B) - Detecciones - Ataques'!$BI$4:$BI$130,"✔",'(B) - Detecciones - Ataques'!$B$4:$B$130,$X21)</f>
        <v>3</v>
      </c>
      <c r="AA21" s="271">
        <f>SUMIFS('(B) - Detecciones - Ataques'!AL$4:AL$130,'(B) - Detecciones - Ataques'!$BI$4:$BI$130,"✔",'(B) - Detecciones - Ataques'!$B$4:$B$130,$X21)</f>
        <v>4</v>
      </c>
      <c r="AB21" s="271">
        <f>SUMIFS('(B) - Detecciones - Ataques'!AR$4:AR$130,'(B) - Detecciones - Ataques'!$BI$4:$BI$130,"✔",'(B) - Detecciones - Ataques'!$B$4:$B$130,$X21)</f>
        <v>10</v>
      </c>
      <c r="AC21" s="272">
        <f t="shared" si="2"/>
        <v>10</v>
      </c>
      <c r="AD21" s="271"/>
      <c r="AF21" s="271"/>
      <c r="AJ21" s="270" t="s">
        <v>1119</v>
      </c>
      <c r="AK21" s="278">
        <f t="shared" ref="AK21:AN21" si="13">Y21/$V21</f>
        <v>1.5</v>
      </c>
      <c r="AL21" s="278">
        <f t="shared" si="13"/>
        <v>1.5</v>
      </c>
      <c r="AM21" s="278">
        <f t="shared" si="13"/>
        <v>2</v>
      </c>
      <c r="AN21" s="279">
        <f t="shared" si="13"/>
        <v>5</v>
      </c>
      <c r="AO21" s="271"/>
      <c r="AP21" s="271"/>
      <c r="AQ21" s="271"/>
      <c r="AR21" s="271"/>
      <c r="AS21" s="271"/>
    </row>
    <row r="22">
      <c r="C22" s="269"/>
      <c r="D22" s="269"/>
      <c r="E22" s="269"/>
      <c r="F22" s="269"/>
      <c r="G22" s="269"/>
      <c r="H22" s="269"/>
      <c r="I22" s="269"/>
      <c r="J22" s="280" t="s">
        <v>1213</v>
      </c>
      <c r="K22" s="281">
        <v>1.0</v>
      </c>
      <c r="L22" s="281">
        <v>2.0</v>
      </c>
      <c r="M22" s="281">
        <v>2.0</v>
      </c>
      <c r="N22" s="281">
        <v>2.0</v>
      </c>
      <c r="O22" s="282">
        <v>2.0</v>
      </c>
      <c r="Q22" s="280" t="s">
        <v>1213</v>
      </c>
      <c r="R22" s="281">
        <v>1.0</v>
      </c>
      <c r="S22" s="281">
        <v>2.0</v>
      </c>
      <c r="T22" s="281">
        <v>2.0</v>
      </c>
      <c r="U22" s="281">
        <v>2.0</v>
      </c>
      <c r="V22" s="282">
        <f>'(D) - Resultados I'!AC49</f>
        <v>2</v>
      </c>
      <c r="X22" s="280" t="s">
        <v>1213</v>
      </c>
      <c r="Y22" s="281">
        <f>SUMIFS('(B) - Detecciones - Ataques'!Z$4:Z$130,'(B) - Detecciones - Ataques'!$BI$4:$BI$130,"✔",'(B) - Detecciones - Ataques'!$B$4:$B$130,$X22)</f>
        <v>2</v>
      </c>
      <c r="Z22" s="281">
        <f>SUMIFS('(B) - Detecciones - Ataques'!AF$4:AF$130,'(B) - Detecciones - Ataques'!$BI$4:$BI$130,"✔",'(B) - Detecciones - Ataques'!$B$4:$B$130,$X22)</f>
        <v>6</v>
      </c>
      <c r="AA22" s="281">
        <f>SUMIFS('(B) - Detecciones - Ataques'!AL$4:AL$130,'(B) - Detecciones - Ataques'!$BI$4:$BI$130,"✔",'(B) - Detecciones - Ataques'!$B$4:$B$130,$X22)</f>
        <v>10</v>
      </c>
      <c r="AB22" s="281">
        <f>SUMIFS('(B) - Detecciones - Ataques'!AR$4:AR$130,'(B) - Detecciones - Ataques'!$BI$4:$BI$130,"✔",'(B) - Detecciones - Ataques'!$B$4:$B$130,$X22)</f>
        <v>20</v>
      </c>
      <c r="AC22" s="282">
        <f t="shared" si="2"/>
        <v>20</v>
      </c>
      <c r="AD22" s="271"/>
      <c r="AF22" s="271"/>
      <c r="AJ22" s="280" t="s">
        <v>1213</v>
      </c>
      <c r="AK22" s="283">
        <f t="shared" ref="AK22:AN22" si="14">Y22/$V22</f>
        <v>1</v>
      </c>
      <c r="AL22" s="283">
        <f t="shared" si="14"/>
        <v>3</v>
      </c>
      <c r="AM22" s="283">
        <f t="shared" si="14"/>
        <v>5</v>
      </c>
      <c r="AN22" s="284">
        <f t="shared" si="14"/>
        <v>10</v>
      </c>
      <c r="AO22" s="271"/>
      <c r="AP22" s="271"/>
      <c r="AQ22" s="271"/>
      <c r="AR22" s="271"/>
      <c r="AS22" s="271"/>
    </row>
    <row r="23">
      <c r="C23" s="285"/>
      <c r="D23" s="285"/>
      <c r="E23" s="285"/>
      <c r="F23" s="285"/>
      <c r="G23" s="285"/>
      <c r="H23" s="285"/>
      <c r="I23" s="285"/>
      <c r="J23" s="285"/>
      <c r="K23" s="285"/>
      <c r="L23" s="285"/>
      <c r="M23" s="285"/>
      <c r="N23" s="285"/>
      <c r="O23" s="285"/>
    </row>
    <row r="24">
      <c r="C24" s="285"/>
      <c r="D24" s="285"/>
      <c r="E24" s="285"/>
      <c r="F24" s="285"/>
      <c r="G24" s="285"/>
      <c r="H24" s="285"/>
      <c r="I24" s="285"/>
      <c r="J24" s="285"/>
      <c r="K24" s="285"/>
      <c r="L24" s="285"/>
      <c r="M24" s="285"/>
      <c r="N24" s="285"/>
      <c r="O24" s="245" t="s">
        <v>1317</v>
      </c>
      <c r="Q24" s="285"/>
      <c r="R24" s="285"/>
      <c r="S24" s="285"/>
      <c r="T24" s="285"/>
      <c r="U24" s="285"/>
      <c r="V24" s="245" t="s">
        <v>1317</v>
      </c>
      <c r="AC24" s="245" t="s">
        <v>1317</v>
      </c>
    </row>
    <row r="25">
      <c r="C25" s="286"/>
      <c r="D25" s="286"/>
      <c r="E25" s="286"/>
      <c r="F25" s="286"/>
      <c r="G25" s="286"/>
      <c r="H25" s="286"/>
      <c r="I25" s="286"/>
      <c r="J25" s="286" t="s">
        <v>1375</v>
      </c>
      <c r="K25" s="287">
        <f t="shared" ref="K25:O25" si="15">SUM(K10:K22)</f>
        <v>9</v>
      </c>
      <c r="L25" s="287">
        <f t="shared" si="15"/>
        <v>16</v>
      </c>
      <c r="M25" s="287">
        <f t="shared" si="15"/>
        <v>21</v>
      </c>
      <c r="N25" s="287">
        <f t="shared" si="15"/>
        <v>26</v>
      </c>
      <c r="O25" s="271">
        <f t="shared" si="15"/>
        <v>44</v>
      </c>
      <c r="Q25" s="286" t="s">
        <v>1376</v>
      </c>
      <c r="R25" s="262">
        <f t="shared" ref="R25:V25" si="16">SUM(R10:R22)</f>
        <v>9</v>
      </c>
      <c r="S25" s="262">
        <f t="shared" si="16"/>
        <v>18</v>
      </c>
      <c r="T25" s="262">
        <f t="shared" si="16"/>
        <v>26</v>
      </c>
      <c r="U25" s="262">
        <f t="shared" si="16"/>
        <v>32</v>
      </c>
      <c r="V25" s="271">
        <f t="shared" si="16"/>
        <v>76</v>
      </c>
      <c r="X25" s="286" t="s">
        <v>1377</v>
      </c>
      <c r="Y25" s="244">
        <f t="shared" ref="Y25:AC25" si="17">SUM(Y10:Y22)</f>
        <v>119</v>
      </c>
      <c r="Z25" s="244">
        <f t="shared" si="17"/>
        <v>326</v>
      </c>
      <c r="AA25" s="244">
        <f t="shared" si="17"/>
        <v>392</v>
      </c>
      <c r="AB25" s="244">
        <f t="shared" si="17"/>
        <v>866</v>
      </c>
      <c r="AC25" s="244">
        <f t="shared" si="17"/>
        <v>866</v>
      </c>
    </row>
    <row r="26">
      <c r="C26" s="286"/>
      <c r="D26" s="286"/>
      <c r="E26" s="286"/>
      <c r="F26" s="286"/>
      <c r="G26" s="286"/>
      <c r="H26" s="286"/>
      <c r="I26" s="286"/>
      <c r="J26" s="286" t="s">
        <v>1378</v>
      </c>
      <c r="K26" s="285">
        <f t="shared" ref="K26:N26" si="18">$O$25-K25</f>
        <v>35</v>
      </c>
      <c r="L26" s="285">
        <f t="shared" si="18"/>
        <v>28</v>
      </c>
      <c r="M26" s="285">
        <f t="shared" si="18"/>
        <v>23</v>
      </c>
      <c r="N26" s="285">
        <f t="shared" si="18"/>
        <v>18</v>
      </c>
      <c r="Q26" s="286" t="s">
        <v>1379</v>
      </c>
      <c r="R26" s="288">
        <f>V25-R25</f>
        <v>67</v>
      </c>
      <c r="S26" s="288">
        <f>V25-S25</f>
        <v>58</v>
      </c>
      <c r="T26" s="288">
        <f>V25-T25</f>
        <v>50</v>
      </c>
      <c r="U26" s="288">
        <f>V25-U25</f>
        <v>44</v>
      </c>
      <c r="V26" s="244"/>
      <c r="X26" s="286" t="s">
        <v>1380</v>
      </c>
      <c r="Y26" s="289">
        <f t="shared" ref="Y26:AB26" si="19">Y25/$AC$25</f>
        <v>0.1374133949</v>
      </c>
      <c r="Z26" s="289">
        <f t="shared" si="19"/>
        <v>0.376443418</v>
      </c>
      <c r="AA26" s="289">
        <f t="shared" si="19"/>
        <v>0.4526558891</v>
      </c>
      <c r="AB26" s="289">
        <f t="shared" si="19"/>
        <v>1</v>
      </c>
      <c r="AC26" s="244"/>
    </row>
    <row r="27">
      <c r="C27" s="286"/>
      <c r="D27" s="286"/>
      <c r="E27" s="286"/>
      <c r="F27" s="286"/>
      <c r="G27" s="286"/>
      <c r="H27" s="286"/>
      <c r="I27" s="286"/>
      <c r="J27" s="286" t="s">
        <v>1381</v>
      </c>
      <c r="K27" s="290">
        <f t="shared" ref="K27:N27" si="20">K25/(K25+K26)</f>
        <v>0.2045454545</v>
      </c>
      <c r="L27" s="290">
        <f t="shared" si="20"/>
        <v>0.3636363636</v>
      </c>
      <c r="M27" s="290">
        <f t="shared" si="20"/>
        <v>0.4772727273</v>
      </c>
      <c r="N27" s="290">
        <f t="shared" si="20"/>
        <v>0.5909090909</v>
      </c>
      <c r="Q27" s="286" t="s">
        <v>1382</v>
      </c>
      <c r="R27" s="289">
        <f t="shared" ref="R27:U27" si="21">R25/(R25+R26)</f>
        <v>0.1184210526</v>
      </c>
      <c r="S27" s="289">
        <f t="shared" si="21"/>
        <v>0.2368421053</v>
      </c>
      <c r="T27" s="289">
        <f t="shared" si="21"/>
        <v>0.3421052632</v>
      </c>
      <c r="U27" s="289">
        <f t="shared" si="21"/>
        <v>0.4210526316</v>
      </c>
      <c r="V27" s="244"/>
      <c r="Y27" s="244"/>
      <c r="Z27" s="244"/>
      <c r="AA27" s="244"/>
      <c r="AB27" s="244"/>
      <c r="AC27" s="244"/>
    </row>
    <row r="28">
      <c r="C28" s="286"/>
      <c r="D28" s="286"/>
      <c r="E28" s="286"/>
      <c r="F28" s="286"/>
      <c r="G28" s="286"/>
      <c r="H28" s="286"/>
      <c r="I28" s="286"/>
      <c r="J28" s="286" t="s">
        <v>1383</v>
      </c>
      <c r="K28" s="290">
        <f t="shared" ref="K28:N28" si="22">1-K27</f>
        <v>0.7954545455</v>
      </c>
      <c r="L28" s="290">
        <f t="shared" si="22"/>
        <v>0.6363636364</v>
      </c>
      <c r="M28" s="290">
        <f t="shared" si="22"/>
        <v>0.5227272727</v>
      </c>
      <c r="N28" s="290">
        <f t="shared" si="22"/>
        <v>0.4090909091</v>
      </c>
      <c r="Q28" s="286" t="s">
        <v>1384</v>
      </c>
      <c r="R28" s="289">
        <f t="shared" ref="R28:U28" si="23">1-R27</f>
        <v>0.8815789474</v>
      </c>
      <c r="S28" s="289">
        <f t="shared" si="23"/>
        <v>0.7631578947</v>
      </c>
      <c r="T28" s="289">
        <f t="shared" si="23"/>
        <v>0.6578947368</v>
      </c>
      <c r="U28" s="289">
        <f t="shared" si="23"/>
        <v>0.5789473684</v>
      </c>
      <c r="V28" s="244"/>
    </row>
    <row r="29">
      <c r="R29" s="244"/>
      <c r="S29" s="244"/>
      <c r="T29" s="244"/>
      <c r="U29" s="244"/>
      <c r="V29" s="244"/>
    </row>
    <row r="30">
      <c r="X30" s="291" t="s">
        <v>1385</v>
      </c>
      <c r="Y30" s="3"/>
      <c r="Z30" s="3"/>
      <c r="AA30" s="3"/>
      <c r="AB30" s="3"/>
      <c r="AC30" s="4"/>
      <c r="AJ30" s="291" t="s">
        <v>1386</v>
      </c>
      <c r="AK30" s="3"/>
      <c r="AL30" s="3"/>
      <c r="AM30" s="3"/>
      <c r="AN30" s="4"/>
    </row>
    <row r="31">
      <c r="X31" s="259" t="s">
        <v>1372</v>
      </c>
      <c r="Y31" s="260" t="s">
        <v>6</v>
      </c>
      <c r="Z31" s="260" t="s">
        <v>7</v>
      </c>
      <c r="AA31" s="260" t="s">
        <v>8</v>
      </c>
      <c r="AB31" s="260" t="s">
        <v>9</v>
      </c>
      <c r="AC31" s="261" t="s">
        <v>1387</v>
      </c>
      <c r="AE31" s="292" t="s">
        <v>1388</v>
      </c>
      <c r="AF31" s="292" t="s">
        <v>1389</v>
      </c>
      <c r="AJ31" s="263" t="s">
        <v>1372</v>
      </c>
      <c r="AK31" s="264" t="s">
        <v>6</v>
      </c>
      <c r="AL31" s="264" t="s">
        <v>7</v>
      </c>
      <c r="AM31" s="264" t="s">
        <v>8</v>
      </c>
      <c r="AN31" s="265" t="s">
        <v>9</v>
      </c>
    </row>
    <row r="32">
      <c r="X32" s="270" t="s">
        <v>70</v>
      </c>
      <c r="Y32" s="271">
        <v>43.0</v>
      </c>
      <c r="Z32" s="271">
        <v>62.0</v>
      </c>
      <c r="AA32" s="271">
        <v>67.0</v>
      </c>
      <c r="AB32" s="271">
        <v>80.0</v>
      </c>
      <c r="AC32" s="272">
        <v>80.0</v>
      </c>
      <c r="AE32" s="289">
        <f t="shared" ref="AE32:AE44" si="25">AC32/AC10</f>
        <v>0.6896551724</v>
      </c>
      <c r="AF32" s="293">
        <f t="shared" ref="AF32:AF44" si="26">1-AE32</f>
        <v>0.3103448276</v>
      </c>
      <c r="AJ32" s="273" t="s">
        <v>70</v>
      </c>
      <c r="AK32" s="294">
        <f t="shared" ref="AK32:AN32" si="24">IF(Y10=0,"-",Y32/Y10)</f>
        <v>0.9347826087</v>
      </c>
      <c r="AL32" s="294">
        <f t="shared" si="24"/>
        <v>0.8493150685</v>
      </c>
      <c r="AM32" s="294">
        <f t="shared" si="24"/>
        <v>0.7701149425</v>
      </c>
      <c r="AN32" s="295">
        <f t="shared" si="24"/>
        <v>0.6896551724</v>
      </c>
    </row>
    <row r="33">
      <c r="X33" s="270" t="s">
        <v>154</v>
      </c>
      <c r="Y33" s="271">
        <v>0.0</v>
      </c>
      <c r="Z33" s="271">
        <v>0.0</v>
      </c>
      <c r="AA33" s="271">
        <v>0.0</v>
      </c>
      <c r="AB33" s="271">
        <v>0.0</v>
      </c>
      <c r="AC33" s="272">
        <v>0.0</v>
      </c>
      <c r="AE33" s="289">
        <f t="shared" si="25"/>
        <v>0</v>
      </c>
      <c r="AF33" s="293">
        <f t="shared" si="26"/>
        <v>1</v>
      </c>
      <c r="AJ33" s="270" t="s">
        <v>154</v>
      </c>
      <c r="AK33" s="296">
        <f t="shared" ref="AK33:AN33" si="27">IF(Y11=0,"-",Y33/Y11)</f>
        <v>0</v>
      </c>
      <c r="AL33" s="296">
        <f t="shared" si="27"/>
        <v>0</v>
      </c>
      <c r="AM33" s="296">
        <f t="shared" si="27"/>
        <v>0</v>
      </c>
      <c r="AN33" s="297">
        <f t="shared" si="27"/>
        <v>0</v>
      </c>
    </row>
    <row r="34">
      <c r="X34" s="270" t="s">
        <v>208</v>
      </c>
      <c r="Y34" s="271">
        <v>3.0</v>
      </c>
      <c r="Z34" s="271">
        <v>9.0</v>
      </c>
      <c r="AA34" s="271">
        <v>13.0</v>
      </c>
      <c r="AB34" s="271">
        <v>14.0</v>
      </c>
      <c r="AC34" s="272">
        <v>14.0</v>
      </c>
      <c r="AE34" s="289">
        <f t="shared" si="25"/>
        <v>0.2641509434</v>
      </c>
      <c r="AF34" s="293">
        <f t="shared" si="26"/>
        <v>0.7358490566</v>
      </c>
      <c r="AJ34" s="270" t="s">
        <v>208</v>
      </c>
      <c r="AK34" s="296">
        <f t="shared" ref="AK34:AN34" si="28">IF(Y12=0,"-",Y34/Y12)</f>
        <v>0.5</v>
      </c>
      <c r="AL34" s="296">
        <f t="shared" si="28"/>
        <v>0.6923076923</v>
      </c>
      <c r="AM34" s="296">
        <f t="shared" si="28"/>
        <v>0.619047619</v>
      </c>
      <c r="AN34" s="297">
        <f t="shared" si="28"/>
        <v>0.2641509434</v>
      </c>
    </row>
    <row r="35">
      <c r="X35" s="270" t="s">
        <v>209</v>
      </c>
      <c r="Y35" s="271">
        <v>0.0</v>
      </c>
      <c r="Z35" s="271">
        <v>2.0</v>
      </c>
      <c r="AA35" s="271">
        <v>6.0</v>
      </c>
      <c r="AB35" s="271">
        <v>6.0</v>
      </c>
      <c r="AC35" s="272">
        <v>6.0</v>
      </c>
      <c r="AE35" s="289">
        <f t="shared" si="25"/>
        <v>0.25</v>
      </c>
      <c r="AF35" s="293">
        <f t="shared" si="26"/>
        <v>0.75</v>
      </c>
      <c r="AJ35" s="270" t="s">
        <v>209</v>
      </c>
      <c r="AK35" s="296">
        <f t="shared" ref="AK35:AN35" si="29">IF(Y13=0,"-",Y35/Y13)</f>
        <v>0</v>
      </c>
      <c r="AL35" s="296">
        <f t="shared" si="29"/>
        <v>0.3333333333</v>
      </c>
      <c r="AM35" s="296">
        <f t="shared" si="29"/>
        <v>0.5</v>
      </c>
      <c r="AN35" s="297">
        <f t="shared" si="29"/>
        <v>0.25</v>
      </c>
    </row>
    <row r="36">
      <c r="X36" s="270" t="s">
        <v>377</v>
      </c>
      <c r="Y36" s="271">
        <v>0.0</v>
      </c>
      <c r="Z36" s="271">
        <v>0.0</v>
      </c>
      <c r="AA36" s="271">
        <v>4.0</v>
      </c>
      <c r="AB36" s="271">
        <v>5.0</v>
      </c>
      <c r="AC36" s="272">
        <v>4.0</v>
      </c>
      <c r="AE36" s="289">
        <f t="shared" si="25"/>
        <v>0.08888888889</v>
      </c>
      <c r="AF36" s="293">
        <f t="shared" si="26"/>
        <v>0.9111111111</v>
      </c>
      <c r="AJ36" s="270" t="s">
        <v>377</v>
      </c>
      <c r="AK36" s="296">
        <f t="shared" ref="AK36:AN36" si="30">IF(Y14=0,"-",Y36/Y14)</f>
        <v>0</v>
      </c>
      <c r="AL36" s="296">
        <f t="shared" si="30"/>
        <v>0</v>
      </c>
      <c r="AM36" s="296">
        <f t="shared" si="30"/>
        <v>0.3333333333</v>
      </c>
      <c r="AN36" s="297">
        <f t="shared" si="30"/>
        <v>0.1111111111</v>
      </c>
    </row>
    <row r="37">
      <c r="X37" s="270" t="s">
        <v>457</v>
      </c>
      <c r="Y37" s="271">
        <v>2.0</v>
      </c>
      <c r="Z37" s="271">
        <v>3.0</v>
      </c>
      <c r="AA37" s="271">
        <v>3.0</v>
      </c>
      <c r="AB37" s="271">
        <v>4.0</v>
      </c>
      <c r="AC37" s="272">
        <v>4.0</v>
      </c>
      <c r="AE37" s="289">
        <f t="shared" si="25"/>
        <v>0.6666666667</v>
      </c>
      <c r="AF37" s="293">
        <f t="shared" si="26"/>
        <v>0.3333333333</v>
      </c>
      <c r="AJ37" s="270" t="s">
        <v>457</v>
      </c>
      <c r="AK37" s="296">
        <f t="shared" ref="AK37:AN37" si="31">IF(Y15=0,"-",Y37/Y15)</f>
        <v>1</v>
      </c>
      <c r="AL37" s="296">
        <f t="shared" si="31"/>
        <v>1</v>
      </c>
      <c r="AM37" s="296">
        <f t="shared" si="31"/>
        <v>1</v>
      </c>
      <c r="AN37" s="297">
        <f t="shared" si="31"/>
        <v>0.6666666667</v>
      </c>
    </row>
    <row r="38">
      <c r="X38" s="270" t="s">
        <v>576</v>
      </c>
      <c r="Y38" s="271">
        <v>0.0</v>
      </c>
      <c r="Z38" s="271">
        <v>2.0</v>
      </c>
      <c r="AA38" s="271">
        <v>3.0</v>
      </c>
      <c r="AB38" s="271">
        <v>4.0</v>
      </c>
      <c r="AC38" s="272">
        <v>4.0</v>
      </c>
      <c r="AE38" s="289">
        <f t="shared" si="25"/>
        <v>0.06451612903</v>
      </c>
      <c r="AF38" s="293">
        <f t="shared" si="26"/>
        <v>0.935483871</v>
      </c>
      <c r="AJ38" s="270" t="s">
        <v>576</v>
      </c>
      <c r="AK38" s="296">
        <f t="shared" ref="AK38:AN38" si="32">IF(Y16=0,"-",Y38/Y16)</f>
        <v>0</v>
      </c>
      <c r="AL38" s="296">
        <f t="shared" si="32"/>
        <v>0.2857142857</v>
      </c>
      <c r="AM38" s="296">
        <f t="shared" si="32"/>
        <v>0.3</v>
      </c>
      <c r="AN38" s="297">
        <f t="shared" si="32"/>
        <v>0.06451612903</v>
      </c>
    </row>
    <row r="39">
      <c r="X39" s="270" t="s">
        <v>288</v>
      </c>
      <c r="Y39" s="271">
        <v>0.0</v>
      </c>
      <c r="Z39" s="271">
        <v>3.0</v>
      </c>
      <c r="AA39" s="271">
        <v>3.0</v>
      </c>
      <c r="AB39" s="271">
        <v>4.0</v>
      </c>
      <c r="AC39" s="272">
        <v>4.0</v>
      </c>
      <c r="AE39" s="289">
        <f t="shared" si="25"/>
        <v>0.1818181818</v>
      </c>
      <c r="AF39" s="293">
        <f t="shared" si="26"/>
        <v>0.8181818182</v>
      </c>
      <c r="AJ39" s="270" t="s">
        <v>288</v>
      </c>
      <c r="AK39" s="296" t="str">
        <f t="shared" ref="AK39:AN39" si="33">IF(Y17=0,"-",Y39/Y17)</f>
        <v>-</v>
      </c>
      <c r="AL39" s="296">
        <f t="shared" si="33"/>
        <v>1</v>
      </c>
      <c r="AM39" s="296">
        <f t="shared" si="33"/>
        <v>0.75</v>
      </c>
      <c r="AN39" s="297">
        <f t="shared" si="33"/>
        <v>0.1818181818</v>
      </c>
    </row>
    <row r="40">
      <c r="X40" s="270" t="s">
        <v>330</v>
      </c>
      <c r="Y40" s="271">
        <v>0.0</v>
      </c>
      <c r="Z40" s="271">
        <v>0.0</v>
      </c>
      <c r="AA40" s="271">
        <v>1.0</v>
      </c>
      <c r="AB40" s="271">
        <v>1.0</v>
      </c>
      <c r="AC40" s="272">
        <v>1.0</v>
      </c>
      <c r="AE40" s="289">
        <f t="shared" si="25"/>
        <v>0.05555555556</v>
      </c>
      <c r="AF40" s="293">
        <f t="shared" si="26"/>
        <v>0.9444444444</v>
      </c>
      <c r="AJ40" s="270" t="s">
        <v>330</v>
      </c>
      <c r="AK40" s="296">
        <f t="shared" ref="AK40:AN40" si="34">IF(Y18=0,"-",Y40/Y18)</f>
        <v>0</v>
      </c>
      <c r="AL40" s="296">
        <f t="shared" si="34"/>
        <v>0</v>
      </c>
      <c r="AM40" s="296">
        <f t="shared" si="34"/>
        <v>0.25</v>
      </c>
      <c r="AN40" s="297">
        <f t="shared" si="34"/>
        <v>0.05555555556</v>
      </c>
    </row>
    <row r="41">
      <c r="X41" s="270" t="s">
        <v>993</v>
      </c>
      <c r="Y41" s="271">
        <v>2.0</v>
      </c>
      <c r="Z41" s="271">
        <v>6.0</v>
      </c>
      <c r="AA41" s="271">
        <v>13.0</v>
      </c>
      <c r="AB41" s="271">
        <v>18.0</v>
      </c>
      <c r="AC41" s="272">
        <v>18.0</v>
      </c>
      <c r="AE41" s="289">
        <f t="shared" si="25"/>
        <v>0.6428571429</v>
      </c>
      <c r="AF41" s="293">
        <f t="shared" si="26"/>
        <v>0.3571428571</v>
      </c>
      <c r="AJ41" s="270" t="s">
        <v>993</v>
      </c>
      <c r="AK41" s="296">
        <f t="shared" ref="AK41:AN41" si="35">IF(Y19=0,"-",Y41/Y19)</f>
        <v>1</v>
      </c>
      <c r="AL41" s="296">
        <f t="shared" si="35"/>
        <v>1</v>
      </c>
      <c r="AM41" s="296">
        <f t="shared" si="35"/>
        <v>0.9285714286</v>
      </c>
      <c r="AN41" s="297">
        <f t="shared" si="35"/>
        <v>0.6428571429</v>
      </c>
    </row>
    <row r="42">
      <c r="X42" s="270" t="s">
        <v>429</v>
      </c>
      <c r="Y42" s="271">
        <v>1.0</v>
      </c>
      <c r="Z42" s="271">
        <v>9.0</v>
      </c>
      <c r="AA42" s="271">
        <v>19.0</v>
      </c>
      <c r="AB42" s="271">
        <v>21.0</v>
      </c>
      <c r="AC42" s="272">
        <v>24.0</v>
      </c>
      <c r="AE42" s="289">
        <f t="shared" si="25"/>
        <v>0.06266318538</v>
      </c>
      <c r="AF42" s="293">
        <f t="shared" si="26"/>
        <v>0.9373368146</v>
      </c>
      <c r="AJ42" s="270" t="s">
        <v>429</v>
      </c>
      <c r="AK42" s="296">
        <f t="shared" ref="AK42:AN42" si="36">IF(Y20=0,"-",Y42/Y20)</f>
        <v>0.1111111111</v>
      </c>
      <c r="AL42" s="296">
        <f t="shared" si="36"/>
        <v>0.06474820144</v>
      </c>
      <c r="AM42" s="296">
        <f t="shared" si="36"/>
        <v>0.1301369863</v>
      </c>
      <c r="AN42" s="297">
        <f t="shared" si="36"/>
        <v>0.05483028721</v>
      </c>
    </row>
    <row r="43">
      <c r="X43" s="270" t="s">
        <v>1119</v>
      </c>
      <c r="Y43" s="271">
        <v>1.0</v>
      </c>
      <c r="Z43" s="271">
        <v>1.0</v>
      </c>
      <c r="AA43" s="271">
        <v>1.0</v>
      </c>
      <c r="AB43" s="271">
        <v>1.0</v>
      </c>
      <c r="AC43" s="272">
        <v>1.0</v>
      </c>
      <c r="AE43" s="289">
        <f t="shared" si="25"/>
        <v>0.1</v>
      </c>
      <c r="AF43" s="293">
        <f t="shared" si="26"/>
        <v>0.9</v>
      </c>
      <c r="AJ43" s="270" t="s">
        <v>1119</v>
      </c>
      <c r="AK43" s="296">
        <f t="shared" ref="AK43:AN43" si="37">IF(Y21=0,"-",Y43/Y21)</f>
        <v>0.3333333333</v>
      </c>
      <c r="AL43" s="296">
        <f t="shared" si="37"/>
        <v>0.3333333333</v>
      </c>
      <c r="AM43" s="296">
        <f t="shared" si="37"/>
        <v>0.25</v>
      </c>
      <c r="AN43" s="297">
        <f t="shared" si="37"/>
        <v>0.1</v>
      </c>
    </row>
    <row r="44">
      <c r="X44" s="280" t="s">
        <v>1213</v>
      </c>
      <c r="Y44" s="281">
        <v>1.0</v>
      </c>
      <c r="Z44" s="281">
        <v>3.0</v>
      </c>
      <c r="AA44" s="281">
        <v>4.0</v>
      </c>
      <c r="AB44" s="281">
        <v>4.0</v>
      </c>
      <c r="AC44" s="282">
        <v>4.0</v>
      </c>
      <c r="AE44" s="289">
        <f t="shared" si="25"/>
        <v>0.2</v>
      </c>
      <c r="AF44" s="293">
        <f t="shared" si="26"/>
        <v>0.8</v>
      </c>
      <c r="AJ44" s="280" t="s">
        <v>1213</v>
      </c>
      <c r="AK44" s="298">
        <f t="shared" ref="AK44:AN44" si="38">IF(Y22=0,"-",Y44/Y22)</f>
        <v>0.5</v>
      </c>
      <c r="AL44" s="298">
        <f t="shared" si="38"/>
        <v>0.5</v>
      </c>
      <c r="AM44" s="298">
        <f t="shared" si="38"/>
        <v>0.4</v>
      </c>
      <c r="AN44" s="299">
        <f t="shared" si="38"/>
        <v>0.2</v>
      </c>
    </row>
    <row r="45">
      <c r="X45" s="257"/>
      <c r="Y45" s="257"/>
      <c r="Z45" s="257"/>
      <c r="AA45" s="257"/>
      <c r="AB45" s="257"/>
      <c r="AC45" s="257"/>
    </row>
    <row r="46">
      <c r="X46" s="257"/>
      <c r="Y46" s="257"/>
      <c r="Z46" s="257"/>
      <c r="AA46" s="257"/>
      <c r="AB46" s="257"/>
      <c r="AC46" s="257"/>
    </row>
    <row r="47">
      <c r="X47" s="286" t="s">
        <v>1387</v>
      </c>
      <c r="Y47" s="244">
        <f t="shared" ref="Y47:AC47" si="39">SUM(Y32:Y44)</f>
        <v>53</v>
      </c>
      <c r="Z47" s="244">
        <f t="shared" si="39"/>
        <v>100</v>
      </c>
      <c r="AA47" s="244">
        <f t="shared" si="39"/>
        <v>137</v>
      </c>
      <c r="AB47" s="244">
        <f t="shared" si="39"/>
        <v>162</v>
      </c>
      <c r="AC47" s="244">
        <f t="shared" si="39"/>
        <v>164</v>
      </c>
      <c r="AE47" s="290">
        <f>AC47/AC25</f>
        <v>0.1893764434</v>
      </c>
    </row>
    <row r="48">
      <c r="X48" s="286" t="s">
        <v>1390</v>
      </c>
      <c r="Y48" s="290">
        <f t="shared" ref="Y48:AB48" si="40">Y47/Y25</f>
        <v>0.4453781513</v>
      </c>
      <c r="Z48" s="290">
        <f t="shared" si="40"/>
        <v>0.3067484663</v>
      </c>
      <c r="AA48" s="290">
        <f t="shared" si="40"/>
        <v>0.3494897959</v>
      </c>
      <c r="AB48" s="290">
        <f t="shared" si="40"/>
        <v>0.1870669746</v>
      </c>
    </row>
    <row r="49">
      <c r="X49" s="286" t="s">
        <v>1391</v>
      </c>
      <c r="Y49" s="290">
        <f t="shared" ref="Y49:AB49" si="41">1-Y48</f>
        <v>0.5546218487</v>
      </c>
      <c r="Z49" s="290">
        <f t="shared" si="41"/>
        <v>0.6932515337</v>
      </c>
      <c r="AA49" s="290">
        <f t="shared" si="41"/>
        <v>0.6505102041</v>
      </c>
      <c r="AB49" s="290">
        <f t="shared" si="41"/>
        <v>0.8129330254</v>
      </c>
    </row>
  </sheetData>
  <mergeCells count="7">
    <mergeCell ref="C8:F8"/>
    <mergeCell ref="J8:O8"/>
    <mergeCell ref="Q8:V8"/>
    <mergeCell ref="X8:AC8"/>
    <mergeCell ref="AJ8:AN8"/>
    <mergeCell ref="X30:AC30"/>
    <mergeCell ref="AJ30:AN30"/>
  </mergeCells>
  <conditionalFormatting sqref="AK10:AN22">
    <cfRule type="colorScale" priority="1">
      <colorScale>
        <cfvo type="min"/>
        <cfvo type="max"/>
        <color rgb="FFFFFFFF"/>
        <color rgb="FFE67C73"/>
      </colorScale>
    </cfRule>
  </conditionalFormatting>
  <conditionalFormatting sqref="AK32:AN44">
    <cfRule type="colorScale" priority="2">
      <colorScale>
        <cfvo type="min"/>
        <cfvo type="formula" val="0.5"/>
        <cfvo type="max"/>
        <color rgb="FFFFFFFF"/>
        <color rgb="FFABDDC5"/>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3.63"/>
    <col customWidth="1" min="6" max="6" width="32.13"/>
    <col customWidth="1" min="8" max="8" width="36.25"/>
    <col customWidth="1" min="9" max="9" width="21.5"/>
  </cols>
  <sheetData>
    <row r="7">
      <c r="E7" s="291" t="s">
        <v>1392</v>
      </c>
      <c r="F7" s="4"/>
      <c r="G7" s="300" t="s">
        <v>1387</v>
      </c>
    </row>
    <row r="8">
      <c r="E8" s="263" t="s">
        <v>1372</v>
      </c>
      <c r="F8" s="265" t="s">
        <v>1377</v>
      </c>
      <c r="G8" s="261" t="s">
        <v>1387</v>
      </c>
    </row>
    <row r="9">
      <c r="E9" s="273" t="s">
        <v>70</v>
      </c>
      <c r="F9" s="275">
        <f>SUMIFS('(B) - Detecciones - Ataques'!$AY$4:$AY$130,'(B) - Detecciones - Ataques'!$B$4:$B$130,E9,'(B) - Detecciones - Ataques'!$BI$4:$BI$130,"✔")</f>
        <v>3</v>
      </c>
      <c r="G9" s="275">
        <v>3.0</v>
      </c>
    </row>
    <row r="10">
      <c r="E10" s="270" t="s">
        <v>154</v>
      </c>
      <c r="F10" s="272">
        <f>SUMIFS('(B) - Detecciones - Ataques'!$AY$4:$AY$130,'(B) - Detecciones - Ataques'!$B$4:$B$130,E10,'(B) - Detecciones - Ataques'!$BI$4:$BI$130,"✔")</f>
        <v>1</v>
      </c>
      <c r="G10" s="272">
        <v>1.0</v>
      </c>
    </row>
    <row r="11">
      <c r="E11" s="270" t="s">
        <v>208</v>
      </c>
      <c r="F11" s="272">
        <f>SUMIFS('(B) - Detecciones - Ataques'!$AY$4:$AY$130,'(B) - Detecciones - Ataques'!$B$4:$B$130,E11,'(B) - Detecciones - Ataques'!$BI$4:$BI$130,"✔")</f>
        <v>7</v>
      </c>
      <c r="G11" s="272">
        <v>7.0</v>
      </c>
    </row>
    <row r="12">
      <c r="E12" s="270" t="s">
        <v>209</v>
      </c>
      <c r="F12" s="272">
        <f>SUMIFS('(B) - Detecciones - Ataques'!$AY$4:$AY$130,'(B) - Detecciones - Ataques'!$B$4:$B$130,E12,'(B) - Detecciones - Ataques'!$BI$4:$BI$130,"✔")</f>
        <v>1</v>
      </c>
      <c r="G12" s="272">
        <v>1.0</v>
      </c>
    </row>
    <row r="13">
      <c r="E13" s="270" t="s">
        <v>377</v>
      </c>
      <c r="F13" s="272">
        <f>SUMIFS('(B) - Detecciones - Ataques'!$AY$4:$AY$130,'(B) - Detecciones - Ataques'!$B$4:$B$130,E13,'(B) - Detecciones - Ataques'!$BI$4:$BI$130,"✔")</f>
        <v>0</v>
      </c>
      <c r="G13" s="272">
        <v>0.0</v>
      </c>
    </row>
    <row r="14">
      <c r="E14" s="270" t="s">
        <v>457</v>
      </c>
      <c r="F14" s="272">
        <f>SUMIFS('(B) - Detecciones - Ataques'!$AY$4:$AY$130,'(B) - Detecciones - Ataques'!$B$4:$B$130,E14,'(B) - Detecciones - Ataques'!$BI$4:$BI$130,"✔")</f>
        <v>0</v>
      </c>
      <c r="G14" s="272">
        <v>0.0</v>
      </c>
    </row>
    <row r="15">
      <c r="E15" s="270" t="s">
        <v>576</v>
      </c>
      <c r="F15" s="272">
        <f>SUMIFS('(B) - Detecciones - Ataques'!$AY$4:$AY$130,'(B) - Detecciones - Ataques'!$B$4:$B$130,E15,'(B) - Detecciones - Ataques'!$BI$4:$BI$130,"✔")</f>
        <v>3</v>
      </c>
      <c r="G15" s="272">
        <v>3.0</v>
      </c>
    </row>
    <row r="16">
      <c r="E16" s="270" t="s">
        <v>288</v>
      </c>
      <c r="F16" s="272">
        <f>SUMIFS('(B) - Detecciones - Ataques'!$AY$4:$AY$130,'(B) - Detecciones - Ataques'!$B$4:$B$130,E16,'(B) - Detecciones - Ataques'!$BI$4:$BI$130,"✔")</f>
        <v>3</v>
      </c>
      <c r="G16" s="272">
        <v>3.0</v>
      </c>
    </row>
    <row r="17">
      <c r="E17" s="270" t="s">
        <v>330</v>
      </c>
      <c r="F17" s="272">
        <f>SUMIFS('(B) - Detecciones - Ataques'!$AY$4:$AY$130,'(B) - Detecciones - Ataques'!$B$4:$B$130,E17,'(B) - Detecciones - Ataques'!$BI$4:$BI$130,"✔")</f>
        <v>0</v>
      </c>
      <c r="G17" s="272">
        <v>0.0</v>
      </c>
    </row>
    <row r="18">
      <c r="E18" s="270" t="s">
        <v>993</v>
      </c>
      <c r="F18" s="272">
        <f>SUMIFS('(B) - Detecciones - Ataques'!$AY$4:$AY$130,'(B) - Detecciones - Ataques'!$B$4:$B$130,E18,'(B) - Detecciones - Ataques'!$BI$4:$BI$130,"✔")</f>
        <v>5</v>
      </c>
      <c r="G18" s="272">
        <v>5.0</v>
      </c>
    </row>
    <row r="19">
      <c r="E19" s="270" t="s">
        <v>429</v>
      </c>
      <c r="F19" s="272">
        <f>SUMIFS('(B) - Detecciones - Ataques'!$AY$4:$AY$130,'(B) - Detecciones - Ataques'!$B$4:$B$130,E19,'(B) - Detecciones - Ataques'!$BI$4:$BI$130,"✔")</f>
        <v>61</v>
      </c>
      <c r="G19" s="272">
        <v>61.0</v>
      </c>
    </row>
    <row r="20">
      <c r="E20" s="270" t="s">
        <v>1119</v>
      </c>
      <c r="F20" s="272">
        <f>SUMIFS('(B) - Detecciones - Ataques'!$AY$4:$AY$130,'(B) - Detecciones - Ataques'!$B$4:$B$130,E20,'(B) - Detecciones - Ataques'!$BI$4:$BI$130,"✔")</f>
        <v>0</v>
      </c>
      <c r="G20" s="272">
        <v>0.0</v>
      </c>
    </row>
    <row r="21">
      <c r="E21" s="280" t="s">
        <v>1213</v>
      </c>
      <c r="F21" s="282">
        <f>SUMIFS('(B) - Detecciones - Ataques'!$AY$4:$AY$130,'(B) - Detecciones - Ataques'!$B$4:$B$130,E21,'(B) - Detecciones - Ataques'!$BI$4:$BI$130,"✔")</f>
        <v>0</v>
      </c>
      <c r="G21" s="282">
        <v>0.0</v>
      </c>
    </row>
    <row r="24">
      <c r="E24" s="291" t="s">
        <v>1393</v>
      </c>
      <c r="F24" s="4"/>
      <c r="H24" s="291" t="s">
        <v>1394</v>
      </c>
      <c r="I24" s="4"/>
    </row>
    <row r="25">
      <c r="E25" s="263" t="s">
        <v>1372</v>
      </c>
      <c r="F25" s="265" t="s">
        <v>1377</v>
      </c>
      <c r="H25" s="263" t="s">
        <v>1372</v>
      </c>
      <c r="I25" s="265" t="s">
        <v>1377</v>
      </c>
    </row>
    <row r="26">
      <c r="E26" s="273" t="s">
        <v>70</v>
      </c>
      <c r="F26" s="295">
        <f>F9/'(D) - Resultados II - Snort'!V10</f>
        <v>0.6</v>
      </c>
      <c r="H26" s="273" t="s">
        <v>70</v>
      </c>
      <c r="I26" s="295">
        <f t="shared" ref="I26:I38" si="1">IF(F9=0,"-",G9/F9)</f>
        <v>1</v>
      </c>
    </row>
    <row r="27">
      <c r="E27" s="270" t="s">
        <v>154</v>
      </c>
      <c r="F27" s="297">
        <f>F10/'(D) - Resultados II - Snort'!V11</f>
        <v>1</v>
      </c>
      <c r="H27" s="270" t="s">
        <v>154</v>
      </c>
      <c r="I27" s="297">
        <f t="shared" si="1"/>
        <v>1</v>
      </c>
    </row>
    <row r="28">
      <c r="E28" s="270" t="s">
        <v>208</v>
      </c>
      <c r="F28" s="297">
        <f>F11/'(D) - Resultados II - Snort'!V12</f>
        <v>0.875</v>
      </c>
      <c r="H28" s="270" t="s">
        <v>208</v>
      </c>
      <c r="I28" s="297">
        <f t="shared" si="1"/>
        <v>1</v>
      </c>
    </row>
    <row r="29">
      <c r="E29" s="270" t="s">
        <v>209</v>
      </c>
      <c r="F29" s="297">
        <f>F12/'(D) - Resultados II - Snort'!V13</f>
        <v>0.2</v>
      </c>
      <c r="H29" s="270" t="s">
        <v>209</v>
      </c>
      <c r="I29" s="297">
        <f t="shared" si="1"/>
        <v>1</v>
      </c>
    </row>
    <row r="30">
      <c r="E30" s="270" t="s">
        <v>377</v>
      </c>
      <c r="F30" s="297">
        <f>F13/'(D) - Resultados II - Snort'!V14</f>
        <v>0</v>
      </c>
      <c r="H30" s="270" t="s">
        <v>377</v>
      </c>
      <c r="I30" s="297" t="str">
        <f t="shared" si="1"/>
        <v>-</v>
      </c>
    </row>
    <row r="31">
      <c r="E31" s="270" t="s">
        <v>457</v>
      </c>
      <c r="F31" s="297">
        <f>F14/'(D) - Resultados II - Snort'!V15</f>
        <v>0</v>
      </c>
      <c r="H31" s="270" t="s">
        <v>457</v>
      </c>
      <c r="I31" s="297" t="str">
        <f t="shared" si="1"/>
        <v>-</v>
      </c>
    </row>
    <row r="32">
      <c r="E32" s="270" t="s">
        <v>576</v>
      </c>
      <c r="F32" s="297">
        <f>F15/'(D) - Resultados II - Snort'!V16</f>
        <v>0.1764705882</v>
      </c>
      <c r="H32" s="270" t="s">
        <v>576</v>
      </c>
      <c r="I32" s="297">
        <f t="shared" si="1"/>
        <v>1</v>
      </c>
    </row>
    <row r="33">
      <c r="E33" s="270" t="s">
        <v>288</v>
      </c>
      <c r="F33" s="297">
        <f>F16/'(D) - Resultados II - Snort'!V17</f>
        <v>0.4285714286</v>
      </c>
      <c r="H33" s="270" t="s">
        <v>288</v>
      </c>
      <c r="I33" s="297">
        <f t="shared" si="1"/>
        <v>1</v>
      </c>
    </row>
    <row r="34">
      <c r="E34" s="270" t="s">
        <v>330</v>
      </c>
      <c r="F34" s="297">
        <f>F17/'(D) - Resultados II - Snort'!V18</f>
        <v>0</v>
      </c>
      <c r="H34" s="270" t="s">
        <v>330</v>
      </c>
      <c r="I34" s="297" t="str">
        <f t="shared" si="1"/>
        <v>-</v>
      </c>
    </row>
    <row r="35">
      <c r="E35" s="270" t="s">
        <v>993</v>
      </c>
      <c r="F35" s="297">
        <f>F18/'(D) - Resultados II - Snort'!V19</f>
        <v>1.25</v>
      </c>
      <c r="H35" s="270" t="s">
        <v>993</v>
      </c>
      <c r="I35" s="297">
        <f t="shared" si="1"/>
        <v>1</v>
      </c>
    </row>
    <row r="36">
      <c r="E36" s="270" t="s">
        <v>429</v>
      </c>
      <c r="F36" s="297">
        <f>F19/'(D) - Resultados II - Snort'!V20</f>
        <v>10.16666667</v>
      </c>
      <c r="H36" s="270" t="s">
        <v>429</v>
      </c>
      <c r="I36" s="297">
        <f t="shared" si="1"/>
        <v>1</v>
      </c>
    </row>
    <row r="37">
      <c r="E37" s="270" t="s">
        <v>1119</v>
      </c>
      <c r="F37" s="297">
        <f>F20/'(D) - Resultados II - Snort'!V21</f>
        <v>0</v>
      </c>
      <c r="H37" s="270" t="s">
        <v>1119</v>
      </c>
      <c r="I37" s="297" t="str">
        <f t="shared" si="1"/>
        <v>-</v>
      </c>
    </row>
    <row r="38">
      <c r="E38" s="280" t="s">
        <v>1213</v>
      </c>
      <c r="F38" s="299">
        <f>F21/'(D) - Resultados II - Snort'!V22</f>
        <v>0</v>
      </c>
      <c r="H38" s="280" t="s">
        <v>1213</v>
      </c>
      <c r="I38" s="299" t="str">
        <f t="shared" si="1"/>
        <v>-</v>
      </c>
    </row>
  </sheetData>
  <mergeCells count="3">
    <mergeCell ref="E7:F7"/>
    <mergeCell ref="E24:F24"/>
    <mergeCell ref="H24:I24"/>
  </mergeCells>
  <conditionalFormatting sqref="I26:I38">
    <cfRule type="colorScale" priority="1">
      <colorScale>
        <cfvo type="min"/>
        <cfvo type="max"/>
        <color rgb="FFFFFFFF"/>
        <color rgb="FF57BB8A"/>
      </colorScale>
    </cfRule>
  </conditionalFormatting>
  <conditionalFormatting sqref="F26:F38">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62" t="s">
        <v>1395</v>
      </c>
      <c r="D7" s="3"/>
      <c r="E7" s="3"/>
      <c r="F7" s="3"/>
      <c r="G7" s="4"/>
      <c r="H7" s="301"/>
    </row>
    <row r="8">
      <c r="C8" s="5"/>
      <c r="D8" s="6"/>
      <c r="E8" s="6"/>
      <c r="F8" s="6"/>
      <c r="G8" s="7"/>
      <c r="H8" s="301"/>
    </row>
    <row r="11">
      <c r="C11" s="302" t="s">
        <v>1396</v>
      </c>
      <c r="D11" s="303" t="s">
        <v>1397</v>
      </c>
      <c r="E11" s="303" t="s">
        <v>5</v>
      </c>
      <c r="F11" s="303" t="s">
        <v>1398</v>
      </c>
      <c r="G11" s="304" t="s">
        <v>1399</v>
      </c>
      <c r="H11" s="21"/>
    </row>
    <row r="12" ht="66.0" customHeight="1">
      <c r="C12" s="305">
        <v>1.0</v>
      </c>
      <c r="D12" s="21" t="s">
        <v>1400</v>
      </c>
      <c r="E12" s="21">
        <v>2024.0</v>
      </c>
      <c r="F12" s="21" t="s">
        <v>1401</v>
      </c>
      <c r="G12" s="306" t="s">
        <v>1402</v>
      </c>
    </row>
    <row r="13">
      <c r="C13" s="305">
        <v>2.0</v>
      </c>
      <c r="D13" s="21" t="s">
        <v>1403</v>
      </c>
      <c r="E13" s="21">
        <v>2022.0</v>
      </c>
      <c r="F13" s="21" t="s">
        <v>1404</v>
      </c>
      <c r="G13" s="307" t="s">
        <v>1405</v>
      </c>
    </row>
    <row r="14">
      <c r="C14" s="305">
        <v>3.0</v>
      </c>
      <c r="D14" s="21" t="s">
        <v>1406</v>
      </c>
      <c r="E14" s="21">
        <v>2022.0</v>
      </c>
      <c r="F14" s="21" t="s">
        <v>1407</v>
      </c>
      <c r="G14" s="306" t="s">
        <v>1408</v>
      </c>
    </row>
    <row r="15">
      <c r="C15" s="305">
        <v>4.0</v>
      </c>
      <c r="D15" s="21" t="s">
        <v>1409</v>
      </c>
      <c r="E15" s="21">
        <v>2024.0</v>
      </c>
      <c r="F15" s="21" t="s">
        <v>1410</v>
      </c>
      <c r="G15" s="308"/>
    </row>
    <row r="16">
      <c r="C16" s="305">
        <v>5.0</v>
      </c>
      <c r="D16" s="21" t="s">
        <v>1411</v>
      </c>
      <c r="E16" s="21">
        <v>2024.0</v>
      </c>
      <c r="F16" s="21" t="s">
        <v>1412</v>
      </c>
      <c r="G16" s="308"/>
    </row>
    <row r="17">
      <c r="C17" s="309">
        <v>6.0</v>
      </c>
      <c r="D17" s="310" t="s">
        <v>1413</v>
      </c>
      <c r="E17" s="310">
        <v>2018.0</v>
      </c>
      <c r="F17" s="310" t="s">
        <v>1414</v>
      </c>
      <c r="G17" s="311" t="s">
        <v>1415</v>
      </c>
    </row>
    <row r="27">
      <c r="F27" s="1" t="s">
        <v>103</v>
      </c>
    </row>
    <row r="40">
      <c r="A40" s="21"/>
      <c r="B40" s="21"/>
      <c r="C40" s="21"/>
      <c r="D40" s="21"/>
      <c r="E40" s="21"/>
      <c r="F40" s="21"/>
    </row>
  </sheetData>
  <mergeCells count="1">
    <mergeCell ref="C7:G8"/>
  </mergeCells>
  <hyperlinks>
    <hyperlink r:id="rId1" ref="G12"/>
    <hyperlink r:id="rId2" ref="G13"/>
    <hyperlink r:id="rId3" ref="G14"/>
    <hyperlink r:id="rId4" ref="G17"/>
  </hyperlinks>
  <drawing r:id="rId5"/>
</worksheet>
</file>